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0.xml" ContentType="application/vnd.openxmlformats-officedocument.spreadsheetml.comments+xml"/>
  <Override PartName="/xl/drawings/drawing29.xml" ContentType="application/vnd.openxmlformats-officedocument.drawing+xml"/>
  <Override PartName="/xl/comments11.xml" ContentType="application/vnd.openxmlformats-officedocument.spreadsheetml.comments+xml"/>
  <Override PartName="/xl/drawings/drawing30.xml" ContentType="application/vnd.openxmlformats-officedocument.drawing+xml"/>
  <Override PartName="/xl/comments12.xml" ContentType="application/vnd.openxmlformats-officedocument.spreadsheetml.comments+xml"/>
  <Override PartName="/xl/drawings/drawing31.xml" ContentType="application/vnd.openxmlformats-officedocument.drawing+xml"/>
  <Override PartName="/xl/comments13.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5.xml" ContentType="application/vnd.openxmlformats-officedocument.spreadsheetml.comments+xml"/>
  <Override PartName="/xl/drawings/drawing37.xml" ContentType="application/vnd.openxmlformats-officedocument.drawing+xml"/>
  <Override PartName="/xl/comments16.xml" ContentType="application/vnd.openxmlformats-officedocument.spreadsheetml.comments+xml"/>
  <Override PartName="/xl/drawings/drawing38.xml" ContentType="application/vnd.openxmlformats-officedocument.drawing+xml"/>
  <Override PartName="/xl/comments17.xml" ContentType="application/vnd.openxmlformats-officedocument.spreadsheetml.comments+xml"/>
  <Override PartName="/xl/drawings/drawing39.xml" ContentType="application/vnd.openxmlformats-officedocument.drawing+xml"/>
  <Override PartName="/xl/comments18.xml" ContentType="application/vnd.openxmlformats-officedocument.spreadsheetml.comments+xml"/>
  <Override PartName="/xl/drawings/drawing40.xml" ContentType="application/vnd.openxmlformats-officedocument.drawing+xml"/>
  <Override PartName="/xl/comments19.xml" ContentType="application/vnd.openxmlformats-officedocument.spreadsheetml.comments+xml"/>
  <Override PartName="/xl/drawings/drawing41.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20.xml" ContentType="application/vnd.openxmlformats-officedocument.spreadsheetml.comments+xml"/>
  <Override PartName="/xl/comments21.xml" ContentType="application/vnd.openxmlformats-officedocument.spreadsheetml.comments+xml"/>
  <Override PartName="/xl/drawings/drawing42.xml" ContentType="application/vnd.openxmlformats-officedocument.drawing+xml"/>
  <Override PartName="/xl/comments22.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50616確認申請書\"/>
    </mc:Choice>
  </mc:AlternateContent>
  <xr:revisionPtr revIDLastSave="0" documentId="13_ncr:1_{77C549C0-4C3A-4BDB-BC21-71228A3878E0}"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91"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建築工事届（別記第40号様式）" sheetId="1" r:id="rId29"/>
    <sheet name="注意（工事届）20250101" sheetId="87" r:id="rId30"/>
    <sheet name="委任状" sheetId="58" r:id="rId31"/>
    <sheet name="連絡先" sheetId="59" r:id="rId32"/>
    <sheet name="調査表" sheetId="60" r:id="rId33"/>
    <sheet name="←確認申請はここまで　→ここからは検査書類" sheetId="61" r:id="rId34"/>
    <sheet name="共通第二面（検査入力）" sheetId="62" r:id="rId35"/>
    <sheet name="中間第一面" sheetId="63" r:id="rId36"/>
    <sheet name="完了第一面" sheetId="64" r:id="rId37"/>
    <sheet name="共通第二面" sheetId="65" r:id="rId38"/>
    <sheet name="共通第二面（主）" sheetId="66" r:id="rId39"/>
    <sheet name="中間第三面" sheetId="67" r:id="rId40"/>
    <sheet name="完了第三面" sheetId="68" r:id="rId41"/>
    <sheet name="共通第四面" sheetId="69" r:id="rId42"/>
    <sheet name="注意 (検査)" sheetId="70" r:id="rId43"/>
    <sheet name="→TKCデータ用" sheetId="71" r:id="rId44"/>
    <sheet name="建築物データ" sheetId="72" r:id="rId45"/>
    <sheet name="建築主１" sheetId="73" r:id="rId46"/>
    <sheet name="建築主２" sheetId="74" r:id="rId47"/>
    <sheet name="建築主３" sheetId="75" r:id="rId48"/>
    <sheet name="代理者" sheetId="76" r:id="rId49"/>
    <sheet name="設計者１" sheetId="77" r:id="rId50"/>
    <sheet name="設計者２" sheetId="78" r:id="rId51"/>
    <sheet name="設計者３" sheetId="79" r:id="rId52"/>
    <sheet name="設計者４" sheetId="80" r:id="rId53"/>
    <sheet name="工事監理者" sheetId="81" r:id="rId54"/>
    <sheet name="ゲスト登録" sheetId="86" r:id="rId55"/>
    <sheet name="電申2" sheetId="82" r:id="rId56"/>
    <sheet name="電申3" sheetId="83" r:id="rId57"/>
    <sheet name="電申4" sheetId="84" r:id="rId58"/>
    <sheet name="電申5" sheetId="85" r:id="rId59"/>
    <sheet name="用途番号用" sheetId="19" state="hidden" r:id="rId60"/>
    <sheet name="注意欄再掲（参照用）" sheetId="22" r:id="rId61"/>
    <sheet name="追加記入欄" sheetId="20" r:id="rId62"/>
    <sheet name="中間シート" sheetId="16" state="hidden" r:id="rId63"/>
    <sheet name="中間シート (2)" sheetId="17" state="hidden" r:id="rId64"/>
    <sheet name="エラー23シート" sheetId="8" state="hidden" r:id="rId65"/>
    <sheet name="市町村コード" sheetId="7" state="hidden" r:id="rId66"/>
    <sheet name="市町村コード (2)" sheetId="14" state="hidden" r:id="rId67"/>
    <sheet name="エラー32シート" sheetId="10" state="hidden" r:id="rId68"/>
    <sheet name="行政集計シート※記入不要です" sheetId="18" r:id="rId69"/>
    <sheet name="工第一面" sheetId="51" r:id="rId70"/>
    <sheet name="工第二面" sheetId="52" r:id="rId71"/>
    <sheet name="工第三面" sheetId="53" r:id="rId72"/>
    <sheet name="工第四面" sheetId="54" r:id="rId73"/>
    <sheet name="工第一面（主）" sheetId="55" r:id="rId74"/>
    <sheet name="注意（工事届）" sheetId="57" r:id="rId75"/>
    <sheet name="別表" sheetId="56" r:id="rId76"/>
  </sheets>
  <definedNames>
    <definedName name="_xlnm._FilterDatabase" localSheetId="28" hidden="1">'建築工事届（別記第40号様式）'!$A$59:$N$60</definedName>
    <definedName name="_xlnm._FilterDatabase" localSheetId="66" hidden="1">'市町村コード (2)'!$A$1:$F$1899</definedName>
    <definedName name="_xlnm._FilterDatabase" localSheetId="62" hidden="1">中間シート!$A$5:$AW$81</definedName>
    <definedName name="_xlnm._FilterDatabase" localSheetId="63" hidden="1">'中間シート (2)'!$A$5:$BD$79</definedName>
    <definedName name="_xlnm._FilterDatabase" localSheetId="29" hidden="1">'注意（工事届）20250101'!#REF!</definedName>
    <definedName name="_xlnm._FilterDatabase" localSheetId="60" hidden="1">'注意欄再掲（参照用）'!#REF!</definedName>
    <definedName name="_xlnm._FilterDatabase" localSheetId="61" hidden="1">追加記入欄!#REF!</definedName>
    <definedName name="_xlnm.Print_Area" localSheetId="30">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概第三面!$A$1:$AC$8</definedName>
    <definedName name="_xlnm.Print_Area" localSheetId="24">概第二面!$A$1:$AC$58</definedName>
    <definedName name="_xlnm.Print_Area" localSheetId="25">'概第二面-2'!$A$1:$AC$30</definedName>
    <definedName name="_xlnm.Print_Area" localSheetId="36">完了第一面!$A$1:$AC$45</definedName>
    <definedName name="_xlnm.Print_Area" localSheetId="40">完了第三面!$A$1:$AC$40</definedName>
    <definedName name="_xlnm.Print_Area" localSheetId="41">共通第四面!$A$1:$AC$60</definedName>
    <definedName name="_xlnm.Print_Area" localSheetId="37">共通第二面!$A$1:$AC$141</definedName>
    <definedName name="_xlnm.Print_Area" localSheetId="34">'共通第二面（検査入力）'!$A$1:$AF$100</definedName>
    <definedName name="_xlnm.Print_Area" localSheetId="38">'共通第二面（主）'!$A$1:$AC$44</definedName>
    <definedName name="_xlnm.Print_Area" localSheetId="28">'建築工事届（別記第40号様式）'!$A$1:$AL$162</definedName>
    <definedName name="_xlnm.Print_Area" localSheetId="69">工第一面!$A$1:$AC$48</definedName>
    <definedName name="_xlnm.Print_Area" localSheetId="73">'工第一面（主）'!$A$1:$AC$32</definedName>
    <definedName name="_xlnm.Print_Area" localSheetId="71">工第三面!$A$1:$AC$14</definedName>
    <definedName name="_xlnm.Print_Area" localSheetId="72">工第四面!$A$1:$AC$11</definedName>
    <definedName name="_xlnm.Print_Area" localSheetId="70">工第二面!$A$1:$AC$49</definedName>
    <definedName name="_xlnm.Print_Area" localSheetId="68">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'第三面-2'!$A$1:$AC$40</definedName>
    <definedName name="_xlnm.Print_Area" localSheetId="11">第四面!$A$1:$AC$87</definedName>
    <definedName name="_xlnm.Print_Area" localSheetId="12">'第四面-2'!$A$1:$AC$87</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62">中間シート!$A$1:$AR$73</definedName>
    <definedName name="_xlnm.Print_Area" localSheetId="63">'中間シート (2)'!$A$1:$BD$103</definedName>
    <definedName name="_xlnm.Print_Area" localSheetId="35">中間第一面!$A$1:$AC$45</definedName>
    <definedName name="_xlnm.Print_Area" localSheetId="39">中間第三面!$A$1:$AC$48</definedName>
    <definedName name="_xlnm.Print_Area" localSheetId="42">'注意 (検査)'!$A$1:$C$56</definedName>
    <definedName name="_xlnm.Print_Area" localSheetId="29">'注意（工事届）20250101'!$A$1:$AL$194</definedName>
    <definedName name="_xlnm.Print_Area" localSheetId="60">'注意欄再掲（参照用）'!$A$1:$AL$194</definedName>
    <definedName name="_xlnm.Print_Area" localSheetId="32">調査表!$A$1:$AD$97</definedName>
    <definedName name="_xlnm.Print_Area" localSheetId="61">追加記入欄!$A$1:$GR$76</definedName>
    <definedName name="_xlnm.Print_Area" localSheetId="1">電申申込書!$A$1:$Z$26</definedName>
    <definedName name="_xlnm.Print_Area" localSheetId="75">別表!$A$1:$D$47</definedName>
    <definedName name="_xlnm.Print_Area" localSheetId="2">郵送先!$A$7:$Y$11</definedName>
    <definedName name="_xlnm.Print_Area" localSheetId="31">連絡先!$A$2:$Y$51</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 i="86" l="1"/>
  <c r="H3" i="86"/>
  <c r="G3" i="86"/>
  <c r="F3" i="86"/>
  <c r="E3" i="86"/>
  <c r="D3" i="86"/>
  <c r="C3" i="86"/>
  <c r="A3" i="86"/>
  <c r="I4" i="86"/>
  <c r="H4" i="86"/>
  <c r="G4" i="86"/>
  <c r="F4" i="86"/>
  <c r="E4" i="86"/>
  <c r="D4" i="86"/>
  <c r="C4" i="86"/>
  <c r="A4" i="86"/>
  <c r="I5" i="86"/>
  <c r="H5" i="86"/>
  <c r="G5" i="86"/>
  <c r="F5" i="86"/>
  <c r="E5" i="86"/>
  <c r="D5" i="86"/>
  <c r="C5" i="86"/>
  <c r="A5" i="86"/>
  <c r="I6" i="86"/>
  <c r="H6" i="86"/>
  <c r="G6" i="86"/>
  <c r="F6" i="86"/>
  <c r="E6" i="86"/>
  <c r="D6" i="86"/>
  <c r="C6" i="86"/>
  <c r="A6" i="86"/>
  <c r="A2" i="86"/>
  <c r="I2" i="86"/>
  <c r="H2" i="86"/>
  <c r="G2" i="86"/>
  <c r="F2" i="86"/>
  <c r="E2" i="86"/>
  <c r="D2" i="86"/>
  <c r="C2" i="86"/>
  <c r="CO2" i="72"/>
  <c r="H2" i="72"/>
  <c r="G14" i="72"/>
  <c r="EE2" i="72" s="1"/>
  <c r="CP4" i="72"/>
  <c r="CP5" i="72"/>
  <c r="FV2" i="72"/>
  <c r="FU2" i="72"/>
  <c r="FT2" i="72"/>
  <c r="FS2" i="72"/>
  <c r="V80" i="91"/>
  <c r="P80" i="91"/>
  <c r="L80" i="91"/>
  <c r="V79" i="91"/>
  <c r="V78" i="91"/>
  <c r="V77" i="91"/>
  <c r="V76" i="91"/>
  <c r="V75" i="91"/>
  <c r="V74" i="91"/>
  <c r="V73" i="91"/>
  <c r="V72" i="91"/>
  <c r="V71" i="91"/>
  <c r="V70" i="91"/>
  <c r="V69" i="91"/>
  <c r="V68" i="91"/>
  <c r="V67" i="91"/>
  <c r="V66" i="91"/>
  <c r="V65" i="91"/>
  <c r="X53" i="91"/>
  <c r="X42" i="91"/>
  <c r="A12" i="1"/>
  <c r="G2" i="72" l="1"/>
  <c r="ED2" i="72" s="1"/>
  <c r="C27" i="48"/>
  <c r="C26" i="48"/>
  <c r="J24" i="48"/>
  <c r="G24" i="48"/>
  <c r="B49" i="31"/>
  <c r="FX2" i="72"/>
  <c r="FW2" i="72"/>
  <c r="H27" i="58"/>
  <c r="S2" i="72"/>
  <c r="L61" i="1"/>
  <c r="L60" i="1"/>
  <c r="Y10" i="1"/>
  <c r="A11" i="51"/>
  <c r="J85" i="1"/>
  <c r="I34" i="1"/>
  <c r="G28" i="51"/>
  <c r="O33" i="1"/>
  <c r="I33" i="1"/>
  <c r="G27" i="51"/>
  <c r="P32" i="1"/>
  <c r="K26" i="51"/>
  <c r="I31" i="1"/>
  <c r="G25" i="51"/>
  <c r="I25" i="1"/>
  <c r="G22" i="51"/>
  <c r="O24" i="1"/>
  <c r="I24" i="1"/>
  <c r="G21" i="51"/>
  <c r="P23" i="1"/>
  <c r="K20" i="51"/>
  <c r="I16" i="1"/>
  <c r="I22" i="1"/>
  <c r="G19" i="51"/>
  <c r="I18" i="1"/>
  <c r="G16" i="51"/>
  <c r="O17" i="1"/>
  <c r="I17" i="1"/>
  <c r="G15" i="51"/>
  <c r="G14" i="51"/>
  <c r="K2" i="85"/>
  <c r="J2" i="85"/>
  <c r="F2" i="85"/>
  <c r="B2" i="85"/>
  <c r="A2" i="85"/>
  <c r="K2" i="84"/>
  <c r="J2" i="84"/>
  <c r="F2" i="84"/>
  <c r="B2" i="84"/>
  <c r="A2" i="84"/>
  <c r="K2" i="83"/>
  <c r="J2" i="83"/>
  <c r="F2" i="83"/>
  <c r="B2" i="83"/>
  <c r="A2" i="83"/>
  <c r="K2" i="82"/>
  <c r="J2" i="82"/>
  <c r="F2" i="82"/>
  <c r="B2" i="82"/>
  <c r="A2" i="82"/>
  <c r="J2" i="75"/>
  <c r="I2" i="75"/>
  <c r="H2" i="75"/>
  <c r="E2" i="75"/>
  <c r="D2" i="75"/>
  <c r="C2" i="75"/>
  <c r="B2" i="75"/>
  <c r="A2" i="75"/>
  <c r="J2" i="74"/>
  <c r="I2" i="74"/>
  <c r="H2" i="74"/>
  <c r="E2" i="74"/>
  <c r="D2" i="74"/>
  <c r="C2" i="74"/>
  <c r="B2" i="74"/>
  <c r="A2" i="74"/>
  <c r="J2" i="73"/>
  <c r="I2" i="73"/>
  <c r="H2" i="73"/>
  <c r="E2" i="73"/>
  <c r="D2" i="73"/>
  <c r="C2" i="73"/>
  <c r="B2" i="73"/>
  <c r="A2" i="73"/>
  <c r="J2" i="72" s="1"/>
  <c r="G55" i="72"/>
  <c r="G54" i="72"/>
  <c r="G53" i="72"/>
  <c r="G52" i="72"/>
  <c r="G51" i="72"/>
  <c r="G50" i="72"/>
  <c r="CP31" i="72"/>
  <c r="CP2" i="72" s="1"/>
  <c r="DN26" i="72"/>
  <c r="DN25" i="72"/>
  <c r="DN24" i="72"/>
  <c r="CP22" i="72"/>
  <c r="CP21" i="72"/>
  <c r="CP20" i="72"/>
  <c r="CP6" i="72"/>
  <c r="IR2" i="72"/>
  <c r="IQ2" i="72"/>
  <c r="IP2" i="72"/>
  <c r="FN2" i="72"/>
  <c r="FK2" i="72"/>
  <c r="FJ2" i="72"/>
  <c r="FI2" i="72"/>
  <c r="FH2" i="72"/>
  <c r="FG2" i="72"/>
  <c r="FF2" i="72"/>
  <c r="FE2" i="72"/>
  <c r="FC2" i="72"/>
  <c r="FB2" i="72"/>
  <c r="EX2" i="72"/>
  <c r="EN2" i="72"/>
  <c r="EM2" i="72"/>
  <c r="EL2" i="72"/>
  <c r="EF2" i="72"/>
  <c r="DY2" i="72" a="1"/>
  <c r="DY2" i="72" s="1"/>
  <c r="DM2" i="72"/>
  <c r="DL2" i="72"/>
  <c r="DK2" i="72"/>
  <c r="DJ2" i="72"/>
  <c r="DI2" i="72"/>
  <c r="DH2" i="72"/>
  <c r="DG2" i="72"/>
  <c r="DF2" i="72"/>
  <c r="DE2" i="72"/>
  <c r="DD2" i="72"/>
  <c r="DC2" i="72"/>
  <c r="DA2" i="72"/>
  <c r="CZ2" i="72"/>
  <c r="CW2" i="72"/>
  <c r="CV2" i="72"/>
  <c r="AO2" i="72"/>
  <c r="AK2" i="72"/>
  <c r="AJ2" i="72"/>
  <c r="AI2" i="72"/>
  <c r="AG2" i="72"/>
  <c r="AE2" i="72"/>
  <c r="AD2" i="72"/>
  <c r="AC2" i="72"/>
  <c r="AB2" i="72"/>
  <c r="AA2" i="72"/>
  <c r="Z2" i="72"/>
  <c r="Y2" i="72"/>
  <c r="X2" i="72"/>
  <c r="W2" i="72"/>
  <c r="V2" i="72"/>
  <c r="T2" i="72"/>
  <c r="Q2" i="72"/>
  <c r="R2" i="72" s="1"/>
  <c r="L2" i="72"/>
  <c r="K2" i="72"/>
  <c r="I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K125" i="65"/>
  <c r="K124" i="65"/>
  <c r="K123" i="65"/>
  <c r="K116" i="65"/>
  <c r="K115" i="65"/>
  <c r="K114" i="65"/>
  <c r="K107" i="65"/>
  <c r="K106" i="65"/>
  <c r="K103" i="65"/>
  <c r="K97" i="65"/>
  <c r="L88" i="65"/>
  <c r="K82" i="65"/>
  <c r="K81" i="65"/>
  <c r="Y80" i="65"/>
  <c r="L78" i="65"/>
  <c r="K76" i="65"/>
  <c r="L72" i="65"/>
  <c r="K64" i="65"/>
  <c r="K63" i="65"/>
  <c r="Q27" i="64" s="1"/>
  <c r="L60" i="65"/>
  <c r="K56" i="65"/>
  <c r="K55" i="65"/>
  <c r="X49" i="65"/>
  <c r="K43" i="65"/>
  <c r="Y42" i="65"/>
  <c r="K37" i="65"/>
  <c r="K32" i="65"/>
  <c r="X31" i="65"/>
  <c r="Y23" i="65"/>
  <c r="K17" i="65"/>
  <c r="K16" i="65"/>
  <c r="AG11" i="65"/>
  <c r="R11" i="65"/>
  <c r="K8" i="65"/>
  <c r="K7" i="65"/>
  <c r="K6" i="65"/>
  <c r="K5" i="65"/>
  <c r="K4" i="65"/>
  <c r="B40" i="64"/>
  <c r="W40" i="64" s="1"/>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M35" i="58"/>
  <c r="M33" i="58"/>
  <c r="H29" i="58"/>
  <c r="G32" i="55"/>
  <c r="G31" i="55"/>
  <c r="G30" i="55"/>
  <c r="G29" i="55"/>
  <c r="G27" i="55"/>
  <c r="G26" i="55"/>
  <c r="G25" i="55"/>
  <c r="G24" i="55"/>
  <c r="G22" i="55"/>
  <c r="G21" i="55"/>
  <c r="G20" i="55"/>
  <c r="G19" i="55"/>
  <c r="G17" i="55"/>
  <c r="G16" i="55"/>
  <c r="G15" i="55"/>
  <c r="G14" i="55"/>
  <c r="G12" i="55"/>
  <c r="G11" i="55"/>
  <c r="G10" i="55"/>
  <c r="G9" i="55"/>
  <c r="G7" i="55"/>
  <c r="G6" i="55"/>
  <c r="G5" i="55"/>
  <c r="G4" i="55"/>
  <c r="H4" i="54"/>
  <c r="H3" i="54"/>
  <c r="H2" i="54"/>
  <c r="N49" i="52"/>
  <c r="H21" i="52"/>
  <c r="H20" i="52"/>
  <c r="H19" i="52"/>
  <c r="H17" i="52"/>
  <c r="S16" i="52"/>
  <c r="H16" i="52"/>
  <c r="P15" i="52"/>
  <c r="H15" i="52"/>
  <c r="H14" i="52"/>
  <c r="Q32" i="51"/>
  <c r="N32" i="51"/>
  <c r="K32" i="51"/>
  <c r="G17" i="51"/>
  <c r="H31" i="50"/>
  <c r="I30" i="50"/>
  <c r="H29" i="50"/>
  <c r="H28" i="50"/>
  <c r="H26" i="50"/>
  <c r="I25" i="50"/>
  <c r="H24" i="50"/>
  <c r="H23" i="50"/>
  <c r="H21" i="50"/>
  <c r="I20" i="50"/>
  <c r="H19" i="50"/>
  <c r="H18" i="50"/>
  <c r="H16" i="50"/>
  <c r="I15" i="50"/>
  <c r="H14" i="50"/>
  <c r="H13" i="50"/>
  <c r="H11" i="50"/>
  <c r="I10" i="50"/>
  <c r="H9" i="50"/>
  <c r="H8" i="50"/>
  <c r="H6" i="50"/>
  <c r="I5" i="50"/>
  <c r="H4" i="50"/>
  <c r="H3" i="50"/>
  <c r="B29" i="48"/>
  <c r="G22" i="48"/>
  <c r="C22" i="48"/>
  <c r="G20" i="48"/>
  <c r="C20" i="48"/>
  <c r="Q18" i="48"/>
  <c r="Q17" i="48"/>
  <c r="Q16" i="48"/>
  <c r="B10" i="48"/>
  <c r="S8" i="48"/>
  <c r="K8" i="48"/>
  <c r="C8" i="48"/>
  <c r="R5" i="48"/>
  <c r="I5" i="48"/>
  <c r="P4" i="48"/>
  <c r="J4" i="48"/>
  <c r="P3" i="48"/>
  <c r="J3" i="48"/>
  <c r="P2" i="48"/>
  <c r="J2" i="48"/>
  <c r="M58" i="47"/>
  <c r="M57" i="47"/>
  <c r="P54" i="47"/>
  <c r="P53" i="47"/>
  <c r="J53" i="47"/>
  <c r="P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X33" i="46"/>
  <c r="Q33" i="46"/>
  <c r="J33" i="46"/>
  <c r="H28" i="46"/>
  <c r="H27" i="46"/>
  <c r="I26" i="46"/>
  <c r="W22" i="46"/>
  <c r="P22" i="46"/>
  <c r="J22" i="46"/>
  <c r="X15" i="46"/>
  <c r="Q15" i="46"/>
  <c r="J15" i="46"/>
  <c r="H9" i="46"/>
  <c r="H8" i="46"/>
  <c r="I7" i="46"/>
  <c r="W3" i="46"/>
  <c r="P3" i="46"/>
  <c r="J3" i="46"/>
  <c r="H48" i="45"/>
  <c r="K46" i="45"/>
  <c r="H40" i="45"/>
  <c r="K31" i="45"/>
  <c r="H30" i="45"/>
  <c r="M21" i="45"/>
  <c r="O20" i="45"/>
  <c r="O13" i="45"/>
  <c r="O11" i="45"/>
  <c r="O5" i="45"/>
  <c r="H59" i="44"/>
  <c r="W53" i="44"/>
  <c r="H51" i="44"/>
  <c r="X47" i="44"/>
  <c r="H43" i="44"/>
  <c r="X39" i="44"/>
  <c r="W37" i="44"/>
  <c r="X30" i="44"/>
  <c r="W28" i="44"/>
  <c r="H24" i="44"/>
  <c r="P19" i="44"/>
  <c r="H16" i="44"/>
  <c r="I15" i="44"/>
  <c r="H14" i="44"/>
  <c r="H13" i="44"/>
  <c r="T5" i="44"/>
  <c r="V32" i="38"/>
  <c r="V10" i="38"/>
  <c r="V32" i="37"/>
  <c r="V10" i="37"/>
  <c r="V32" i="36"/>
  <c r="V10" i="36"/>
  <c r="P80" i="34"/>
  <c r="L80" i="34"/>
  <c r="V79" i="34"/>
  <c r="V78" i="34"/>
  <c r="V77" i="34"/>
  <c r="V76" i="34"/>
  <c r="V75" i="34"/>
  <c r="V74" i="34"/>
  <c r="V73" i="34"/>
  <c r="V72" i="34"/>
  <c r="V71" i="34"/>
  <c r="V70" i="34"/>
  <c r="V69" i="34"/>
  <c r="V68" i="34"/>
  <c r="V67" i="34"/>
  <c r="V66" i="34"/>
  <c r="V65" i="34"/>
  <c r="X53" i="34"/>
  <c r="X42" i="34"/>
  <c r="P60" i="33"/>
  <c r="P59" i="33"/>
  <c r="M27" i="33"/>
  <c r="N18" i="48" s="1"/>
  <c r="K27" i="33"/>
  <c r="L18" i="48" s="1"/>
  <c r="I27" i="33"/>
  <c r="J18" i="48" s="1"/>
  <c r="D27" i="33"/>
  <c r="D18" i="48" s="1"/>
  <c r="M26" i="33"/>
  <c r="N17" i="48" s="1"/>
  <c r="K26" i="33"/>
  <c r="L17" i="48" s="1"/>
  <c r="I26" i="33"/>
  <c r="J17" i="48" s="1"/>
  <c r="D26" i="33"/>
  <c r="D17" i="48" s="1"/>
  <c r="M25" i="33"/>
  <c r="N16" i="48" s="1"/>
  <c r="K25" i="33"/>
  <c r="L16" i="48" s="1"/>
  <c r="I25" i="33"/>
  <c r="J16" i="48" s="1"/>
  <c r="D25" i="33"/>
  <c r="D16" i="48" s="1"/>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T2" i="48" s="1"/>
  <c r="V2" i="33"/>
  <c r="AA2" i="33" s="1"/>
  <c r="T2" i="33"/>
  <c r="T53" i="47" s="1"/>
  <c r="N2" i="33"/>
  <c r="N53" i="47" s="1"/>
  <c r="V1" i="33"/>
  <c r="V52" i="47" s="1"/>
  <c r="Z52" i="47" s="1"/>
  <c r="T1" i="33"/>
  <c r="T52" i="47" s="1"/>
  <c r="N1" i="33"/>
  <c r="N52" i="47" s="1"/>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48" i="31"/>
  <c r="IE2" i="72" s="1"/>
  <c r="B45" i="31"/>
  <c r="B44" i="31"/>
  <c r="B46" i="31" s="1"/>
  <c r="K35" i="31"/>
  <c r="L38" i="46" s="1"/>
  <c r="K34" i="31"/>
  <c r="H37" i="46" s="1"/>
  <c r="K33" i="31"/>
  <c r="K32" i="31"/>
  <c r="K31" i="31"/>
  <c r="Y30" i="31"/>
  <c r="Y88" i="65" s="1"/>
  <c r="S30" i="31"/>
  <c r="L30" i="31"/>
  <c r="K29" i="31"/>
  <c r="H32" i="46" s="1"/>
  <c r="X28" i="31"/>
  <c r="W31" i="46" s="1"/>
  <c r="R28" i="31"/>
  <c r="L28" i="31"/>
  <c r="K27" i="31"/>
  <c r="K26" i="31"/>
  <c r="K84" i="65" s="1"/>
  <c r="K25" i="31"/>
  <c r="K83" i="65" s="1"/>
  <c r="K24" i="31"/>
  <c r="K23" i="31"/>
  <c r="H25" i="46" s="1"/>
  <c r="Y22" i="31"/>
  <c r="X24" i="46" s="1"/>
  <c r="S22" i="31"/>
  <c r="L22" i="31"/>
  <c r="K21" i="31"/>
  <c r="X20" i="31"/>
  <c r="X78" i="65" s="1"/>
  <c r="R20" i="31"/>
  <c r="R78" i="65" s="1"/>
  <c r="L20" i="31"/>
  <c r="K19" i="31"/>
  <c r="L20" i="46" s="1"/>
  <c r="K18" i="31"/>
  <c r="H19" i="46" s="1"/>
  <c r="K17" i="31"/>
  <c r="K16" i="31"/>
  <c r="K15" i="31"/>
  <c r="Y14" i="31"/>
  <c r="Y72" i="65" s="1"/>
  <c r="S14" i="31"/>
  <c r="S72" i="65" s="1"/>
  <c r="L14" i="31"/>
  <c r="K13" i="31"/>
  <c r="H14" i="46" s="1"/>
  <c r="X12" i="31"/>
  <c r="W13" i="46" s="1"/>
  <c r="R12" i="31"/>
  <c r="L12" i="31"/>
  <c r="K10" i="31"/>
  <c r="K9" i="31"/>
  <c r="G29" i="51" s="1"/>
  <c r="K8" i="31"/>
  <c r="K7" i="31"/>
  <c r="K6" i="31"/>
  <c r="Y5" i="31"/>
  <c r="X5" i="46" s="1"/>
  <c r="S5" i="31"/>
  <c r="L5" i="31"/>
  <c r="K4" i="31"/>
  <c r="X3" i="31"/>
  <c r="X60" i="65" s="1"/>
  <c r="R3" i="31"/>
  <c r="R60" i="65" s="1"/>
  <c r="L3" i="3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47" i="30"/>
  <c r="K122" i="65" s="1"/>
  <c r="K46" i="30"/>
  <c r="K120" i="65" s="1"/>
  <c r="K45" i="30"/>
  <c r="K44" i="30"/>
  <c r="K43" i="30"/>
  <c r="K42" i="30"/>
  <c r="I42" i="45" s="1"/>
  <c r="K41" i="30"/>
  <c r="H41" i="45" s="1"/>
  <c r="K40" i="30"/>
  <c r="K39" i="30"/>
  <c r="K112" i="65" s="1"/>
  <c r="K38" i="30"/>
  <c r="K111" i="65" s="1"/>
  <c r="K37" i="30"/>
  <c r="K36" i="30"/>
  <c r="K35" i="30"/>
  <c r="K34" i="30"/>
  <c r="H34" i="45" s="1"/>
  <c r="K33" i="30"/>
  <c r="H33" i="45" s="1"/>
  <c r="K31" i="30"/>
  <c r="K30" i="30"/>
  <c r="K102" i="65" s="1"/>
  <c r="K29" i="30"/>
  <c r="K101" i="65" s="1"/>
  <c r="K28" i="30"/>
  <c r="K27" i="30"/>
  <c r="K26" i="30"/>
  <c r="K25" i="30"/>
  <c r="H25" i="45" s="1"/>
  <c r="N22" i="30"/>
  <c r="O22" i="45" s="1"/>
  <c r="M21" i="30"/>
  <c r="N20" i="30"/>
  <c r="M19" i="30"/>
  <c r="M19" i="45" s="1"/>
  <c r="N18" i="30"/>
  <c r="O18" i="45" s="1"/>
  <c r="M17" i="30"/>
  <c r="M17" i="45" s="1"/>
  <c r="N15" i="30"/>
  <c r="O15" i="45" s="1"/>
  <c r="M14" i="30"/>
  <c r="M14" i="45" s="1"/>
  <c r="N13" i="30"/>
  <c r="M12" i="30"/>
  <c r="M12" i="45" s="1"/>
  <c r="N11" i="30"/>
  <c r="M10" i="30"/>
  <c r="M10" i="45" s="1"/>
  <c r="A9" i="30"/>
  <c r="B9" i="45" s="1"/>
  <c r="N8" i="30"/>
  <c r="O8" i="45" s="1"/>
  <c r="M7" i="30"/>
  <c r="M7" i="45" s="1"/>
  <c r="A6" i="30"/>
  <c r="B6" i="45" s="1"/>
  <c r="N5" i="30"/>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5" i="29"/>
  <c r="A2" i="80" s="1"/>
  <c r="K54" i="29"/>
  <c r="H58" i="44" s="1"/>
  <c r="K53" i="29"/>
  <c r="I57" i="44" s="1"/>
  <c r="K52" i="29"/>
  <c r="Y51" i="29"/>
  <c r="Y51" i="65" s="1"/>
  <c r="S51" i="29"/>
  <c r="S51" i="65" s="1"/>
  <c r="L51" i="29"/>
  <c r="L51" i="65" s="1"/>
  <c r="K50" i="29"/>
  <c r="X49" i="29"/>
  <c r="R49" i="29"/>
  <c r="P53" i="44" s="1"/>
  <c r="L49" i="29"/>
  <c r="J53" i="44" s="1"/>
  <c r="K47" i="29"/>
  <c r="K46" i="29"/>
  <c r="K45" i="29"/>
  <c r="H50" i="44" s="1"/>
  <c r="K44" i="29"/>
  <c r="K43" i="29"/>
  <c r="Y42" i="29"/>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X31" i="29"/>
  <c r="R31" i="29"/>
  <c r="P37" i="44" s="1"/>
  <c r="L31" i="29"/>
  <c r="J37" i="44" s="1"/>
  <c r="K28" i="29"/>
  <c r="K27" i="29"/>
  <c r="K26" i="29"/>
  <c r="K25" i="29"/>
  <c r="K24" i="29"/>
  <c r="Y23" i="29"/>
  <c r="S23" i="29"/>
  <c r="Q30" i="44" s="1"/>
  <c r="L23" i="29"/>
  <c r="J30" i="44" s="1"/>
  <c r="K22" i="29"/>
  <c r="X21" i="29"/>
  <c r="X21" i="65" s="1"/>
  <c r="R21" i="29"/>
  <c r="R21" i="65" s="1"/>
  <c r="L21" i="29"/>
  <c r="L21" i="65" s="1"/>
  <c r="K17" i="29"/>
  <c r="K16" i="29"/>
  <c r="I2" i="76" s="1"/>
  <c r="K15" i="29"/>
  <c r="I23" i="44" s="1"/>
  <c r="K14" i="29"/>
  <c r="Y13" i="29"/>
  <c r="S13" i="29"/>
  <c r="S13" i="65" s="1"/>
  <c r="L13" i="29"/>
  <c r="L13" i="65" s="1"/>
  <c r="K12" i="29"/>
  <c r="X11" i="29"/>
  <c r="W19" i="44" s="1"/>
  <c r="R11" i="29"/>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I31" i="51" s="1"/>
  <c r="AF39" i="27"/>
  <c r="AD39" i="27"/>
  <c r="AA39" i="27"/>
  <c r="H39" i="27"/>
  <c r="F39" i="27"/>
  <c r="C39" i="27"/>
  <c r="AF18" i="27"/>
  <c r="AG10" i="1" s="1"/>
  <c r="AD18" i="27"/>
  <c r="AD10" i="1" s="1"/>
  <c r="AB18" i="27"/>
  <c r="W10" i="51" s="1"/>
  <c r="AS6" i="27"/>
  <c r="AT6" i="27" s="1"/>
  <c r="V7" i="24"/>
  <c r="V4" i="24"/>
  <c r="AT106" i="1"/>
  <c r="AT104" i="1"/>
  <c r="AT95" i="1"/>
  <c r="AD26" i="16"/>
  <c r="AD22" i="16"/>
  <c r="T7" i="44" l="1"/>
  <c r="V53" i="47"/>
  <c r="Z53" i="47" s="1"/>
  <c r="AA1" i="33"/>
  <c r="M4" i="52"/>
  <c r="O4" i="52"/>
  <c r="O3" i="52"/>
  <c r="K3" i="52"/>
  <c r="M3" i="52"/>
  <c r="Y10" i="51"/>
  <c r="AA10" i="51"/>
  <c r="F10" i="72"/>
  <c r="B2" i="76"/>
  <c r="M31" i="58"/>
  <c r="K44" i="65"/>
  <c r="H2" i="79"/>
  <c r="K99" i="65"/>
  <c r="I27" i="45"/>
  <c r="I35" i="46"/>
  <c r="K90" i="65"/>
  <c r="N14" i="48"/>
  <c r="J28" i="44"/>
  <c r="J39" i="44"/>
  <c r="I49" i="44"/>
  <c r="H47" i="45"/>
  <c r="V32" i="47"/>
  <c r="K12" i="65"/>
  <c r="K77" i="65"/>
  <c r="K92" i="65"/>
  <c r="K127" i="65"/>
  <c r="H52" i="45"/>
  <c r="K4" i="52"/>
  <c r="L14" i="48"/>
  <c r="A2" i="76"/>
  <c r="H25" i="44"/>
  <c r="J2" i="76"/>
  <c r="M2" i="72"/>
  <c r="R25" i="28"/>
  <c r="T25" i="27"/>
  <c r="F2" i="77"/>
  <c r="H31" i="44"/>
  <c r="B2" i="78"/>
  <c r="P10" i="72"/>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Q27" i="63"/>
  <c r="X70" i="65"/>
  <c r="I17" i="46"/>
  <c r="K74" i="65"/>
  <c r="I2" i="77"/>
  <c r="K26" i="65"/>
  <c r="K45" i="65"/>
  <c r="I2" i="79"/>
  <c r="K110" i="65"/>
  <c r="H37" i="45"/>
  <c r="Y13" i="65"/>
  <c r="X21" i="44"/>
  <c r="A4" i="83"/>
  <c r="A4" i="77"/>
  <c r="K28" i="65"/>
  <c r="A4" i="84"/>
  <c r="L35" i="44"/>
  <c r="A4" i="85"/>
  <c r="A4" i="82"/>
  <c r="K41" i="65"/>
  <c r="H46" i="44"/>
  <c r="P11" i="72"/>
  <c r="O11" i="72"/>
  <c r="B2" i="79"/>
  <c r="K52" i="65"/>
  <c r="H56" i="44"/>
  <c r="F2" i="80"/>
  <c r="F2" i="81"/>
  <c r="H6" i="46"/>
  <c r="N13" i="48"/>
  <c r="I21" i="44"/>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80" i="34"/>
  <c r="AA44" i="32"/>
  <c r="P13" i="48"/>
  <c r="Q21" i="44"/>
  <c r="H34" i="44"/>
  <c r="W45" i="44"/>
  <c r="X55" i="44"/>
  <c r="G23" i="51"/>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P2" i="72" l="1"/>
  <c r="Q28" i="64"/>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3F2A79B9-F92D-4CB0-BDA2-4550137C0E84}">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B2DC2205-3701-470E-A5F0-05B1D5EDB17B}">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EE6E941-54D0-4AB0-9A52-E19C88DD5207}">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15" authorId="0" shapeId="0" xr:uid="{94BCE7E5-5EF4-4EFF-97CC-3442EE67833E}">
      <text>
        <r>
          <rPr>
            <b/>
            <sz val="11"/>
            <color indexed="81"/>
            <rFont val="MS P ゴシック"/>
            <family val="3"/>
            <charset val="128"/>
          </rPr>
          <t>計画変更の場合、黄セルに４桁が入っていなかったら入力してください。</t>
        </r>
      </text>
    </comment>
    <comment ref="H15" authorId="0" shapeId="0" xr:uid="{086D2DAA-C285-4594-B67B-F32E43D8BFC8}">
      <text>
        <r>
          <rPr>
            <b/>
            <sz val="11"/>
            <color indexed="81"/>
            <rFont val="MS P ゴシック"/>
            <family val="3"/>
            <charset val="128"/>
          </rPr>
          <t>計画変更回数を選択してください。</t>
        </r>
        <r>
          <rPr>
            <sz val="11"/>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G37" authorId="0" shapeId="0" xr:uid="{D0984F7D-4E37-4F3A-A8B2-43BB591D6754}">
      <text>
        <r>
          <rPr>
            <b/>
            <sz val="9"/>
            <color indexed="81"/>
            <rFont val="ＭＳ Ｐゴシック"/>
            <family val="3"/>
            <charset val="128"/>
          </rPr>
          <t>ハイフンは入力しなくて結構です。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89E418FF-0F64-476D-A2C0-75836C968F92}">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<sst xmlns="http://schemas.openxmlformats.org/spreadsheetml/2006/main" count="13815" uniqueCount="4548">
  <si>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</si>
  <si>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</si>
  <si>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</si>
  <si>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</si>
  <si>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</si>
  <si>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</si>
  <si>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</si>
  <si>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</si>
  <si>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</si>
  <si>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</si>
  <si>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</si>
  <si>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</si>
  <si>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</si>
  <si>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</si>
  <si>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</si>
  <si>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</si>
  <si>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</si>
  <si>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</si>
  <si>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</si>
  <si>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</si>
  <si>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</si>
  <si>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</si>
  <si>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</si>
  <si>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</si>
  <si>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</si>
  <si>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</si>
  <si>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</si>
  <si>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</si>
  <si>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</si>
  <si>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</si>
  <si>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</si>
  <si>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</si>
  <si>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</si>
  <si>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</si>
  <si>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</si>
  <si>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</si>
  <si>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</si>
  <si>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</si>
  <si>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</si>
  <si>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</si>
  <si>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</si>
  <si>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</si>
  <si>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</si>
  <si>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</si>
  <si>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</si>
  <si>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</si>
  <si>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</si>
  <si>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</si>
  <si>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</si>
  <si>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</si>
  <si>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</si>
  <si>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</si>
  <si>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</si>
  <si>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</si>
  <si>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</si>
  <si>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</si>
  <si>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</si>
  <si>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</si>
  <si>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</si>
  <si>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</si>
  <si>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</si>
  <si>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</si>
  <si>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</si>
  <si>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</si>
  <si>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</si>
  <si>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</si>
  <si>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</si>
  <si>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</si>
  <si>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</si>
  <si>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</si>
  <si>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</si>
  <si>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</si>
  <si>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</si>
  <si>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</si>
  <si>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</si>
  <si>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</si>
  <si>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</si>
  <si>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</si>
  <si>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</si>
  <si>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</si>
  <si>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</si>
  <si>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</si>
  <si>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</si>
  <si>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</si>
  <si>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</si>
  <si>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</si>
  <si>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</si>
  <si>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</si>
  <si>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</si>
  <si>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</si>
  <si>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</si>
  <si>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</si>
  <si>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</si>
  <si>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</si>
  <si>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</si>
  <si>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</si>
  <si>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</si>
  <si>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</si>
  <si>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</si>
  <si>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</si>
  <si>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</si>
  <si>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</si>
  <si>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</si>
  <si>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</si>
  <si>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</si>
  <si>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</si>
  <si>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</si>
  <si>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</si>
  <si>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</si>
  <si>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</si>
  <si>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</si>
  <si>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</si>
  <si>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</si>
  <si>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</si>
  <si>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</si>
  <si>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</si>
  <si>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</si>
  <si>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</si>
  <si>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</si>
  <si>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</si>
  <si>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</si>
  <si>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</si>
  <si>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</si>
  <si>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</si>
  <si>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</si>
  <si>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</si>
  <si>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</si>
  <si>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</si>
  <si>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</si>
  <si>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</si>
  <si>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</si>
  <si>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</si>
  <si>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</si>
  <si>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</si>
  <si>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</si>
  <si>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</si>
  <si>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</si>
  <si>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</si>
  <si>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</si>
  <si>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</si>
  <si>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</si>
  <si>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</si>
  <si>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</si>
  <si>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</si>
  <si>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</si>
  <si>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</si>
  <si>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</si>
  <si>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</si>
  <si>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</si>
  <si>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</si>
  <si>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</si>
  <si>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</si>
  <si>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</si>
  <si>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</si>
  <si>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</si>
  <si>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</si>
  <si>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</si>
  <si>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</si>
  <si>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</si>
  <si>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</si>
  <si>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</si>
  <si>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</si>
  <si>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</si>
  <si>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</si>
  <si>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</si>
  <si>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</si>
  <si>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</si>
  <si>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</si>
  <si>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</si>
  <si>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</si>
  <si>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</si>
  <si>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</si>
  <si>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</si>
  <si>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</si>
  <si>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</si>
  <si>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</si>
  <si>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</si>
  <si>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</si>
  <si>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</si>
  <si>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</si>
  <si>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</si>
  <si>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</si>
  <si>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</si>
  <si>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</si>
  <si>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</si>
  <si>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</si>
  <si>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</si>
  <si>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</si>
  <si>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</si>
  <si>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</si>
  <si>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</si>
  <si>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</si>
  <si>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</si>
  <si>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</si>
  <si>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</si>
  <si>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</si>
  <si>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</si>
  <si>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</si>
  <si>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</si>
  <si>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</si>
  <si>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</si>
  <si>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</si>
  <si>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</si>
  <si>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</si>
  <si>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</si>
  <si>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</si>
  <si>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</si>
  <si>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</si>
  <si>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</si>
  <si>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</si>
  <si>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</si>
  <si>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</si>
  <si>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</si>
  <si>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</si>
  <si>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</si>
  <si>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</si>
  <si>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</si>
  <si>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</si>
  <si>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</si>
  <si>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</si>
  <si>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</si>
  <si>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</si>
  <si>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</si>
  <si>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</si>
  <si>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</si>
  <si>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</si>
  <si>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</si>
  <si>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</si>
  <si>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</si>
  <si>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</si>
  <si>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</si>
  <si>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</si>
  <si>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</si>
  <si>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</si>
  <si>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</si>
  <si>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</si>
  <si>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</si>
  <si>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</si>
  <si>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</si>
  <si>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</si>
  <si>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</si>
  <si>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</si>
  <si>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</si>
  <si>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</si>
  <si>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</si>
  <si>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</si>
  <si>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</si>
  <si>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</si>
  <si>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</si>
  <si>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</si>
  <si>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</si>
  <si>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</si>
  <si>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</si>
  <si>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</si>
  <si>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</si>
  <si>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</si>
  <si>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</si>
  <si>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</si>
  <si>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</si>
  <si>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</si>
  <si>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</si>
  <si>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</si>
  <si>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</si>
  <si>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</si>
  <si>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</si>
  <si>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</si>
  <si>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</si>
  <si>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</si>
  <si>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</si>
  <si>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</si>
  <si>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</si>
  <si>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</si>
  <si>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</si>
  <si>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</si>
  <si>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</si>
  <si>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</si>
  <si>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</si>
  <si>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</si>
  <si>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</si>
  <si>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</si>
  <si>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</si>
  <si>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</si>
  <si>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</si>
  <si>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</si>
  <si>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</si>
  <si>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</si>
  <si>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</si>
  <si>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</si>
  <si>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</si>
  <si>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</si>
  <si>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</si>
  <si>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</si>
  <si>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</si>
  <si>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</si>
  <si>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</si>
  <si>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</si>
  <si>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</si>
  <si>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</si>
  <si>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</si>
  <si>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</si>
  <si>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</si>
  <si>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</si>
  <si>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</si>
  <si>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</si>
  <si>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</si>
  <si>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</si>
  <si>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</si>
  <si>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</si>
  <si>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</si>
  <si>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</si>
  <si>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</si>
  <si>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</si>
  <si>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</si>
  <si>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</si>
  <si>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</si>
  <si>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</si>
  <si>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</si>
  <si>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</si>
  <si>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</si>
  <si>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</si>
  <si>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</si>
  <si>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</si>
  <si>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</si>
  <si>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</si>
  <si>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</si>
  <si>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</si>
  <si>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</si>
  <si>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</si>
  <si>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</si>
  <si>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</si>
  <si>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</si>
  <si>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</si>
  <si>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</si>
  <si>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</si>
  <si>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</si>
  <si>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</si>
  <si>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</si>
  <si>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</si>
  <si>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</si>
  <si>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</si>
  <si>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</si>
  <si>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</si>
  <si>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</si>
  <si>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</si>
  <si>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</si>
  <si>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</si>
  <si>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</si>
  <si>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</si>
  <si>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</si>
  <si>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</si>
  <si>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</si>
  <si>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</si>
  <si>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</si>
  <si>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</si>
  <si>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</si>
  <si>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</si>
  <si>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</si>
  <si>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</si>
  <si>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</si>
  <si>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</si>
  <si>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</si>
  <si>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</si>
  <si>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</si>
  <si>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</si>
  <si>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</si>
  <si>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</si>
  <si>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</si>
  <si>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</si>
  <si>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</si>
  <si>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</si>
  <si>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</si>
  <si>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</si>
  <si>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</si>
  <si>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</si>
  <si>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</si>
  <si>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</si>
  <si>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</si>
  <si>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</si>
  <si>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</si>
  <si>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</si>
  <si>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</si>
  <si>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</si>
  <si>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</si>
  <si>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</si>
  <si>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</si>
  <si>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</si>
  <si>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</si>
  <si>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</si>
  <si>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</si>
  <si>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</si>
  <si>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</si>
  <si>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</si>
  <si>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</si>
  <si>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</si>
  <si>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</si>
  <si>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</si>
  <si>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</si>
  <si>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</si>
  <si>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</si>
  <si>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</si>
  <si>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</si>
  <si>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</si>
  <si>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</si>
  <si>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</si>
  <si>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</si>
  <si>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</si>
  <si>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</si>
  <si>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</si>
  <si>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</si>
  <si>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</si>
  <si>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</si>
  <si>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</si>
  <si>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</si>
  <si>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</si>
  <si>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</si>
  <si>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</si>
  <si>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</si>
  <si>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</si>
  <si>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</si>
  <si>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</si>
  <si>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</si>
  <si>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</si>
  <si>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</si>
  <si>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</si>
  <si>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</si>
  <si>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</si>
  <si>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</si>
  <si>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</si>
  <si>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</si>
  <si>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</si>
  <si>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</si>
  <si>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</si>
  <si>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</si>
  <si>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</si>
  <si>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</si>
  <si>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</si>
  <si>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</si>
  <si>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</si>
  <si>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</si>
  <si>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</si>
  <si>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</si>
  <si>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</si>
  <si>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</si>
  <si>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</si>
  <si>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</si>
  <si>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</si>
  <si>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</si>
  <si>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</si>
  <si>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</si>
  <si>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</si>
  <si>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</si>
  <si>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</si>
  <si>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</si>
  <si>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</si>
  <si>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</si>
  <si>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</si>
  <si>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</si>
  <si>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</si>
  <si>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</si>
  <si>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</si>
  <si>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</si>
  <si>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</si>
  <si>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</si>
  <si>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</si>
  <si>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</si>
  <si>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</si>
  <si>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</si>
  <si>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</si>
  <si>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</si>
  <si>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</si>
  <si>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</si>
  <si>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</si>
  <si>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</si>
  <si>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</si>
  <si>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</si>
  <si>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</si>
  <si>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</si>
  <si>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</si>
  <si>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</si>
  <si>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</si>
  <si>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</si>
  <si>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</si>
  <si>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</si>
  <si>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</si>
  <si>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</si>
  <si>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</si>
  <si>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</si>
  <si>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</si>
  <si>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</si>
  <si>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</si>
  <si>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</si>
  <si>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</si>
  <si>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</si>
  <si>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</si>
  <si>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</si>
  <si>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</si>
  <si>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</si>
  <si>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</si>
  <si>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</si>
  <si>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</si>
  <si>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</si>
  <si>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</si>
  <si>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</si>
  <si>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</si>
  <si>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</si>
  <si>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</si>
  <si>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</si>
  <si>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</si>
  <si>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</si>
  <si>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</si>
  <si>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</si>
  <si>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</si>
  <si>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</si>
  <si>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</si>
  <si>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</si>
  <si>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</si>
  <si>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</si>
  <si>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</si>
  <si>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</si>
  <si>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</si>
  <si>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</si>
  <si>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</si>
  <si>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</si>
  <si>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</si>
  <si>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</si>
  <si>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</si>
  <si>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</si>
  <si>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</si>
  <si>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</si>
  <si>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</si>
  <si>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</si>
  <si>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</si>
  <si>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</si>
  <si>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</si>
  <si>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</si>
  <si>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</si>
  <si>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</si>
  <si>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</si>
  <si>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</si>
  <si>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</si>
  <si>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</si>
  <si>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</si>
  <si>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</si>
  <si>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</si>
  <si>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</si>
  <si>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</si>
  <si>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</si>
  <si>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</si>
  <si>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</si>
  <si>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</si>
  <si>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</si>
  <si>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</si>
  <si>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</si>
  <si>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</si>
  <si>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</si>
  <si>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</si>
  <si>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</si>
  <si>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</si>
  <si>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</si>
  <si>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</si>
  <si>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</si>
  <si>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</si>
  <si>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</si>
  <si>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</si>
  <si>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</si>
  <si>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</si>
  <si>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</si>
  <si>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</si>
  <si>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</si>
  <si>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</si>
  <si>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</si>
  <si>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</si>
  <si>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</si>
  <si>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</si>
  <si>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</si>
  <si>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</si>
  <si>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</si>
  <si>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</si>
  <si>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</si>
  <si>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</si>
  <si>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</si>
  <si>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</si>
  <si>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</si>
  <si>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</si>
  <si>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</si>
  <si>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</si>
  <si>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</si>
  <si>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</si>
  <si>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</si>
  <si>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</si>
  <si>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</si>
  <si>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</si>
  <si>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</si>
  <si>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</si>
  <si>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</si>
  <si>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</si>
  <si>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</si>
  <si>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</si>
  <si>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</si>
  <si>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</si>
  <si>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</si>
  <si>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</si>
  <si>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</si>
  <si>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</si>
  <si>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</si>
  <si>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</si>
  <si>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</si>
  <si>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</si>
  <si>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</si>
  <si>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</si>
  <si>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</si>
  <si>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</si>
  <si>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</si>
  <si>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</si>
  <si>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</si>
  <si>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</si>
  <si>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</si>
  <si>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</si>
  <si>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</si>
  <si>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</si>
  <si>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</si>
  <si>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</si>
  <si>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</si>
  <si>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</si>
  <si>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</si>
  <si>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</si>
  <si>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</si>
  <si>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</si>
  <si>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</si>
  <si>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</si>
  <si>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</si>
  <si>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</si>
  <si>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</si>
  <si>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</si>
  <si>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</si>
  <si>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</si>
  <si>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</si>
  <si>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</si>
  <si>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</si>
  <si>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</si>
  <si>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</si>
  <si>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</si>
  <si>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</si>
  <si>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</si>
  <si>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</si>
  <si>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</si>
  <si>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</si>
  <si>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</si>
  <si>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</si>
  <si>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</si>
  <si>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</si>
  <si>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</si>
  <si>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</si>
  <si>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</si>
  <si>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</si>
  <si>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</si>
  <si>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</si>
  <si>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</si>
  <si>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</si>
  <si>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</si>
  <si>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</si>
  <si>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</si>
  <si>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</si>
  <si>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</si>
  <si>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</si>
  <si>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</si>
  <si>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</si>
  <si>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</si>
  <si>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</si>
  <si>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</si>
  <si>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</si>
  <si>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</si>
  <si>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</si>
  <si>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</si>
  <si>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</si>
  <si>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</si>
  <si>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</si>
  <si>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</si>
  <si>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</si>
  <si>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</si>
  <si>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</si>
  <si>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</si>
  <si>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</si>
  <si>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</si>
  <si>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</si>
  <si>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</si>
  <si>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</si>
  <si>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</si>
  <si>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</si>
  <si>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</si>
  <si>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</si>
  <si>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</si>
  <si>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</si>
  <si>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</si>
  <si>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</si>
  <si>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</si>
  <si>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</si>
  <si>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</si>
  <si>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</si>
  <si>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</si>
  <si>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</si>
  <si>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</si>
  <si>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</si>
  <si>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</si>
  <si>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</si>
  <si>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</si>
  <si>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</si>
  <si>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</si>
  <si>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</si>
  <si>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</si>
  <si>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</si>
  <si>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</si>
  <si>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</si>
  <si>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</si>
  <si>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</si>
  <si>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</si>
  <si>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</si>
  <si>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</si>
  <si>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</si>
  <si>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</si>
  <si>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</si>
  <si>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</si>
  <si>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</si>
  <si>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</si>
  <si>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</si>
  <si>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</si>
  <si>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</si>
  <si>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</si>
  <si>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</si>
  <si>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</si>
  <si>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</si>
  <si>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</si>
  <si>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</si>
  <si>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</si>
  <si>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</si>
  <si>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</si>
  <si>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</si>
  <si>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</si>
  <si>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</si>
  <si>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</si>
  <si>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</si>
  <si>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</si>
  <si>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</si>
  <si>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</si>
  <si>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</si>
  <si>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</si>
  <si>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</si>
  <si>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</si>
  <si>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</si>
  <si>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</si>
  <si>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</si>
  <si>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</si>
  <si>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</si>
  <si>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</si>
  <si>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</si>
  <si>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</si>
  <si>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</si>
  <si>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</si>
  <si>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</si>
  <si>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</si>
  <si>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</si>
  <si>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</si>
  <si>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</si>
  <si>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</si>
  <si>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</si>
  <si>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</si>
  <si>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</si>
  <si>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</si>
  <si>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</si>
  <si>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</si>
  <si>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</si>
  <si>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</si>
  <si>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</si>
  <si>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</si>
  <si>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</si>
  <si>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</si>
  <si>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</si>
  <si>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</si>
  <si>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</si>
  <si>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</si>
  <si>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</si>
  <si>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</si>
  <si>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</si>
  <si>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</si>
  <si>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</si>
  <si>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</si>
  <si>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</si>
  <si>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</si>
  <si>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</si>
  <si>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</si>
  <si>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</si>
  <si>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</si>
  <si>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</si>
  <si>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</si>
  <si>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</si>
  <si>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</si>
  <si>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</si>
  <si>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</si>
  <si>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</si>
  <si>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</si>
  <si>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</si>
  <si>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</si>
  <si>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</si>
  <si>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</si>
  <si>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</si>
  <si>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</si>
  <si>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</si>
  <si>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</si>
  <si>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</si>
  <si>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</si>
  <si>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</si>
  <si>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</si>
  <si>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</si>
  <si>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</si>
  <si>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</si>
  <si>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</si>
  <si>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</si>
  <si>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</si>
  <si>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</si>
  <si>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</si>
  <si>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</si>
  <si>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</si>
  <si>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</si>
  <si>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</si>
  <si>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</si>
  <si>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</si>
  <si>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</si>
  <si>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</si>
  <si>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</si>
  <si>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</si>
  <si>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</si>
  <si>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</si>
  <si>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</si>
  <si>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</si>
  <si>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</si>
  <si>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</si>
  <si>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</si>
  <si>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</si>
  <si>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</si>
  <si>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</si>
  <si>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</si>
  <si>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</si>
  <si>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</si>
  <si>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</si>
  <si>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</si>
  <si>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</si>
  <si>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</si>
  <si>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</si>
  <si>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</si>
  <si>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</si>
  <si>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</si>
  <si>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</si>
  <si>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</si>
  <si>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</si>
  <si>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</si>
  <si>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</si>
  <si>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</si>
  <si>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</si>
  <si>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</si>
  <si>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</si>
  <si>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</si>
  <si>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</si>
  <si>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</si>
  <si>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</si>
  <si>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</si>
  <si>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</si>
  <si>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</si>
  <si>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</si>
  <si>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</si>
  <si>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</si>
  <si>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</si>
  <si>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</si>
  <si>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</si>
  <si>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</si>
  <si>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</si>
  <si>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</si>
  <si>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</si>
  <si>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</si>
  <si>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</si>
  <si>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</si>
  <si>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</si>
  <si>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</si>
  <si>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</si>
  <si>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</si>
  <si>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</si>
  <si>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</si>
  <si>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</si>
  <si>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</si>
  <si>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</si>
  <si>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</si>
  <si>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</si>
  <si>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</si>
  <si>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</si>
  <si>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</si>
  <si>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</si>
  <si>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</si>
  <si>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</si>
  <si>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</si>
  <si>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</si>
  <si>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</si>
  <si>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</si>
  <si>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</si>
  <si>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</si>
  <si>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</si>
  <si>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</si>
  <si>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</si>
  <si>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</si>
  <si>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</si>
  <si>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</si>
  <si>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</si>
  <si>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</si>
  <si>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</si>
  <si>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</si>
  <si>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</si>
  <si>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</si>
  <si>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</si>
  <si>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</si>
  <si>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</si>
  <si>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</si>
  <si>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</si>
  <si>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</si>
  <si>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</si>
  <si>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</si>
  <si>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</si>
  <si>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</si>
  <si>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</si>
  <si>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</si>
  <si>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</si>
  <si>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</si>
  <si>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</si>
  <si>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</si>
  <si>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</si>
  <si>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</si>
  <si>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</si>
  <si>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</si>
  <si>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</si>
  <si>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</si>
  <si>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</si>
  <si>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</si>
  <si>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</si>
  <si>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</si>
  <si>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</si>
  <si>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</si>
  <si>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</si>
  <si>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</si>
  <si>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</si>
  <si>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</si>
  <si>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</si>
  <si>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</si>
  <si>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</si>
  <si>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</si>
  <si>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</si>
  <si>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</si>
  <si>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</si>
  <si>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</si>
  <si>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</si>
  <si>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</si>
  <si>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</si>
  <si>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</si>
  <si>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</si>
  <si>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</si>
  <si>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</si>
  <si>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</si>
  <si>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</si>
  <si>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</si>
  <si>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</si>
  <si>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</si>
  <si>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</si>
  <si>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</si>
  <si>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</si>
  <si>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</si>
  <si>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</si>
  <si>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</si>
  <si>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</si>
  <si>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</si>
  <si>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</si>
  <si>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</si>
  <si>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</si>
  <si>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</si>
  <si>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</si>
  <si>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</si>
  <si>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</si>
  <si>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</si>
  <si>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</si>
  <si>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</si>
  <si>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</si>
  <si>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</si>
  <si>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</si>
  <si>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</si>
  <si>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</si>
  <si>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</si>
  <si>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</si>
  <si>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</si>
  <si>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</si>
  <si>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</si>
  <si>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</si>
  <si>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</si>
  <si>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</si>
  <si>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</si>
  <si>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</si>
  <si>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</si>
  <si>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</si>
  <si>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</si>
  <si>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</si>
  <si>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</si>
  <si>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</si>
  <si>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</si>
  <si>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</si>
  <si>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</si>
  <si>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</si>
  <si>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</si>
  <si>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</si>
  <si>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</si>
  <si>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</si>
  <si>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</si>
  <si>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</si>
  <si>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</si>
  <si>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</si>
  <si>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</si>
  <si>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</si>
  <si>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</si>
  <si>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</si>
  <si>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</si>
  <si>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</si>
  <si>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</si>
  <si>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</si>
  <si>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</si>
  <si>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</si>
  <si>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</si>
  <si>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</si>
  <si>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</si>
  <si>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</si>
  <si>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</si>
  <si>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</si>
  <si>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</si>
  <si>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</si>
  <si>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</si>
  <si>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</si>
  <si>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</si>
  <si>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</si>
  <si>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</si>
  <si>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</si>
  <si>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</si>
  <si>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</si>
  <si>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</si>
  <si>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</si>
  <si>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</si>
  <si>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</si>
  <si>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</si>
  <si>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</si>
  <si>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</si>
  <si>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</si>
  <si>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</si>
  <si>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</si>
  <si>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</si>
  <si>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</si>
  <si>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</si>
  <si>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</si>
  <si>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</si>
  <si>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</si>
  <si>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</si>
  <si>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</si>
  <si>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</si>
  <si>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</si>
  <si>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</si>
  <si>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</si>
  <si>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</si>
  <si>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</si>
  <si>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</si>
  <si>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</si>
  <si>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</si>
  <si>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</si>
  <si>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</si>
  <si>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</si>
  <si>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</si>
  <si>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</si>
  <si>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</si>
  <si>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</si>
  <si>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</si>
  <si>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</si>
  <si>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</si>
  <si>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</si>
  <si>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</si>
  <si>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</si>
  <si>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</si>
  <si>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</si>
  <si>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</si>
  <si>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</si>
  <si>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</si>
  <si>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</si>
  <si>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</si>
  <si>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</si>
  <si>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</si>
  <si>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</si>
  <si>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</si>
  <si>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</si>
  <si>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</si>
  <si>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</si>
  <si>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</si>
  <si>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</si>
  <si>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</si>
  <si>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</si>
  <si>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</si>
  <si>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</si>
  <si>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</si>
  <si>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</si>
  <si>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</si>
  <si>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</si>
  <si>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</si>
  <si>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</si>
  <si>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</si>
  <si>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</si>
  <si>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</si>
  <si>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</si>
  <si>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</si>
  <si>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</si>
  <si>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</si>
  <si>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</si>
  <si>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</si>
  <si>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</si>
  <si>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</si>
  <si>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</si>
  <si>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</si>
  <si>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</si>
  <si>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</si>
  <si>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</si>
  <si>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</si>
  <si>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</si>
  <si>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</si>
  <si>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</si>
  <si>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</si>
  <si>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</si>
  <si>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</si>
  <si>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</si>
  <si>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</si>
  <si>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</si>
  <si>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</si>
  <si>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</si>
  <si>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</si>
  <si>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</si>
  <si>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</si>
  <si>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</si>
  <si>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</si>
  <si>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</si>
  <si>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</si>
  <si>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</si>
  <si>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</si>
  <si>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</si>
  <si>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</si>
  <si>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</si>
  <si>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</si>
  <si>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</si>
  <si>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</si>
  <si>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</si>
  <si>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</si>
  <si>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</si>
  <si>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</si>
  <si>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</si>
  <si>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</si>
  <si>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</si>
  <si>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</si>
  <si>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</si>
  <si>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</si>
  <si>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</si>
  <si>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</si>
  <si>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</si>
  <si>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</si>
  <si>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</si>
  <si>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</si>
  <si>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</si>
  <si>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</si>
  <si>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</si>
  <si>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</si>
  <si>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</si>
  <si>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</si>
  <si>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</si>
  <si>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</si>
  <si>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</si>
  <si>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</si>
  <si>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</si>
  <si>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</si>
  <si>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</si>
  <si>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</si>
  <si>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</si>
  <si>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</si>
  <si>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</si>
  <si>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</si>
  <si>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</si>
  <si>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</si>
  <si>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</si>
  <si>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</si>
  <si>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</si>
  <si>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</si>
  <si>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</si>
  <si>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</si>
  <si>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</si>
  <si>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</si>
  <si>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</si>
  <si>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</si>
  <si>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</si>
  <si>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</si>
  <si>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</si>
  <si>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</si>
  <si>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</si>
  <si>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</si>
  <si>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</si>
  <si>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</si>
  <si>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</si>
  <si>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</si>
  <si>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</si>
  <si>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</si>
  <si>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</si>
  <si>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</si>
  <si>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</si>
  <si>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</si>
  <si>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</si>
  <si>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</si>
  <si>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</si>
  <si>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</si>
  <si>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</si>
  <si>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</si>
  <si>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</si>
  <si>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</si>
  <si>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</si>
  <si>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</si>
  <si>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</si>
  <si>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</si>
  <si>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</si>
  <si>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</si>
  <si>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</si>
  <si>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</si>
  <si>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</si>
  <si>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</si>
  <si>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</si>
  <si>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</si>
  <si>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</si>
  <si>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</si>
  <si>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</si>
  <si>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</si>
  <si>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</si>
  <si>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</si>
  <si>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</si>
  <si>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</si>
  <si>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</si>
  <si>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</si>
  <si>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</si>
  <si>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</si>
  <si>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</si>
  <si>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</si>
  <si>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</si>
  <si>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</si>
  <si>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</si>
  <si>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</si>
  <si>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</si>
  <si>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</si>
  <si>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</si>
  <si>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</si>
  <si>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</si>
  <si>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</si>
  <si>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</si>
  <si>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</si>
  <si>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</si>
  <si>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</si>
  <si>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</si>
  <si>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</si>
  <si>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</si>
  <si>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</si>
  <si>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</si>
  <si>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</si>
  <si>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</si>
  <si>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</si>
  <si>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</si>
  <si>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</si>
  <si>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</si>
  <si>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</si>
  <si>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</si>
  <si>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</si>
  <si>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</si>
  <si>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</si>
  <si>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</si>
  <si>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</si>
  <si>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</si>
  <si>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</si>
  <si>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</si>
  <si>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</si>
  <si>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</si>
  <si>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</si>
  <si>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</si>
  <si>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</si>
  <si>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</si>
  <si>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</si>
  <si>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</si>
  <si>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</si>
  <si>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</si>
  <si>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</si>
  <si>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</si>
  <si>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</si>
  <si>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</si>
  <si>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</si>
  <si>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</si>
  <si>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</si>
  <si>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</si>
  <si>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</si>
  <si>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</si>
  <si>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</si>
  <si>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</si>
  <si>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</si>
  <si>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</si>
  <si>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</si>
  <si>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</si>
  <si>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</si>
  <si>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</si>
  <si>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</si>
  <si>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</si>
  <si>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</si>
  <si>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</si>
  <si>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</si>
  <si>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</si>
  <si>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</si>
  <si>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</si>
  <si>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</si>
  <si>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</si>
  <si>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</si>
  <si>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</si>
  <si>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</si>
  <si>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</si>
  <si>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</si>
  <si>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</si>
  <si>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</si>
  <si>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</si>
  <si>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</si>
  <si>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</si>
  <si>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</si>
  <si>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</si>
  <si>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</si>
  <si>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</si>
  <si>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</si>
  <si>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</si>
  <si>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</si>
  <si>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</si>
  <si>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</si>
  <si>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</si>
  <si>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</si>
  <si>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</si>
  <si>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</si>
  <si>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</si>
  <si>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</si>
  <si>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</si>
  <si>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</si>
  <si>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</si>
  <si>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</si>
  <si>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</si>
  <si>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</si>
  <si>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</si>
  <si>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</si>
  <si>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</si>
  <si>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</si>
  <si>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</si>
  <si>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</si>
  <si>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</si>
  <si>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</si>
  <si>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</si>
  <si>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</si>
  <si>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</si>
  <si>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</si>
  <si>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</si>
  <si>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</si>
  <si>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</si>
  <si>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</si>
  <si>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</si>
  <si>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</si>
  <si>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</si>
  <si>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</si>
  <si>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</si>
  <si>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</si>
  <si>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</si>
  <si>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</si>
  <si>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</si>
  <si>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</si>
  <si>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</si>
  <si>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</si>
  <si>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</si>
  <si>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</si>
  <si>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</si>
  <si>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</si>
  <si>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</si>
  <si>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</si>
  <si>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</si>
  <si>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</si>
  <si>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</si>
  <si>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</si>
  <si>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</si>
  <si>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</si>
  <si>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</si>
  <si>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</si>
  <si>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</si>
  <si>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</si>
  <si>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</si>
  <si>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</si>
  <si>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</si>
  <si>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</si>
  <si>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</si>
  <si>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</si>
  <si>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</si>
  <si>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</si>
  <si>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</si>
  <si>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</si>
  <si>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</si>
  <si>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</si>
  <si>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</si>
  <si>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</si>
  <si>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</si>
  <si>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</si>
  <si>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</si>
  <si>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</si>
  <si>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</si>
  <si>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</si>
  <si>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</si>
  <si>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</si>
  <si>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</si>
  <si>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</si>
  <si>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</si>
  <si>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</si>
  <si>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</si>
  <si>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</si>
  <si>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</si>
  <si>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</si>
  <si>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</si>
  <si>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</si>
  <si>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</si>
  <si>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</si>
  <si>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</si>
  <si>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</si>
  <si>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</si>
  <si>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</si>
  <si>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</si>
  <si>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</si>
  <si>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</si>
  <si>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</si>
  <si>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</si>
  <si>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</si>
  <si>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</si>
  <si>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</si>
  <si>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</si>
  <si>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</si>
  <si>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</si>
  <si>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</si>
  <si>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</si>
  <si>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</si>
  <si>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</si>
  <si>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</si>
  <si>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</si>
  <si>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</si>
  <si>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</si>
  <si>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</si>
  <si>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</si>
  <si>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</si>
  <si>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</si>
  <si>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</si>
  <si>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</si>
  <si>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</si>
  <si>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</si>
  <si>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</si>
  <si>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</si>
  <si>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</si>
  <si>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</si>
  <si>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</si>
  <si>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</si>
  <si>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</si>
  <si>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</si>
  <si>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</si>
  <si>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</si>
  <si>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</si>
  <si>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</si>
  <si>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</si>
  <si>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</si>
  <si>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</si>
  <si>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</si>
  <si>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</si>
  <si>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</si>
  <si>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</si>
  <si>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</si>
  <si>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</si>
  <si>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</si>
  <si>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</si>
  <si>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</si>
  <si>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</si>
  <si>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</si>
  <si>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</si>
  <si>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</si>
  <si>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</si>
  <si>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</si>
  <si>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</si>
  <si>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</si>
  <si>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</si>
  <si>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</si>
  <si>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</si>
  <si>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</si>
  <si>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</si>
  <si>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</si>
  <si>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</si>
  <si>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</si>
  <si>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</si>
  <si>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</si>
  <si>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</si>
  <si>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</si>
  <si>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</si>
  <si>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</si>
  <si>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</si>
  <si>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</si>
  <si>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</si>
  <si>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</si>
  <si>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</si>
  <si>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</si>
  <si>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</si>
  <si>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</si>
  <si>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</si>
  <si>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</si>
  <si>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</si>
  <si>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</si>
  <si>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</si>
  <si>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</si>
  <si>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</si>
  <si>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</si>
  <si>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</si>
  <si>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</si>
  <si>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</si>
  <si>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</si>
  <si>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</si>
  <si>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</si>
  <si>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</si>
  <si>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</si>
  <si>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</si>
  <si>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</si>
  <si>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</si>
  <si>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</si>
  <si>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</si>
  <si>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</si>
  <si>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</si>
  <si>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</si>
  <si>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</si>
  <si>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</si>
  <si>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</si>
  <si>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</si>
  <si>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</si>
  <si>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</si>
  <si>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</si>
  <si>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</si>
  <si>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</si>
  <si>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</si>
  <si>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</si>
  <si>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</si>
  <si>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</si>
  <si>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</si>
  <si>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</si>
  <si>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</si>
  <si>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</si>
  <si>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</si>
  <si>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</si>
  <si>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</si>
  <si>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</si>
  <si>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</si>
  <si>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</si>
  <si>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</si>
  <si>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</si>
  <si>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</si>
  <si>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</si>
  <si>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</si>
  <si>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</si>
  <si>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</si>
  <si>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</si>
  <si>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</si>
  <si>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</si>
  <si>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</si>
  <si>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</si>
  <si>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</si>
  <si>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</si>
  <si>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</si>
  <si>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</si>
  <si>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</si>
  <si>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</si>
  <si>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</si>
  <si>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</si>
  <si>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</si>
  <si>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</si>
  <si>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</si>
  <si>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</si>
  <si>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</si>
  <si>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</si>
  <si>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</si>
  <si>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</si>
  <si>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</si>
  <si>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</si>
  <si>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</si>
  <si>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</si>
  <si>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</si>
  <si>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</si>
  <si>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</si>
  <si>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</si>
  <si>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</si>
  <si>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</si>
  <si>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</si>
  <si>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</si>
  <si>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</si>
  <si>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</si>
  <si>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</si>
  <si>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</si>
  <si>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</si>
  <si>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</si>
  <si>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</si>
  <si>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</si>
  <si>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</si>
  <si>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</si>
  <si>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</si>
  <si>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</si>
  <si>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</si>
  <si>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</si>
  <si>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</si>
  <si>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</si>
  <si>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</si>
  <si>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</si>
  <si>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</si>
  <si>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</si>
  <si>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</si>
  <si>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</si>
  <si>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</si>
  <si>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</si>
  <si>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</si>
  <si>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</si>
  <si>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</si>
  <si>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</si>
  <si>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</si>
  <si>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</si>
  <si>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</si>
  <si>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</si>
  <si>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</si>
  <si>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</si>
  <si>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</si>
  <si>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</si>
  <si>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</si>
  <si>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</si>
  <si>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</si>
  <si>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</si>
  <si>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</si>
  <si>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</si>
  <si>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</si>
  <si>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</si>
  <si>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</si>
  <si>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</si>
  <si>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</si>
  <si>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</si>
  <si>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</si>
  <si>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</si>
  <si>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</si>
  <si>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</si>
  <si>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</si>
  <si>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</si>
  <si>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</si>
  <si>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</si>
  <si>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</si>
  <si>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</si>
  <si>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</si>
  <si>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</si>
  <si>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</si>
  <si>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</si>
  <si>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</si>
  <si>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</si>
  <si>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</si>
  <si>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</si>
  <si>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</si>
  <si>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</si>
  <si>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</si>
  <si>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</si>
  <si>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</si>
  <si>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</si>
  <si>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</si>
  <si>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</si>
  <si>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</si>
  <si>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</si>
  <si>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</si>
  <si>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</si>
  <si>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</si>
  <si>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</si>
  <si>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</si>
  <si>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</si>
  <si>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</si>
  <si>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</si>
  <si>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</si>
  <si>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</si>
  <si>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</si>
  <si>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</si>
  <si>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</si>
  <si>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</si>
  <si>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</si>
  <si>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</si>
  <si>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</si>
  <si>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</si>
  <si>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</si>
  <si>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</si>
  <si>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</si>
  <si>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</si>
  <si>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</si>
  <si>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</si>
  <si>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</si>
  <si>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</si>
  <si>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</si>
  <si>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</si>
  <si>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</si>
  <si>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</si>
  <si>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</si>
  <si>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</si>
  <si>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</si>
  <si>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</si>
  <si>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</si>
  <si>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</si>
  <si>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</si>
  <si>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</si>
  <si>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</si>
  <si>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</si>
  <si>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</si>
  <si>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</si>
  <si>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</si>
  <si>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</si>
  <si>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</si>
  <si>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</si>
  <si>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</si>
  <si>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</si>
  <si>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</si>
  <si>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</si>
  <si>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</si>
  <si>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</si>
  <si>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</si>
  <si>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</si>
  <si>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</si>
  <si>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</si>
  <si>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</si>
  <si>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</si>
  <si>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</si>
  <si>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</si>
  <si>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</si>
  <si>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</si>
  <si>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</si>
  <si>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</si>
  <si>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</si>
  <si>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</si>
  <si>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</si>
  <si>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</si>
  <si>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</si>
  <si>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</si>
  <si>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</si>
  <si>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</si>
  <si>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</si>
  <si>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</si>
  <si>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</si>
  <si>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</si>
  <si>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</si>
  <si>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</si>
  <si>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</si>
  <si>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</si>
  <si>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</si>
  <si>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</si>
  <si>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</si>
  <si>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</si>
  <si>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</si>
  <si>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</si>
  <si>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</si>
  <si>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</si>
  <si>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</si>
  <si>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</si>
  <si>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</si>
  <si>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</si>
  <si>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</si>
  <si>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</si>
  <si>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</si>
  <si>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</si>
  <si>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</si>
  <si>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</si>
  <si>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</si>
  <si>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</si>
  <si>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</si>
  <si>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</si>
  <si>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</si>
  <si>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</si>
  <si>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</si>
  <si>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</si>
  <si>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</si>
  <si>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</si>
  <si>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</si>
  <si>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</si>
  <si>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</si>
  <si>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</si>
  <si>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</si>
  <si>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</si>
  <si>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</si>
  <si>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</si>
  <si>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</si>
  <si>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</si>
  <si>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</si>
  <si>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</si>
  <si>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</si>
  <si>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</si>
  <si>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</si>
  <si>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</si>
  <si>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</si>
  <si>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</si>
  <si>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</si>
  <si>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</si>
  <si>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</si>
  <si>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</si>
  <si>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</si>
  <si>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</si>
  <si>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</si>
  <si>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</si>
  <si>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</si>
  <si>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</si>
  <si>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</si>
  <si>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</si>
  <si>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</si>
  <si>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</si>
  <si>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</si>
  <si>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</si>
  <si>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</si>
  <si>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</si>
  <si>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</si>
  <si>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</si>
  <si>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</si>
  <si>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</si>
  <si>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</si>
  <si>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</si>
  <si>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</si>
  <si>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</si>
  <si>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</si>
  <si>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</si>
  <si>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</si>
  <si>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</si>
  <si>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</si>
  <si>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</si>
  <si>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</si>
  <si>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</si>
  <si>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</si>
  <si>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</si>
  <si>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</si>
  <si>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</si>
  <si>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</si>
  <si>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</si>
  <si>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</si>
  <si>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</si>
  <si>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</si>
  <si>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</si>
  <si>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</si>
  <si>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</si>
  <si>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</si>
  <si>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</si>
  <si>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</si>
  <si>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</si>
  <si>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</si>
  <si>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</si>
  <si>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</si>
  <si>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</si>
  <si>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</si>
  <si>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</si>
  <si>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</si>
  <si>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</si>
  <si>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</si>
  <si>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</si>
  <si>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</si>
  <si>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</si>
  <si>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</si>
  <si>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</si>
  <si>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</si>
  <si>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</si>
  <si>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</si>
  <si>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</si>
  <si>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</si>
  <si>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</si>
  <si>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</si>
  <si>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</si>
  <si>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</si>
  <si>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</si>
  <si>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</si>
  <si>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</si>
  <si>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</si>
  <si>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</si>
  <si>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</si>
  <si>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</si>
  <si>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</si>
  <si>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</si>
  <si>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</si>
  <si>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</si>
  <si>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</si>
  <si>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</si>
  <si>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</si>
  <si>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</si>
  <si>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</si>
  <si>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</si>
  <si>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</si>
  <si>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</si>
  <si>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</si>
  <si>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</si>
  <si>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</si>
  <si>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</si>
  <si>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</si>
  <si>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</si>
  <si>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</si>
  <si>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</si>
  <si>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</si>
  <si>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</si>
  <si>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</si>
  <si>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</si>
  <si>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</si>
  <si>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</si>
  <si>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</si>
  <si>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</si>
  <si>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</si>
  <si>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</si>
  <si>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</si>
  <si>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</si>
  <si>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</si>
  <si>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</si>
  <si>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</si>
  <si>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</si>
  <si>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</si>
  <si>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</si>
  <si>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</si>
  <si>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</si>
  <si>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</si>
  <si>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</si>
  <si>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</si>
  <si>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</si>
  <si>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</si>
  <si>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</si>
  <si>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</si>
  <si>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</si>
  <si>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</si>
  <si>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</si>
  <si>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</si>
  <si>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</si>
  <si>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</si>
  <si>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</si>
  <si>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</si>
  <si>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</si>
  <si>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</si>
  <si>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</si>
  <si>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</si>
  <si>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</si>
  <si>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</si>
  <si>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</si>
  <si>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</si>
  <si>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</si>
  <si>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</si>
  <si>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</si>
  <si>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</si>
  <si>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</si>
  <si>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</si>
  <si>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</si>
  <si>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</si>
  <si>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</si>
  <si>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</si>
  <si>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</si>
  <si>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</si>
  <si>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</si>
  <si>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</si>
  <si>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</si>
  <si>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</si>
  <si>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</si>
  <si>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</si>
  <si>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</si>
  <si>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</si>
  <si>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</si>
  <si>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</si>
  <si>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</si>
  <si>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</si>
  <si>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</si>
  <si>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</si>
  <si>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</si>
  <si>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</si>
  <si>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</si>
  <si>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</si>
  <si>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</si>
  <si>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</si>
  <si>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</si>
  <si>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</si>
  <si>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</si>
  <si>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</si>
  <si>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</si>
  <si>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</si>
  <si>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</si>
  <si>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</si>
  <si>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</si>
  <si>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</si>
  <si>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</si>
  <si>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</si>
  <si>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</si>
  <si>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</si>
  <si>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</si>
  <si>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</si>
  <si>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</si>
  <si>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</si>
  <si>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</si>
  <si>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</si>
  <si>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</si>
  <si>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</si>
  <si>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</si>
  <si>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</si>
  <si>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</si>
  <si>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</si>
  <si>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</si>
  <si>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</si>
  <si>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</si>
  <si>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</si>
  <si>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</si>
  <si>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</si>
  <si>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</si>
  <si>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</si>
  <si>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</si>
  <si>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</si>
  <si>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</si>
  <si>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</si>
  <si>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</si>
  <si>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</si>
  <si>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</si>
  <si>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</si>
  <si>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</si>
  <si>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</si>
  <si>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</si>
  <si>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</si>
  <si>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</si>
  <si>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</si>
  <si>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</si>
  <si>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</si>
  <si>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</si>
  <si>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</si>
  <si>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</si>
  <si>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</si>
  <si>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</si>
  <si>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</si>
  <si>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</si>
  <si>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</si>
  <si>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</si>
  <si>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</si>
  <si>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</si>
  <si>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</si>
  <si>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</si>
  <si>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</si>
  <si>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</si>
  <si>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</si>
  <si>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</si>
  <si>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</si>
  <si>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</si>
  <si>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</si>
  <si>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</si>
  <si>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</si>
  <si>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</si>
  <si>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</si>
  <si>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</si>
  <si>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</si>
  <si>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</si>
  <si>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</si>
  <si>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</si>
  <si>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</si>
  <si>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</si>
  <si>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</si>
  <si>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</si>
  <si>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</si>
  <si>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</si>
  <si>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</si>
  <si>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</si>
  <si>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</si>
  <si>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</si>
  <si>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</si>
  <si>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</si>
  <si>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</si>
  <si>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</si>
  <si>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</si>
  <si>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</si>
  <si>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</si>
  <si>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</si>
  <si>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</si>
  <si>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</si>
  <si>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</si>
  <si>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</si>
  <si>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</si>
  <si>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</si>
  <si>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</si>
  <si>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</si>
  <si>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</si>
  <si>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</si>
  <si>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</si>
  <si>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</si>
  <si>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</si>
  <si>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</si>
  <si>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</si>
  <si>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</si>
  <si>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</si>
  <si>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</si>
  <si>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</si>
  <si>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</si>
  <si>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</si>
  <si>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</si>
  <si>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</si>
  <si>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</si>
  <si>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</si>
  <si>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</si>
  <si>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</si>
  <si>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</si>
  <si>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</si>
  <si>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</si>
  <si>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</si>
  <si>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</si>
  <si>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</si>
  <si>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</si>
  <si>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</si>
  <si>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</si>
  <si>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</si>
  <si>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</si>
  <si>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</si>
  <si>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</si>
  <si>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</si>
  <si>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</si>
  <si>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</si>
  <si>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</si>
  <si>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</si>
  <si>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</si>
  <si>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</si>
  <si>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</si>
  <si>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</si>
  <si>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</si>
  <si>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</si>
  <si>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</si>
  <si>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</si>
  <si>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</si>
  <si>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</si>
  <si>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</si>
  <si>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</si>
  <si>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</si>
  <si>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</si>
  <si>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</si>
  <si>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</si>
  <si>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</si>
  <si>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</si>
  <si>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</si>
  <si>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</si>
  <si>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</si>
  <si>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</si>
  <si>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</si>
  <si>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</si>
  <si>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</si>
  <si>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</si>
  <si>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</si>
  <si>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</si>
  <si>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</si>
  <si>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</si>
  <si>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</si>
  <si>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</si>
  <si>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</si>
  <si>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</si>
  <si>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</si>
  <si>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</si>
  <si>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</si>
  <si>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</si>
  <si>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</si>
  <si>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</si>
  <si>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</si>
  <si>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</si>
  <si>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</si>
  <si>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</si>
  <si>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</si>
  <si>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</si>
  <si>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</si>
  <si>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</si>
  <si>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</si>
  <si>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</si>
  <si>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</si>
  <si>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</si>
  <si>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</si>
  <si>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</si>
  <si>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</si>
  <si>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</si>
  <si>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</si>
  <si>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</si>
  <si>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</si>
  <si>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</si>
  <si>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</si>
  <si>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</si>
  <si>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</si>
  <si>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</si>
  <si>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</si>
  <si>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</si>
  <si>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</si>
  <si>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</si>
  <si>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</si>
  <si>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</si>
  <si>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</si>
  <si>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</si>
  <si>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</si>
  <si>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</si>
  <si>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</si>
  <si>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</si>
  <si>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</si>
  <si>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</si>
  <si>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</si>
  <si>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</si>
  <si>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</si>
  <si>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</si>
  <si>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</si>
  <si>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</si>
  <si>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</si>
  <si>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</si>
  <si>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</si>
  <si>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</si>
  <si>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</si>
  <si>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</si>
  <si>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</si>
  <si>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</si>
  <si>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</si>
  <si>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</si>
  <si>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</si>
  <si>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</si>
  <si>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</si>
  <si>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</si>
  <si>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</si>
  <si>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</si>
  <si>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</si>
  <si>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</si>
  <si>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</si>
  <si>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</si>
  <si>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</si>
  <si>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</si>
  <si>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</si>
  <si>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</si>
  <si>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</si>
  <si>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</si>
  <si>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</si>
  <si>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</si>
  <si>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</si>
  <si>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</si>
  <si>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</si>
  <si>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</si>
  <si>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</si>
  <si>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</si>
  <si>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</si>
  <si>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</si>
  <si>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</si>
  <si>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</si>
  <si>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</si>
  <si>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</si>
  <si>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</si>
  <si>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</si>
  <si>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</si>
  <si>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</si>
  <si>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</si>
  <si>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</si>
  <si>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</si>
  <si>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</si>
  <si>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</si>
  <si>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</si>
  <si>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</si>
  <si>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</si>
  <si>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</si>
  <si>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</si>
  <si>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</si>
  <si>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</si>
  <si>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</si>
  <si>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</si>
  <si>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</si>
  <si>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</si>
  <si>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</si>
  <si>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</si>
  <si>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</si>
  <si>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</si>
  <si>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</si>
  <si>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</si>
  <si>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</si>
  <si>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</si>
  <si>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</si>
  <si>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</si>
  <si>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</si>
  <si>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</si>
  <si>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</si>
  <si>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</si>
  <si>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</si>
  <si>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</si>
  <si>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</si>
  <si>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</si>
  <si>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</si>
  <si>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</si>
  <si>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</si>
  <si>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</si>
  <si>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</si>
  <si>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</si>
  <si>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</si>
  <si>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</si>
  <si>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</si>
  <si>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</si>
  <si>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</si>
  <si>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</si>
  <si>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</si>
  <si>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</si>
  <si>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</si>
  <si>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</si>
  <si>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</si>
  <si>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</si>
  <si>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</si>
  <si>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</si>
  <si>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</si>
  <si>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</si>
  <si>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</si>
  <si>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</si>
  <si>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</si>
  <si>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</si>
  <si>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</si>
  <si>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</si>
  <si>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</si>
  <si>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</si>
  <si>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</si>
  <si>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</si>
  <si>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</si>
  <si>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</si>
  <si>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</si>
  <si>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</si>
  <si>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</si>
  <si>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</si>
  <si>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</si>
  <si>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</si>
  <si>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</si>
  <si>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</si>
  <si>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</si>
  <si>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</si>
  <si>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</si>
  <si>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</si>
  <si>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</si>
  <si>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</si>
  <si>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</si>
  <si>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</si>
  <si>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</si>
  <si>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</si>
  <si>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</si>
  <si>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</si>
  <si>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</si>
  <si>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</si>
  <si>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</si>
  <si>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</si>
  <si>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</si>
  <si>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</si>
  <si>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</si>
  <si>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</si>
  <si>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</si>
  <si>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</si>
  <si>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</si>
  <si>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</si>
  <si>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</si>
  <si>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</si>
  <si>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</si>
  <si>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</si>
  <si>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</si>
  <si>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</si>
  <si>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</si>
  <si>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</si>
  <si>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</si>
  <si>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</si>
  <si>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</si>
  <si>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</si>
  <si>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</si>
  <si>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</si>
  <si>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</si>
  <si>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</si>
  <si>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</si>
  <si>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</si>
  <si>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</si>
  <si>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</si>
  <si>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</si>
  <si>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</si>
  <si>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</si>
  <si>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</si>
  <si>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</si>
  <si>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</si>
  <si>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</si>
  <si>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</si>
  <si>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</si>
  <si>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</si>
  <si>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</si>
  <si>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</si>
  <si>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</si>
  <si>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</si>
  <si>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</si>
  <si>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</si>
  <si>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</si>
  <si>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</si>
  <si>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</si>
  <si>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</si>
  <si>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</si>
  <si>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</si>
  <si>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</si>
  <si>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</si>
  <si>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</si>
  <si>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</si>
  <si>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</si>
  <si>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</si>
  <si>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</si>
  <si>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</si>
  <si>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</si>
  <si>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</si>
  <si>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</si>
  <si>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</si>
  <si>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</si>
  <si>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</si>
  <si>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</si>
  <si>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</si>
  <si>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</si>
  <si>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</si>
  <si>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</si>
  <si>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</si>
  <si>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</si>
  <si>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</si>
  <si>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</si>
  <si>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</si>
  <si>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</si>
  <si>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</si>
  <si>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</si>
  <si>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</si>
  <si>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</si>
  <si>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</si>
  <si>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</si>
  <si>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</si>
  <si>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</si>
  <si>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</si>
  <si>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</si>
  <si>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</si>
  <si>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</si>
  <si>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</si>
  <si>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</si>
  <si>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</si>
  <si>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</si>
  <si>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</si>
  <si>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</si>
  <si>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</si>
  <si>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</si>
  <si>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</si>
  <si>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</si>
  <si>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</si>
  <si>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</si>
  <si>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</si>
  <si>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</si>
  <si>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</si>
  <si>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</si>
  <si>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</si>
  <si>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</si>
  <si>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</si>
  <si>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</si>
  <si>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</si>
  <si>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</si>
  <si>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</si>
  <si>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</si>
  <si>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</si>
  <si>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</si>
  <si>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</si>
  <si>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</si>
  <si>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</si>
  <si>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</si>
  <si>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</si>
  <si>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</si>
  <si>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</si>
  <si>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</si>
  <si>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</si>
  <si>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</si>
  <si>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</si>
  <si>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</si>
  <si>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</si>
  <si>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</si>
  <si>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</si>
  <si>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</si>
  <si>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</si>
  <si>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</si>
  <si>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</si>
  <si>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</si>
  <si>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</si>
  <si>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</si>
  <si>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</si>
  <si>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</si>
  <si>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</si>
  <si>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</si>
  <si>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</si>
  <si>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</si>
  <si>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</si>
  <si>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</si>
  <si>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</si>
  <si>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</si>
  <si>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</si>
  <si>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</si>
  <si>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</si>
  <si>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</si>
  <si>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</si>
  <si>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</si>
  <si>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</si>
  <si>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</si>
  <si>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</si>
  <si>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</si>
  <si>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　図書の提出方法を選択してください。</t>
    <rPh sb="2" eb="4">
      <t>トショ</t>
    </rPh>
    <rPh sb="5" eb="7">
      <t>テイシュツ</t>
    </rPh>
    <rPh sb="7" eb="9">
      <t>ホウホウ</t>
    </rPh>
    <rPh sb="10" eb="12">
      <t>センタク</t>
    </rPh>
    <phoneticPr fontId="1"/>
  </si>
  <si>
    <t>電子申請</t>
    <rPh sb="0" eb="2">
      <t>デンシ</t>
    </rPh>
    <rPh sb="2" eb="4">
      <t>シンセイ</t>
    </rPh>
    <phoneticPr fontId="1"/>
  </si>
  <si>
    <t>確認申請書</t>
    <rPh sb="0" eb="2">
      <t>カクニン</t>
    </rPh>
    <rPh sb="2" eb="5">
      <t>シンセイショ</t>
    </rPh>
    <phoneticPr fontId="1"/>
  </si>
  <si>
    <t>↑電子申請の場合は【有】を選択してください。</t>
    <rPh sb="1" eb="3">
      <t>デンシ</t>
    </rPh>
    <rPh sb="3" eb="5">
      <t>シンセイ</t>
    </rPh>
    <rPh sb="6" eb="8">
      <t>バアイ</t>
    </rPh>
    <rPh sb="10" eb="11">
      <t>アリ</t>
    </rPh>
    <rPh sb="13" eb="15">
      <t>センタク</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</si>
  <si>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また、仮受時にこのＥＸＣＥＬＢＯＯＫを添付して下記メールアドレスにお送りいただくと、</t>
    </r>
    <r>
      <rPr>
        <b/>
        <sz val="20"/>
        <color indexed="10"/>
        <rFont val="ＭＳ Ｐゴシック"/>
        <family val="3"/>
        <charset val="128"/>
      </rPr>
      <t>メールが届いた時点で</t>
    </r>
    <r>
      <rPr>
        <b/>
        <sz val="20"/>
        <color indexed="12"/>
        <rFont val="ＭＳ Ｐゴシック"/>
        <family val="3"/>
        <charset val="128"/>
      </rPr>
      <t>「仮受付」</t>
    </r>
    <r>
      <rPr>
        <b/>
        <sz val="16"/>
        <color indexed="10"/>
        <rFont val="ＭＳ Ｐゴシック"/>
        <family val="3"/>
        <charset val="128"/>
      </rPr>
      <t>といたします。
　</t>
    </r>
    <r>
      <rPr>
        <b/>
        <sz val="16"/>
        <color indexed="8"/>
        <rFont val="ＭＳ Ｐゴシック"/>
        <family val="3"/>
        <charset val="128"/>
      </rPr>
      <t>通常、確認申請図書等の提出をもって仮受付とし、その順番で審査を行っていますが、メールを送っていただいた場合は優先的に順番を確保いたします。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216" eb="218">
      <t>カクニン</t>
    </rPh>
    <rPh sb="287" eb="289">
      <t>ソウフ</t>
    </rPh>
    <rPh sb="292" eb="294">
      <t>ジュンバン</t>
    </rPh>
    <rPh sb="295" eb="297">
      <t>カクホ</t>
    </rPh>
    <rPh sb="298" eb="300">
      <t>カノウ</t>
    </rPh>
    <rPh sb="353" eb="355">
      <t>トショ</t>
    </rPh>
    <rPh sb="356" eb="358">
      <t>テイシュツ</t>
    </rPh>
    <rPh sb="363" eb="365">
      <t>バアイ</t>
    </rPh>
    <rPh sb="366" eb="368">
      <t>ジテン</t>
    </rPh>
    <rPh sb="369" eb="371">
      <t>ブッケン</t>
    </rPh>
    <rPh sb="372" eb="375">
      <t>ユウセンテキ</t>
    </rPh>
    <rPh sb="376" eb="378">
      <t>シンサ</t>
    </rPh>
    <rPh sb="421" eb="423">
      <t>ヘンシュウ</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</si>
  <si>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</si>
  <si>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</si>
  <si>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</si>
  <si>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</si>
  <si>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</si>
  <si>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</si>
  <si>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</si>
  <si>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</si>
  <si>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</si>
  <si>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</si>
  <si>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</si>
  <si>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</si>
  <si>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</si>
  <si>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</si>
  <si>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</si>
  <si>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</si>
  <si>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</si>
  <si>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</si>
  <si>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</si>
  <si>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</si>
  <si>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</si>
  <si>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</si>
  <si>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</si>
  <si>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</si>
  <si>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</si>
  <si>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</si>
  <si>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</si>
  <si>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</si>
  <si>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</si>
  <si>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</si>
  <si>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</si>
  <si>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</si>
  <si>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</si>
  <si>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</si>
  <si>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</si>
  <si>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</si>
  <si>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</si>
  <si>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</si>
  <si>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</si>
  <si>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</si>
  <si>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</si>
  <si>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</si>
  <si>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</si>
  <si>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</si>
  <si>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</si>
  <si>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</si>
  <si>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</si>
  <si>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</si>
  <si>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意匠</t>
    <rPh sb="0" eb="2">
      <t>イショウ</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</si>
  <si>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</si>
  <si>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</si>
  <si>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</si>
  <si>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設備</t>
    <rPh sb="0" eb="2">
      <t>セツビ</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</si>
  <si>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</si>
  <si>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</si>
  <si>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</si>
  <si>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</si>
  <si>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</si>
  <si>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</si>
  <si>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</si>
  <si>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</si>
  <si>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</si>
  <si>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</si>
  <si>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</si>
  <si>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</si>
  <si>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</si>
  <si>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</si>
  <si>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</si>
  <si>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</si>
  <si>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</si>
  <si>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</si>
  <si>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</si>
  <si>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</si>
  <si>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</si>
  <si>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</si>
  <si>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</si>
  <si>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</si>
  <si>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</si>
  <si>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</si>
  <si>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</si>
  <si>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</si>
  <si>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</si>
  <si>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</si>
  <si>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</si>
  <si>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</si>
  <si>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</si>
  <si>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</si>
  <si>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</si>
  <si>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</si>
  <si>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</si>
  <si>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</si>
  <si>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</si>
  <si>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</si>
  <si>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</si>
  <si>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</si>
  <si>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</si>
  <si>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</si>
  <si>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</si>
  <si>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</si>
  <si>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</si>
  <si>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</si>
  <si>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</si>
  <si>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</si>
  <si>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</si>
  <si>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</si>
  <si>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</si>
  <si>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</si>
  <si>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</si>
  <si>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</si>
  <si>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</si>
  <si>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</si>
  <si>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</si>
  <si>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</si>
  <si>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</si>
  <si>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</si>
  <si>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</si>
  <si>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</si>
  <si>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</si>
  <si>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</si>
  <si>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</si>
  <si>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</si>
  <si>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</si>
  <si>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</si>
  <si>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</si>
  <si>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</si>
  <si>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</si>
  <si>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</si>
  <si>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</si>
  <si>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</si>
  <si>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</si>
  <si>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</si>
  <si>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</si>
  <si>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</si>
  <si>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</si>
  <si>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</si>
  <si>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</si>
  <si>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</si>
  <si>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</si>
  <si>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</si>
  <si>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</si>
  <si>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</si>
  <si>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</si>
  <si>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</si>
  <si>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</si>
  <si>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</si>
  <si>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</si>
  <si>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</si>
  <si>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</si>
  <si>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</si>
  <si>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</si>
  <si>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</si>
  <si>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</si>
  <si>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</si>
  <si>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</si>
  <si>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</si>
  <si>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</si>
  <si>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</si>
  <si>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</si>
  <si>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</si>
  <si>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</si>
  <si>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</si>
  <si>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</si>
  <si>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</si>
  <si>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</si>
  <si>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</si>
  <si>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</si>
  <si>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</si>
  <si>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</si>
  <si>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</si>
  <si>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</si>
  <si>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</si>
  <si>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</si>
  <si>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</si>
  <si>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</si>
  <si>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</si>
  <si>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</si>
  <si>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</si>
  <si>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</si>
  <si>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</si>
  <si>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</si>
  <si>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</si>
  <si>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</si>
  <si>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</si>
  <si>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</si>
  <si>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</si>
  <si>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</si>
  <si>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</si>
  <si>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</si>
  <si>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</si>
  <si>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</si>
  <si>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</si>
  <si>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</si>
  <si>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</si>
  <si>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</si>
  <si>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</si>
  <si>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</si>
  <si>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</si>
  <si>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</si>
  <si>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</si>
  <si>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</si>
  <si>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</si>
  <si>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</si>
  <si>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</si>
  <si>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</si>
  <si>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</si>
  <si>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</si>
  <si>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</si>
  <si>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</si>
  <si>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</si>
  <si>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</si>
  <si>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</si>
  <si>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</si>
  <si>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</si>
  <si>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　株式会社　都市建築確認センター</t>
    <rPh sb="1" eb="5">
      <t>カブシキガイシャ</t>
    </rPh>
    <rPh sb="6" eb="8">
      <t>トシ</t>
    </rPh>
    <rPh sb="8" eb="10">
      <t>ケンチク</t>
    </rPh>
    <rPh sb="10" eb="12">
      <t>カクニン</t>
    </rPh>
    <phoneticPr fontId="1"/>
  </si>
  <si>
    <t>　　　　　　代表取締役　本田　實　様</t>
    <rPh sb="6" eb="8">
      <t>ダイヒョウ</t>
    </rPh>
    <rPh sb="8" eb="11">
      <t>トリシマリヤク</t>
    </rPh>
    <rPh sb="12" eb="14">
      <t>ホンダ</t>
    </rPh>
    <rPh sb="15" eb="16">
      <t>ミノル</t>
    </rPh>
    <rPh sb="17" eb="18">
      <t>サマ</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</si>
  <si>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</si>
  <si>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</si>
  <si>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</si>
  <si>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</si>
  <si>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</si>
  <si>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</si>
  <si>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</si>
  <si>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</si>
  <si>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</si>
  <si>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</si>
  <si>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</si>
  <si>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</si>
  <si>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</si>
  <si>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</si>
  <si>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</si>
  <si>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</si>
  <si>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</si>
  <si>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</si>
  <si>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</si>
  <si>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</si>
  <si>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</si>
  <si>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</si>
  <si>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</si>
  <si>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</si>
  <si>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</si>
  <si>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</si>
  <si>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</si>
  <si>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</si>
  <si>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</si>
  <si>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</si>
  <si>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</si>
  <si>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</si>
  <si>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</si>
  <si>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</si>
  <si>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</si>
  <si>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</si>
  <si>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</si>
  <si>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</si>
  <si>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</si>
  <si>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</si>
  <si>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</si>
  <si>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</si>
  <si>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</si>
  <si>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</si>
  <si>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</si>
  <si>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</si>
  <si>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</si>
  <si>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</si>
  <si>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</si>
  <si>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</si>
  <si>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</si>
  <si>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</si>
  <si>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</si>
  <si>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</si>
  <si>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</si>
  <si>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</si>
  <si>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</si>
  <si>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</si>
  <si>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</si>
  <si>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</si>
  <si>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</si>
  <si>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</si>
  <si>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</si>
  <si>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</si>
  <si>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</si>
  <si>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</si>
  <si>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</si>
  <si>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</si>
  <si>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</si>
  <si>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</si>
  <si>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</si>
  <si>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</si>
  <si>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</si>
  <si>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</si>
  <si>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</si>
  <si>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</si>
  <si>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</si>
  <si>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</si>
  <si>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</si>
  <si>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</si>
  <si>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</si>
  <si>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</si>
  <si>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</si>
  <si>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</si>
  <si>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</si>
  <si>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</si>
  <si>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</si>
  <si>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</si>
  <si>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</si>
  <si>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</si>
  <si>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</si>
  <si>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</si>
  <si>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</si>
  <si>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</si>
  <si>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</si>
  <si>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</si>
  <si>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</si>
  <si>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</si>
  <si>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</si>
  <si>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</si>
  <si>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</si>
  <si>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</si>
  <si>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</si>
  <si>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</si>
  <si>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</si>
  <si>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</si>
  <si>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</si>
  <si>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</si>
  <si>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</si>
  <si>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</si>
  <si>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</si>
  <si>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</si>
  <si>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</si>
  <si>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</si>
  <si>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</si>
  <si>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</si>
  <si>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</si>
  <si>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</si>
  <si>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</si>
  <si>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</si>
  <si>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</si>
  <si>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</si>
  <si>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</si>
  <si>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</si>
  <si>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</si>
  <si>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</si>
  <si>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</si>
  <si>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</si>
  <si>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</si>
  <si>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</si>
  <si>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</si>
  <si>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</si>
  <si>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</si>
  <si>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</si>
  <si>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</si>
  <si>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</si>
  <si>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</si>
  <si>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</si>
  <si>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</si>
  <si>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</si>
  <si>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</si>
  <si>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</si>
  <si>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</si>
  <si>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</si>
  <si>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</si>
  <si>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</si>
  <si>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</si>
  <si>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</si>
  <si>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</si>
  <si>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</si>
  <si>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</si>
  <si>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</si>
  <si>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</si>
  <si>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</si>
  <si>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</si>
  <si>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</si>
  <si>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</si>
  <si>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</si>
  <si>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</si>
  <si>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</si>
  <si>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</si>
  <si>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</si>
  <si>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</si>
  <si>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</si>
  <si>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</si>
  <si>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</si>
  <si>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</si>
  <si>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</si>
  <si>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</si>
  <si>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</si>
  <si>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</si>
  <si>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</si>
  <si>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</si>
  <si>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</si>
  <si>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</si>
  <si>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</si>
  <si>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</si>
  <si>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</si>
  <si>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</si>
  <si>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</si>
  <si>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</si>
  <si>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</si>
  <si>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</si>
  <si>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</si>
  <si>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</si>
  <si>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</si>
  <si>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</si>
  <si>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</si>
  <si>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</si>
  <si>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</si>
  <si>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</si>
  <si>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</si>
  <si>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</si>
  <si>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</si>
  <si>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</si>
  <si>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</si>
  <si>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</si>
  <si>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</si>
  <si>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</si>
  <si>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</si>
  <si>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</si>
  <si>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</si>
  <si>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</si>
  <si>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</si>
  <si>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</si>
  <si>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</si>
  <si>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</si>
  <si>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</si>
  <si>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</si>
  <si>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</si>
  <si>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</si>
  <si>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</si>
  <si>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</si>
  <si>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</si>
  <si>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</si>
  <si>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</si>
  <si>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</si>
  <si>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</si>
  <si>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</si>
  <si>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</si>
  <si>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</si>
  <si>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</si>
  <si>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</si>
  <si>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</si>
  <si>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</si>
  <si>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</si>
  <si>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</si>
  <si>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</si>
  <si>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</si>
  <si>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</si>
  <si>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</si>
  <si>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</si>
  <si>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</si>
  <si>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</si>
  <si>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</si>
  <si>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</si>
  <si>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</si>
  <si>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</si>
  <si>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</si>
  <si>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</si>
  <si>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</si>
  <si>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</si>
  <si>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</si>
  <si>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</si>
  <si>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</si>
  <si>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</si>
  <si>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</si>
  <si>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</si>
  <si>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</si>
  <si>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</si>
  <si>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</si>
  <si>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</si>
  <si>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</si>
  <si>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</si>
  <si>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</si>
  <si>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</si>
  <si>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</si>
  <si>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</si>
  <si>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</si>
  <si>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</si>
  <si>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</si>
  <si>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</si>
  <si>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</si>
  <si>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</si>
  <si>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</si>
  <si>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</si>
  <si>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</si>
  <si>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</si>
  <si>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</si>
  <si>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</si>
  <si>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</si>
  <si>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</si>
  <si>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</si>
  <si>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</si>
  <si>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</si>
  <si>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</si>
  <si>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</si>
  <si>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</si>
  <si>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</si>
  <si>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</si>
  <si>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</si>
  <si>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</si>
  <si>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</si>
  <si>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</si>
  <si>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</si>
  <si>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</si>
  <si>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</si>
  <si>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</si>
  <si>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</si>
  <si>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</si>
  <si>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</si>
  <si>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</si>
  <si>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</si>
  <si>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</si>
  <si>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</si>
  <si>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</si>
  <si>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</si>
  <si>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</si>
  <si>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</si>
  <si>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</si>
  <si>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</si>
  <si>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</si>
  <si>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</si>
  <si>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</si>
  <si>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</si>
  <si>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</si>
  <si>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</si>
  <si>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</si>
  <si>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</si>
  <si>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</si>
  <si>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</si>
  <si>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</si>
  <si>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</si>
  <si>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</si>
  <si>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</si>
  <si>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</si>
  <si>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</si>
  <si>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</si>
  <si>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</si>
  <si>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</si>
  <si>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</si>
  <si>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</si>
  <si>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</si>
  <si>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</si>
  <si>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</si>
  <si>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</si>
  <si>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</si>
  <si>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</si>
  <si>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</si>
  <si>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</si>
  <si>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</si>
  <si>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</si>
  <si>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</si>
  <si>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</si>
  <si>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</si>
  <si>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</si>
  <si>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</si>
  <si>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</si>
  <si>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</si>
  <si>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</si>
  <si>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</si>
  <si>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</si>
  <si>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</si>
  <si>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</si>
  <si>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</si>
  <si>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</si>
  <si>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</si>
  <si>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</si>
  <si>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</si>
  <si>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</si>
  <si>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</si>
  <si>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</si>
  <si>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</si>
  <si>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</si>
  <si>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</si>
  <si>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</si>
  <si>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</si>
  <si>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</si>
  <si>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</si>
  <si>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</si>
  <si>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</si>
  <si>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</si>
  <si>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</si>
  <si>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</si>
  <si>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</si>
  <si>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</si>
  <si>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</si>
  <si>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</si>
  <si>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</si>
  <si>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</si>
  <si>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</si>
  <si>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</si>
  <si>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</si>
  <si>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</si>
  <si>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</si>
  <si>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</si>
  <si>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</si>
  <si>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</si>
  <si>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</si>
  <si>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</si>
  <si>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</si>
  <si>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</si>
  <si>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</si>
  <si>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</si>
  <si>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</si>
  <si>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</si>
  <si>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</si>
  <si>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</si>
  <si>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</si>
  <si>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</si>
  <si>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</si>
  <si>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</si>
  <si>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</si>
  <si>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</si>
  <si>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</si>
  <si>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</si>
  <si>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</si>
  <si>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</si>
  <si>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</si>
  <si>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</si>
  <si>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</si>
  <si>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</si>
  <si>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</si>
  <si>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</si>
  <si>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</si>
  <si>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</si>
  <si>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</si>
  <si>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</si>
  <si>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</si>
  <si>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</si>
  <si>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</si>
  <si>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</si>
  <si>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</si>
  <si>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</si>
  <si>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</si>
  <si>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</si>
  <si>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</si>
  <si>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</si>
  <si>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</si>
  <si>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</si>
  <si>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</si>
  <si>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</si>
  <si>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</si>
  <si>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</si>
  <si>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</si>
  <si>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</si>
  <si>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</si>
  <si>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</si>
  <si>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</si>
  <si>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</si>
  <si>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</si>
  <si>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</si>
  <si>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</si>
  <si>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</si>
  <si>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</si>
  <si>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16)</t>
  </si>
  <si>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</si>
  <si>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</si>
  <si>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</si>
  <si>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</si>
  <si>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</si>
  <si>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</si>
  <si>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</si>
  <si>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</si>
  <si>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</si>
  <si>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</si>
  <si>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</si>
  <si>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</si>
  <si>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</si>
  <si>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</si>
  <si>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</si>
  <si>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</si>
  <si>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</si>
  <si>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</si>
  <si>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</si>
  <si>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</si>
  <si>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</si>
  <si>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</si>
  <si>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ここに書き表せない事項で特に確認を受けようとする事項は、１８欄又は別紙に記載して添えてください。</t>
    <phoneticPr fontId="1"/>
  </si>
  <si>
    <t xml:space="preserve"> 計画の変更申請の際は、１９欄に第三面に係る部分の変更の概要について記入してください。</t>
    <phoneticPr fontId="1"/>
  </si>
  <si>
    <t>５．第四面関係</t>
  </si>
  <si>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</si>
  <si>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</si>
  <si>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</si>
  <si>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</si>
  <si>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</si>
  <si>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14)</t>
  </si>
  <si>
    <t>15)</t>
  </si>
  <si>
    <t>12欄の「イ」は、最上階から順に記入してください。記入欄が不足する場合には、別紙に必要な事項を記入し添えてください。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</si>
  <si>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</si>
  <si>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</si>
  <si>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</si>
  <si>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</si>
  <si>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</si>
  <si>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</si>
  <si>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</si>
  <si>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</si>
  <si>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</si>
  <si>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</si>
  <si>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</si>
  <si>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</si>
  <si>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</si>
  <si>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</si>
  <si>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</si>
  <si>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</si>
  <si>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</si>
  <si>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</si>
  <si>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</si>
  <si>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</si>
  <si>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</si>
  <si>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</si>
  <si>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</si>
  <si>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</si>
  <si>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</si>
  <si>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</si>
  <si>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</si>
  <si>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</si>
  <si>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</si>
  <si>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</si>
  <si>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</si>
  <si>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</si>
  <si>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</si>
  <si>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</si>
  <si>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</si>
  <si>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</si>
  <si>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</si>
  <si>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</si>
  <si>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</si>
  <si>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</si>
  <si>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</si>
  <si>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</si>
  <si>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</si>
  <si>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</si>
  <si>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</si>
  <si>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</si>
  <si>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</si>
  <si>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</si>
  <si>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</si>
  <si>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</si>
  <si>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</si>
  <si>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</si>
  <si>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</si>
  <si>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</si>
  <si>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</si>
  <si>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</si>
  <si>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</si>
  <si>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</si>
  <si>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</si>
  <si>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</si>
  <si>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</si>
  <si>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</si>
  <si>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</si>
  <si>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</si>
  <si>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</si>
  <si>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</si>
  <si>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</si>
  <si>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</si>
  <si>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</si>
  <si>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</si>
  <si>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</si>
  <si>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</si>
  <si>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</si>
  <si>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</si>
  <si>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</si>
  <si>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</si>
  <si>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</si>
  <si>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</si>
  <si>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</si>
  <si>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</si>
  <si>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</si>
  <si>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</si>
  <si>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</si>
  <si>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</si>
  <si>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</si>
  <si>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</si>
  <si>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</si>
  <si>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</si>
  <si>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</si>
  <si>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</si>
  <si>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</si>
  <si>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</si>
  <si>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</si>
  <si>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</si>
  <si>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</si>
  <si>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</si>
  <si>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</si>
  <si>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</si>
  <si>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</si>
  <si>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</si>
  <si>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</si>
  <si>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</si>
  <si>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</si>
  <si>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</si>
  <si>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</si>
  <si>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</si>
  <si>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</si>
  <si>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</si>
  <si>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</si>
  <si>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</si>
  <si>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</si>
  <si>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</si>
  <si>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</si>
  <si>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</si>
  <si>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</si>
  <si>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</si>
  <si>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</si>
  <si>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</si>
  <si>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</si>
  <si>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</si>
  <si>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</si>
  <si>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</si>
  <si>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</si>
  <si>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</si>
  <si>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建築計画概要書（第三面）</t>
  </si>
  <si>
    <t>　付近見取図</t>
  </si>
  <si>
    <t>　配置図</t>
  </si>
  <si>
    <t>（別紙）</t>
    <rPh sb="1" eb="3">
      <t>ベッシ</t>
    </rPh>
    <phoneticPr fontId="1"/>
  </si>
  <si>
    <t>規則別記</t>
    <rPh sb="0" eb="2">
      <t>キソク</t>
    </rPh>
    <rPh sb="2" eb="4">
      <t>ベッキ</t>
    </rPh>
    <phoneticPr fontId="1"/>
  </si>
  <si>
    <t>第４０号様式（第８条関係）（Ａ４）</t>
    <phoneticPr fontId="1"/>
  </si>
  <si>
    <t>建築基準法第１５条第１項の規定による</t>
    <phoneticPr fontId="1"/>
  </si>
  <si>
    <t>建 築 工 事 届</t>
  </si>
  <si>
    <t>（第一面）</t>
  </si>
  <si>
    <t>　　　氏名　　　</t>
    <phoneticPr fontId="1"/>
  </si>
  <si>
    <t>　　　郵便番号</t>
  </si>
  <si>
    <t>　　　住所</t>
  </si>
  <si>
    <t>　　　電話番号</t>
  </si>
  <si>
    <t>工事施工者（設計者又は代理者）</t>
  </si>
  <si>
    <t>代理者</t>
  </si>
  <si>
    <t>　　　氏名</t>
  </si>
  <si>
    <t>　　　営業所名（建築士事務所名）</t>
  </si>
  <si>
    <t>　　　所在地</t>
  </si>
  <si>
    <t>工事監理者</t>
    <rPh sb="2" eb="4">
      <t>カンリ</t>
    </rPh>
    <phoneticPr fontId="1"/>
  </si>
  <si>
    <t>建築確認</t>
  </si>
  <si>
    <t>　　　確認済証番号　</t>
    <phoneticPr fontId="1"/>
  </si>
  <si>
    <t>　　　確認済証交付年月日</t>
    <phoneticPr fontId="1"/>
  </si>
  <si>
    <t>　　　確認済証交付者</t>
  </si>
  <si>
    <t>株式会社　都市建築確認センター　代表取締役　本田　實</t>
    <rPh sb="5" eb="7">
      <t>トシ</t>
    </rPh>
    <rPh sb="7" eb="9">
      <t>ケンチク</t>
    </rPh>
    <rPh sb="9" eb="11">
      <t>カクニン</t>
    </rPh>
    <rPh sb="16" eb="18">
      <t>ダイヒョウ</t>
    </rPh>
    <rPh sb="18" eb="21">
      <t>トリシマリヤク</t>
    </rPh>
    <rPh sb="22" eb="24">
      <t>ホンダ</t>
    </rPh>
    <rPh sb="25" eb="26">
      <t>ミノル</t>
    </rPh>
    <phoneticPr fontId="1"/>
  </si>
  <si>
    <t>除却工事施工者</t>
  </si>
  <si>
    <t>　　　氏名　　　　　　　　　　　　　　　　　　　　　　　　　　　　　　　　　</t>
    <phoneticPr fontId="1"/>
  </si>
  <si>
    <t>　　　営業所名</t>
  </si>
  <si>
    <t>※受付経由機関記載欄</t>
  </si>
  <si>
    <t>（第二面）</t>
    <rPh sb="1" eb="2">
      <t>ダイ</t>
    </rPh>
    <rPh sb="2" eb="3">
      <t>2</t>
    </rPh>
    <rPh sb="3" eb="4">
      <t>メン</t>
    </rPh>
    <phoneticPr fontId="1"/>
  </si>
  <si>
    <t>【１.着工及び工事完了の予定期日】</t>
    <rPh sb="3" eb="5">
      <t>チャッコウ</t>
    </rPh>
    <rPh sb="5" eb="6">
      <t>オヨ</t>
    </rPh>
    <rPh sb="7" eb="9">
      <t>コウジ</t>
    </rPh>
    <rPh sb="9" eb="11">
      <t>カンリョウ</t>
    </rPh>
    <rPh sb="12" eb="14">
      <t>ヨテイ</t>
    </rPh>
    <rPh sb="14" eb="16">
      <t>キジツ</t>
    </rPh>
    <phoneticPr fontId="1"/>
  </si>
  <si>
    <t>　　【イ.着工予定期日】</t>
    <rPh sb="5" eb="7">
      <t>チャッコウ</t>
    </rPh>
    <rPh sb="7" eb="9">
      <t>ヨテイ</t>
    </rPh>
    <rPh sb="9" eb="11">
      <t>キジツ</t>
    </rPh>
    <phoneticPr fontId="1"/>
  </si>
  <si>
    <t>　　【ロ.工事完了予定期日】</t>
    <rPh sb="5" eb="7">
      <t>コウジ</t>
    </rPh>
    <rPh sb="7" eb="9">
      <t>カンリョウ</t>
    </rPh>
    <rPh sb="9" eb="11">
      <t>ヨテイ</t>
    </rPh>
    <phoneticPr fontId="1"/>
  </si>
  <si>
    <t>【２.建築主】</t>
    <rPh sb="3" eb="6">
      <t>ケンチクヌシ</t>
    </rPh>
    <phoneticPr fontId="1"/>
  </si>
  <si>
    <t>　　【イ.建築主の種別】</t>
    <rPh sb="5" eb="8">
      <t>ケンチクヌシ</t>
    </rPh>
    <phoneticPr fontId="1"/>
  </si>
  <si>
    <t>（１）国</t>
    <phoneticPr fontId="1"/>
  </si>
  <si>
    <t>（２）都道府県</t>
    <phoneticPr fontId="1"/>
  </si>
  <si>
    <t>（３）市区町村</t>
    <phoneticPr fontId="1"/>
  </si>
  <si>
    <t>（４）会社</t>
    <phoneticPr fontId="1"/>
  </si>
  <si>
    <t>（５）会社でない団体</t>
    <phoneticPr fontId="1"/>
  </si>
  <si>
    <t>（６）個人</t>
    <phoneticPr fontId="1"/>
  </si>
  <si>
    <t>　　【ロ.資本の額又は出資の総額】</t>
    <rPh sb="5" eb="7">
      <t>シホン</t>
    </rPh>
    <rPh sb="8" eb="9">
      <t>ガク</t>
    </rPh>
    <rPh sb="9" eb="10">
      <t>マタ</t>
    </rPh>
    <rPh sb="11" eb="13">
      <t>シュッシ</t>
    </rPh>
    <rPh sb="14" eb="16">
      <t>ソウガク</t>
    </rPh>
    <phoneticPr fontId="1"/>
  </si>
  <si>
    <t>（１）１，０００万円以下</t>
    <rPh sb="8" eb="9">
      <t>マン</t>
    </rPh>
    <rPh sb="9" eb="10">
      <t>エン</t>
    </rPh>
    <rPh sb="10" eb="12">
      <t>イカ</t>
    </rPh>
    <phoneticPr fontId="1"/>
  </si>
  <si>
    <t>（２）１，０００万円超〜３，０００万円以下</t>
    <rPh sb="8" eb="10">
      <t>マンエン</t>
    </rPh>
    <rPh sb="10" eb="11">
      <t>チョウ</t>
    </rPh>
    <rPh sb="17" eb="19">
      <t>マンエン</t>
    </rPh>
    <rPh sb="19" eb="21">
      <t>イカ</t>
    </rPh>
    <phoneticPr fontId="1"/>
  </si>
  <si>
    <t>（３）３，０００万円超〜１億円以下</t>
    <rPh sb="13" eb="14">
      <t>オク</t>
    </rPh>
    <phoneticPr fontId="1"/>
  </si>
  <si>
    <t>（４）１億円超〜１０億円以下</t>
    <rPh sb="4" eb="5">
      <t>オク</t>
    </rPh>
    <rPh sb="5" eb="6">
      <t>エン</t>
    </rPh>
    <phoneticPr fontId="1"/>
  </si>
  <si>
    <t>（５）１０億円超</t>
    <phoneticPr fontId="1"/>
  </si>
  <si>
    <t>【３.敷地の位置】</t>
    <phoneticPr fontId="1"/>
  </si>
  <si>
    <t>　　【イ.地名地番】</t>
  </si>
  <si>
    <t>　　【ロ.都市計画】</t>
    <phoneticPr fontId="1"/>
  </si>
  <si>
    <t>（１）市街化区域</t>
    <phoneticPr fontId="1"/>
  </si>
  <si>
    <t>（２）市街化調整区域</t>
    <phoneticPr fontId="1"/>
  </si>
  <si>
    <t>（３）区域区分非設定都市計画区域</t>
    <phoneticPr fontId="1"/>
  </si>
  <si>
    <t>（４）準都市計画区域</t>
    <phoneticPr fontId="1"/>
  </si>
  <si>
    <t>（５）都市計画区域及び準都市計画区域外</t>
    <phoneticPr fontId="1"/>
  </si>
  <si>
    <t>【４.工事種別】</t>
    <phoneticPr fontId="1"/>
  </si>
  <si>
    <t>（１）新築</t>
    <rPh sb="3" eb="5">
      <t>シンチク</t>
    </rPh>
    <phoneticPr fontId="1"/>
  </si>
  <si>
    <t>（２）増築</t>
    <rPh sb="3" eb="5">
      <t>ゾウチク</t>
    </rPh>
    <phoneticPr fontId="1"/>
  </si>
  <si>
    <t>（３）改築</t>
    <rPh sb="3" eb="5">
      <t>カイチク</t>
    </rPh>
    <phoneticPr fontId="1"/>
  </si>
  <si>
    <t>（４）移転</t>
    <rPh sb="3" eb="5">
      <t>イテン</t>
    </rPh>
    <phoneticPr fontId="1"/>
  </si>
  <si>
    <t>【５.主要用途】　</t>
    <phoneticPr fontId="1"/>
  </si>
  <si>
    <t>居住専用建築物</t>
  </si>
  <si>
    <t>居住産業併用建築物</t>
  </si>
  <si>
    <t>産業専用建築物</t>
    <phoneticPr fontId="1"/>
  </si>
  <si>
    <t>【６.一の建築物ごとの内容】</t>
  </si>
  <si>
    <t xml:space="preserve">【イ.番号】（ </t>
    <phoneticPr fontId="1"/>
  </si>
  <si>
    <t>1</t>
  </si>
  <si>
    <t>【ロ.用途】　</t>
    <phoneticPr fontId="1"/>
  </si>
  <si>
    <t>（１）事務所等</t>
    <phoneticPr fontId="1"/>
  </si>
  <si>
    <t>（２）物品販売業を営む
　　　店舗等</t>
    <phoneticPr fontId="1"/>
  </si>
  <si>
    <t>（３）工場，作業場</t>
    <phoneticPr fontId="1"/>
  </si>
  <si>
    <t>（４）倉庫</t>
    <phoneticPr fontId="1"/>
  </si>
  <si>
    <t>（５）学校</t>
    <phoneticPr fontId="1"/>
  </si>
  <si>
    <t>（６）病院，診療所</t>
    <phoneticPr fontId="1"/>
  </si>
  <si>
    <t>（９）その他</t>
    <phoneticPr fontId="1"/>
  </si>
  <si>
    <t>多用途</t>
    <rPh sb="0" eb="3">
      <t>タヨウト</t>
    </rPh>
    <phoneticPr fontId="1"/>
  </si>
  <si>
    <t>【ハ.工事部分の構造】</t>
  </si>
  <si>
    <t>（１）木造</t>
    <phoneticPr fontId="1"/>
  </si>
  <si>
    <r>
      <t>（２）</t>
    </r>
    <r>
      <rPr>
        <sz val="9"/>
        <rFont val="ＭＳ 明朝"/>
        <family val="1"/>
        <charset val="128"/>
      </rPr>
      <t>鉄骨鉄筋ｺﾝｸﾘｰﾄ造</t>
    </r>
    <phoneticPr fontId="1"/>
  </si>
  <si>
    <t>（３）鉄筋ｺﾝｸﾘｰﾄ造</t>
    <phoneticPr fontId="1"/>
  </si>
  <si>
    <t>（４）鉄骨造</t>
    <phoneticPr fontId="1"/>
  </si>
  <si>
    <t>（５）ｺﾝｸﾘｰﾄﾌﾞﾛｯｸ造</t>
    <phoneticPr fontId="1"/>
  </si>
  <si>
    <t>（６）その他</t>
    <phoneticPr fontId="1"/>
  </si>
  <si>
    <t>【ニ.工事の予定期間】</t>
    <rPh sb="3" eb="5">
      <t>コウジ</t>
    </rPh>
    <rPh sb="6" eb="8">
      <t>ヨテイ</t>
    </rPh>
    <rPh sb="8" eb="10">
      <t>キカン</t>
    </rPh>
    <phoneticPr fontId="1"/>
  </si>
  <si>
    <t>月間</t>
    <rPh sb="0" eb="2">
      <t>ゲツカン</t>
    </rPh>
    <phoneticPr fontId="1"/>
  </si>
  <si>
    <t xml:space="preserve">【ホ.工事部分の床面積の合計】 </t>
    <phoneticPr fontId="1"/>
  </si>
  <si>
    <t>㎡)</t>
    <phoneticPr fontId="1"/>
  </si>
  <si>
    <t>【へ.建築工事費予定額】</t>
    <phoneticPr fontId="1"/>
  </si>
  <si>
    <t>万円）</t>
    <phoneticPr fontId="1"/>
  </si>
  <si>
    <t>【ト.新築工事の場合における地上の階数】　</t>
    <rPh sb="3" eb="5">
      <t>シンチク</t>
    </rPh>
    <rPh sb="5" eb="7">
      <t>コウジ</t>
    </rPh>
    <rPh sb="8" eb="10">
      <t>バアイ</t>
    </rPh>
    <rPh sb="14" eb="16">
      <t>チジョウ</t>
    </rPh>
    <phoneticPr fontId="1"/>
  </si>
  <si>
    <t>【チ.新築工事の場合における地下の階数】　</t>
    <rPh sb="15" eb="16">
      <t>カ</t>
    </rPh>
    <phoneticPr fontId="1"/>
  </si>
  <si>
    <t>【７.新築工事の場合における敷地面積】　</t>
    <phoneticPr fontId="1"/>
  </si>
  <si>
    <t>03</t>
    <phoneticPr fontId="1"/>
  </si>
  <si>
    <t>04</t>
    <phoneticPr fontId="1"/>
  </si>
  <si>
    <t>05</t>
    <phoneticPr fontId="1"/>
  </si>
  <si>
    <t>（第三面）</t>
    <rPh sb="1" eb="3">
      <t>ダイ３</t>
    </rPh>
    <rPh sb="3" eb="4">
      <t>メン</t>
    </rPh>
    <phoneticPr fontId="1"/>
  </si>
  <si>
    <t>【１.住宅部分の概要】</t>
    <rPh sb="3" eb="5">
      <t>ジュウタク</t>
    </rPh>
    <rPh sb="5" eb="7">
      <t>ブブン</t>
    </rPh>
    <rPh sb="8" eb="10">
      <t>ガイヨウ</t>
    </rPh>
    <phoneticPr fontId="1"/>
  </si>
  <si>
    <t>【イ.番号】</t>
  </si>
  <si>
    <t>【ロ.新設又はその他の別】</t>
    <rPh sb="5" eb="6">
      <t>マタ</t>
    </rPh>
    <phoneticPr fontId="1"/>
  </si>
  <si>
    <t>（１）新設</t>
    <rPh sb="3" eb="5">
      <t>シンセツ</t>
    </rPh>
    <phoneticPr fontId="1"/>
  </si>
  <si>
    <t>増築</t>
    <rPh sb="0" eb="2">
      <t>ゾウチク</t>
    </rPh>
    <phoneticPr fontId="1"/>
  </si>
  <si>
    <t>改築</t>
    <rPh sb="0" eb="2">
      <t>カイチク</t>
    </rPh>
    <phoneticPr fontId="1"/>
  </si>
  <si>
    <t>（２）その他</t>
    <rPh sb="5" eb="6">
      <t>タ</t>
    </rPh>
    <phoneticPr fontId="1"/>
  </si>
  <si>
    <t>【ハ.新設住宅の資金】</t>
    <rPh sb="3" eb="5">
      <t>シンセツ</t>
    </rPh>
    <rPh sb="5" eb="7">
      <t>ジュウタク</t>
    </rPh>
    <phoneticPr fontId="1"/>
  </si>
  <si>
    <t>（１）民間資金住宅</t>
    <rPh sb="7" eb="9">
      <t>ジュウタク</t>
    </rPh>
    <phoneticPr fontId="1"/>
  </si>
  <si>
    <t>（２）公営住宅</t>
    <rPh sb="5" eb="7">
      <t>ジュウタク</t>
    </rPh>
    <phoneticPr fontId="1"/>
  </si>
  <si>
    <t>（３）住宅金融支援機構住宅</t>
    <rPh sb="11" eb="13">
      <t>ジュウタク</t>
    </rPh>
    <phoneticPr fontId="1"/>
  </si>
  <si>
    <t>（４）都市再生機構住宅</t>
    <rPh sb="9" eb="11">
      <t>ジュウタク</t>
    </rPh>
    <phoneticPr fontId="1"/>
  </si>
  <si>
    <t>（５）その他</t>
    <phoneticPr fontId="1"/>
  </si>
  <si>
    <t>【ニ.住宅の建築工法】　</t>
    <rPh sb="3" eb="5">
      <t>ジュウタク</t>
    </rPh>
    <phoneticPr fontId="1"/>
  </si>
  <si>
    <t>（１）在来工法</t>
    <phoneticPr fontId="1"/>
  </si>
  <si>
    <t>（２）プレハブ工法</t>
    <phoneticPr fontId="1"/>
  </si>
  <si>
    <t>（３）枠組壁工法</t>
    <phoneticPr fontId="1"/>
  </si>
  <si>
    <t>【ホ.住宅の種類】</t>
    <rPh sb="3" eb="5">
      <t>ジュウタク</t>
    </rPh>
    <phoneticPr fontId="1"/>
  </si>
  <si>
    <t>（１）専用住宅</t>
    <phoneticPr fontId="1"/>
  </si>
  <si>
    <t>（２）併用住宅</t>
    <phoneticPr fontId="1"/>
  </si>
  <si>
    <t>（３）その他の住宅</t>
    <rPh sb="5" eb="6">
      <t>タ</t>
    </rPh>
    <rPh sb="7" eb="9">
      <t>ジュウタク</t>
    </rPh>
    <phoneticPr fontId="1"/>
  </si>
  <si>
    <t>【へ.住宅の建て方】</t>
    <rPh sb="6" eb="7">
      <t>タ</t>
    </rPh>
    <rPh sb="8" eb="9">
      <t>カタ</t>
    </rPh>
    <phoneticPr fontId="1"/>
  </si>
  <si>
    <t>（１）一戸建住宅</t>
    <rPh sb="3" eb="6">
      <t>イッコダ</t>
    </rPh>
    <rPh sb="6" eb="8">
      <t>ジュウタク</t>
    </rPh>
    <phoneticPr fontId="1"/>
  </si>
  <si>
    <t>（２）長屋建住宅</t>
    <rPh sb="3" eb="5">
      <t>ナガヤ</t>
    </rPh>
    <rPh sb="5" eb="6">
      <t>ダ</t>
    </rPh>
    <rPh sb="6" eb="8">
      <t>ジュウタク</t>
    </rPh>
    <phoneticPr fontId="1"/>
  </si>
  <si>
    <t>（３）共同住宅</t>
    <rPh sb="3" eb="5">
      <t>キョウドウ</t>
    </rPh>
    <rPh sb="5" eb="7">
      <t>ジュウタク</t>
    </rPh>
    <phoneticPr fontId="1"/>
  </si>
  <si>
    <t>【ト.利用関係】</t>
    <phoneticPr fontId="1"/>
  </si>
  <si>
    <t>（１）持家</t>
    <phoneticPr fontId="1"/>
  </si>
  <si>
    <t>（２）貸家</t>
    <rPh sb="3" eb="5">
      <t>カシヤ</t>
    </rPh>
    <phoneticPr fontId="1"/>
  </si>
  <si>
    <t>（３）給与住宅</t>
    <rPh sb="3" eb="5">
      <t>キュウヨ</t>
    </rPh>
    <rPh sb="5" eb="7">
      <t>ジュウタク</t>
    </rPh>
    <phoneticPr fontId="1"/>
  </si>
  <si>
    <t>（４）分譲住宅</t>
    <rPh sb="3" eb="5">
      <t>ブンジョウ</t>
    </rPh>
    <rPh sb="5" eb="7">
      <t>ジュウタク</t>
    </rPh>
    <phoneticPr fontId="1"/>
  </si>
  <si>
    <t>【チ.住宅の戸数】</t>
    <rPh sb="3" eb="5">
      <t>ジュウタク</t>
    </rPh>
    <phoneticPr fontId="1"/>
  </si>
  <si>
    <t>戸）（</t>
    <rPh sb="0" eb="1">
      <t>コ</t>
    </rPh>
    <phoneticPr fontId="1"/>
  </si>
  <si>
    <t>戸）（</t>
    <phoneticPr fontId="1"/>
  </si>
  <si>
    <t>戸</t>
    <rPh sb="0" eb="1">
      <t>ト</t>
    </rPh>
    <phoneticPr fontId="1"/>
  </si>
  <si>
    <t>【リ.工事部分の</t>
    <phoneticPr fontId="1"/>
  </si>
  <si>
    <t>㎡）（</t>
    <phoneticPr fontId="1"/>
  </si>
  <si>
    <t>　床面積の合計】　　</t>
    <phoneticPr fontId="1"/>
  </si>
  <si>
    <t>（第四面）</t>
    <rPh sb="1" eb="2">
      <t>ダイ</t>
    </rPh>
    <rPh sb="2" eb="3">
      <t>４</t>
    </rPh>
    <rPh sb="3" eb="4">
      <t>メン</t>
    </rPh>
    <phoneticPr fontId="1"/>
  </si>
  <si>
    <t>　【1.主要用途】</t>
    <rPh sb="4" eb="6">
      <t>シュヨウ</t>
    </rPh>
    <rPh sb="6" eb="8">
      <t>ヨウト</t>
    </rPh>
    <phoneticPr fontId="1"/>
  </si>
  <si>
    <t>居住専用建築物</t>
    <phoneticPr fontId="1"/>
  </si>
  <si>
    <t>居住産業併用建築物</t>
    <phoneticPr fontId="1"/>
  </si>
  <si>
    <t>　【2.除却原因】</t>
    <rPh sb="6" eb="8">
      <t>ゲンイン</t>
    </rPh>
    <phoneticPr fontId="1"/>
  </si>
  <si>
    <t>（１）老朽して危険があるため</t>
    <phoneticPr fontId="1"/>
  </si>
  <si>
    <t>（２）その他</t>
    <phoneticPr fontId="1"/>
  </si>
  <si>
    <t>　【3.構造】</t>
    <phoneticPr fontId="1"/>
  </si>
  <si>
    <t>　【4.建築物の数】</t>
    <phoneticPr fontId="1"/>
  </si>
  <si>
    <t>　【5.住宅の戸数】　　　</t>
    <phoneticPr fontId="1"/>
  </si>
  <si>
    <t>　【6.住宅の利用関係】</t>
    <phoneticPr fontId="1"/>
  </si>
  <si>
    <t>（２）貸家</t>
    <phoneticPr fontId="1"/>
  </si>
  <si>
    <t>（３）給与住宅</t>
    <phoneticPr fontId="1"/>
  </si>
  <si>
    <t>　【7.建築物の床面積の合計】</t>
    <phoneticPr fontId="1"/>
  </si>
  <si>
    <t>　【8.建築物の評価額】　　</t>
    <phoneticPr fontId="1"/>
  </si>
  <si>
    <t>千円</t>
    <rPh sb="0" eb="2">
      <t>センエン</t>
    </rPh>
    <phoneticPr fontId="1"/>
  </si>
  <si>
    <t>建築主2</t>
    <phoneticPr fontId="1"/>
  </si>
  <si>
    <t>建築主3</t>
    <phoneticPr fontId="1"/>
  </si>
  <si>
    <t>建築主4</t>
    <phoneticPr fontId="1"/>
  </si>
  <si>
    <t>建築主5</t>
    <phoneticPr fontId="1"/>
  </si>
  <si>
    <t>建築主6</t>
    <phoneticPr fontId="1"/>
  </si>
  <si>
    <t>建築主7</t>
    <phoneticPr fontId="1"/>
  </si>
  <si>
    <r>
      <rPr>
        <b/>
        <sz val="11"/>
        <rFont val="ＭＳ ゴシック"/>
        <family val="3"/>
        <charset val="128"/>
      </rPr>
      <t>別表１</t>
    </r>
  </si>
  <si>
    <r>
      <rPr>
        <b/>
        <sz val="11"/>
        <rFont val="ＭＳ ゴシック"/>
        <family val="3"/>
        <charset val="128"/>
      </rPr>
      <t>第二面【5.主要用途】(1)居住専用  の場合の用途記号</t>
    </r>
  </si>
  <si>
    <r>
      <rPr>
        <sz val="10"/>
        <rFont val="ＭＳ 明朝"/>
        <family val="1"/>
        <charset val="128"/>
      </rPr>
      <t>主要用途の区分</t>
    </r>
  </si>
  <si>
    <r>
      <rPr>
        <sz val="10"/>
        <rFont val="ＭＳ 明朝"/>
        <family val="1"/>
        <charset val="128"/>
      </rPr>
      <t>記号</t>
    </r>
  </si>
  <si>
    <r>
      <rPr>
        <sz val="10"/>
        <rFont val="ＭＳ 明朝"/>
        <family val="1"/>
        <charset val="128"/>
      </rPr>
      <t>居住専用住宅（附属建築物を除く。）</t>
    </r>
  </si>
  <si>
    <r>
      <rPr>
        <sz val="10"/>
        <rFont val="ＭＳ 明朝"/>
        <family val="1"/>
        <charset val="128"/>
      </rPr>
      <t>居住専用住宅附属建築物（物置，車庫等）</t>
    </r>
  </si>
  <si>
    <r>
      <rPr>
        <sz val="10"/>
        <rFont val="ＭＳ 明朝"/>
        <family val="1"/>
        <charset val="128"/>
      </rPr>
      <t>寮，寄宿舎，合宿所（附属建築物を除く。）</t>
    </r>
  </si>
  <si>
    <r>
      <rPr>
        <sz val="10"/>
        <rFont val="ＭＳ 明朝"/>
        <family val="1"/>
        <charset val="128"/>
      </rPr>
      <t>寮，寄宿舎，合宿所附属建築物（物置，車庫等）</t>
    </r>
  </si>
  <si>
    <r>
      <rPr>
        <sz val="10"/>
        <rFont val="ＭＳ 明朝"/>
        <family val="1"/>
        <charset val="128"/>
      </rPr>
      <t>他に分類されない居住専用建築物</t>
    </r>
  </si>
  <si>
    <r>
      <rPr>
        <b/>
        <sz val="11"/>
        <rFont val="ＭＳ ゴシック"/>
        <family val="3"/>
        <charset val="128"/>
      </rPr>
      <t>別表２</t>
    </r>
  </si>
  <si>
    <r>
      <rPr>
        <b/>
        <sz val="11"/>
        <rFont val="ＭＳ ゴシック"/>
        <family val="3"/>
        <charset val="128"/>
      </rPr>
      <t>第二面【5.主要用途】(2)居住産業併用，(3)産業専用  の場合の用途記号</t>
    </r>
  </si>
  <si>
    <r>
      <rPr>
        <sz val="10"/>
        <rFont val="ＭＳ 明朝"/>
        <family val="1"/>
        <charset val="128"/>
      </rPr>
      <t>農林水産業</t>
    </r>
  </si>
  <si>
    <r>
      <rPr>
        <sz val="10"/>
        <rFont val="ＭＳ 明朝"/>
        <family val="1"/>
        <charset val="128"/>
      </rPr>
      <t>農業，林業，漁業，水産養殖業</t>
    </r>
  </si>
  <si>
    <r>
      <rPr>
        <sz val="10"/>
        <rFont val="ＭＳ 明朝"/>
        <family val="1"/>
        <charset val="128"/>
      </rPr>
      <t>鉱業，採石業，砂利採取業，建設業</t>
    </r>
  </si>
  <si>
    <r>
      <rPr>
        <sz val="10"/>
        <rFont val="ＭＳ 明朝"/>
        <family val="1"/>
        <charset val="128"/>
      </rPr>
      <t>鉱業，採石業，砂利採取業</t>
    </r>
  </si>
  <si>
    <r>
      <rPr>
        <sz val="10"/>
        <rFont val="ＭＳ 明朝"/>
        <family val="1"/>
        <charset val="128"/>
      </rPr>
      <t>建設業</t>
    </r>
  </si>
  <si>
    <r>
      <rPr>
        <sz val="10"/>
        <rFont val="ＭＳ 明朝"/>
        <family val="1"/>
        <charset val="128"/>
      </rPr>
      <t>製造業</t>
    </r>
  </si>
  <si>
    <r>
      <rPr>
        <sz val="10"/>
        <rFont val="ＭＳ 明朝"/>
        <family val="1"/>
        <charset val="128"/>
      </rPr>
      <t xml:space="preserve">食料品製造業，飲料・たばこ・飼料製造業，繊維工業，木材・木
</t>
    </r>
    <r>
      <rPr>
        <sz val="10"/>
        <rFont val="ＭＳ 明朝"/>
        <family val="1"/>
        <charset val="128"/>
      </rPr>
      <t>製品製造業，家具・装備品製造業，パルプ・紙・紙加工品製造業，印刷・同関連業，プラスチック製品製造業（記号 15 から記号 18までに該当するものを除く。），窯業・土石製品製造業</t>
    </r>
  </si>
  <si>
    <r>
      <rPr>
        <sz val="10"/>
        <rFont val="ＭＳ 明朝"/>
        <family val="1"/>
        <charset val="128"/>
      </rPr>
      <t>化学工業，石油製品・石炭製品製造業</t>
    </r>
  </si>
  <si>
    <r>
      <rPr>
        <sz val="10"/>
        <rFont val="ＭＳ 明朝"/>
        <family val="1"/>
        <charset val="128"/>
      </rPr>
      <t>鉄鋼業，非鉄金属製造業，金属製品製造業</t>
    </r>
  </si>
  <si>
    <r>
      <rPr>
        <sz val="10"/>
        <rFont val="ＭＳ 明朝"/>
        <family val="1"/>
        <charset val="128"/>
      </rPr>
      <t xml:space="preserve">はん用機械器具製造業，生産用機械器具製造業，業務用機械器具
</t>
    </r>
    <r>
      <rPr>
        <sz val="10"/>
        <rFont val="ＭＳ 明朝"/>
        <family val="1"/>
        <charset val="128"/>
      </rPr>
      <t>製造業，電子部品・デバイス・電子回路製造業，電気機械器具製造業，情報通信機械器具製造業，輸送用機械器具製造業</t>
    </r>
  </si>
  <si>
    <r>
      <rPr>
        <sz val="10"/>
        <rFont val="ＭＳ 明朝"/>
        <family val="1"/>
        <charset val="128"/>
      </rPr>
      <t xml:space="preserve">ゴム製品製造業，なめし革・同製品・毛皮製造業，その他の製造
</t>
    </r>
    <r>
      <rPr>
        <sz val="10"/>
        <rFont val="ＭＳ 明朝"/>
        <family val="1"/>
        <charset val="128"/>
      </rPr>
      <t>業</t>
    </r>
  </si>
  <si>
    <r>
      <rPr>
        <sz val="10"/>
        <rFont val="ＭＳ 明朝"/>
        <family val="1"/>
        <charset val="128"/>
      </rPr>
      <t>電気・ガス・熱供給・水道業</t>
    </r>
  </si>
  <si>
    <r>
      <rPr>
        <sz val="10"/>
        <rFont val="ＭＳ 明朝"/>
        <family val="1"/>
        <charset val="128"/>
      </rPr>
      <t>電気業</t>
    </r>
  </si>
  <si>
    <r>
      <rPr>
        <sz val="10"/>
        <rFont val="ＭＳ 明朝"/>
        <family val="1"/>
        <charset val="128"/>
      </rPr>
      <t>ガス業</t>
    </r>
  </si>
  <si>
    <r>
      <rPr>
        <sz val="10"/>
        <rFont val="ＭＳ 明朝"/>
        <family val="1"/>
        <charset val="128"/>
      </rPr>
      <t>熱供給業</t>
    </r>
  </si>
  <si>
    <r>
      <rPr>
        <sz val="10"/>
        <rFont val="ＭＳ 明朝"/>
        <family val="1"/>
        <charset val="128"/>
      </rPr>
      <t>水道業</t>
    </r>
  </si>
  <si>
    <r>
      <rPr>
        <sz val="10"/>
        <rFont val="ＭＳ 明朝"/>
        <family val="1"/>
        <charset val="128"/>
      </rPr>
      <t>情報通信業</t>
    </r>
  </si>
  <si>
    <r>
      <rPr>
        <sz val="10"/>
        <rFont val="ＭＳ 明朝"/>
        <family val="1"/>
        <charset val="128"/>
      </rPr>
      <t>通信業</t>
    </r>
  </si>
  <si>
    <r>
      <rPr>
        <sz val="10"/>
        <rFont val="ＭＳ 明朝"/>
        <family val="1"/>
        <charset val="128"/>
      </rPr>
      <t>放送業，情報サービス業，インターネット附随サービス業</t>
    </r>
  </si>
  <si>
    <r>
      <rPr>
        <sz val="10"/>
        <rFont val="ＭＳ 明朝"/>
        <family val="1"/>
        <charset val="128"/>
      </rPr>
      <t>映像・音声・文字情報製作業（新聞業及び出版業を除く。）</t>
    </r>
  </si>
  <si>
    <r>
      <rPr>
        <sz val="10"/>
        <rFont val="ＭＳ 明朝"/>
        <family val="1"/>
        <charset val="128"/>
      </rPr>
      <t>映像・音声・文字情報制作業（新聞業及び出版業に限る。）</t>
    </r>
  </si>
  <si>
    <r>
      <rPr>
        <sz val="10"/>
        <rFont val="ＭＳ 明朝"/>
        <family val="1"/>
        <charset val="128"/>
      </rPr>
      <t>運輸業</t>
    </r>
  </si>
  <si>
    <r>
      <rPr>
        <sz val="10"/>
        <rFont val="ＭＳ 明朝"/>
        <family val="1"/>
        <charset val="128"/>
      </rPr>
      <t>鉄道業，道路旅客運送業，道路貨物運送業，水運業，航空運輸業，倉庫業，運輸に附帯するサービス業</t>
    </r>
  </si>
  <si>
    <r>
      <rPr>
        <sz val="10"/>
        <rFont val="ＭＳ 明朝"/>
        <family val="1"/>
        <charset val="128"/>
      </rPr>
      <t>卸売業，小売業</t>
    </r>
  </si>
  <si>
    <r>
      <rPr>
        <sz val="10"/>
        <rFont val="ＭＳ 明朝"/>
        <family val="1"/>
        <charset val="128"/>
      </rPr>
      <t>金融業，保険業</t>
    </r>
  </si>
  <si>
    <r>
      <rPr>
        <sz val="10"/>
        <rFont val="ＭＳ 明朝"/>
        <family val="1"/>
        <charset val="128"/>
      </rPr>
      <t>不動産業</t>
    </r>
  </si>
  <si>
    <r>
      <rPr>
        <sz val="10"/>
        <rFont val="ＭＳ 明朝"/>
        <family val="1"/>
        <charset val="128"/>
      </rPr>
      <t>不動産取引業，不動産賃貸業・管理業（駐車場業を除く。）</t>
    </r>
  </si>
  <si>
    <r>
      <rPr>
        <sz val="10"/>
        <rFont val="ＭＳ 明朝"/>
        <family val="1"/>
        <charset val="128"/>
      </rPr>
      <t>不動産賃貸業・管理業（駐車場業に限る。）</t>
    </r>
  </si>
  <si>
    <r>
      <rPr>
        <sz val="10"/>
        <rFont val="ＭＳ 明朝"/>
        <family val="1"/>
        <charset val="128"/>
      </rPr>
      <t xml:space="preserve">宿泊業，飲食サービス
</t>
    </r>
    <r>
      <rPr>
        <sz val="10"/>
        <rFont val="ＭＳ 明朝"/>
        <family val="1"/>
        <charset val="128"/>
      </rPr>
      <t>業</t>
    </r>
  </si>
  <si>
    <r>
      <rPr>
        <sz val="10"/>
        <rFont val="ＭＳ 明朝"/>
        <family val="1"/>
        <charset val="128"/>
      </rPr>
      <t>宿泊業</t>
    </r>
  </si>
  <si>
    <r>
      <rPr>
        <sz val="10"/>
        <rFont val="ＭＳ 明朝"/>
        <family val="1"/>
        <charset val="128"/>
      </rPr>
      <t>飲食店，持ち帰り・配達飲食サービス業</t>
    </r>
  </si>
  <si>
    <r>
      <rPr>
        <sz val="10"/>
        <rFont val="ＭＳ 明朝"/>
        <family val="1"/>
        <charset val="128"/>
      </rPr>
      <t>教育，学習支援業</t>
    </r>
  </si>
  <si>
    <r>
      <rPr>
        <sz val="10"/>
        <rFont val="ＭＳ 明朝"/>
        <family val="1"/>
        <charset val="128"/>
      </rPr>
      <t>学校教育</t>
    </r>
  </si>
  <si>
    <r>
      <rPr>
        <sz val="10"/>
        <rFont val="ＭＳ 明朝"/>
        <family val="1"/>
        <charset val="128"/>
      </rPr>
      <t>その他の教育及び学習支援業（社会教育に限る。）</t>
    </r>
  </si>
  <si>
    <r>
      <rPr>
        <sz val="10"/>
        <rFont val="ＭＳ 明朝"/>
        <family val="1"/>
        <charset val="128"/>
      </rPr>
      <t xml:space="preserve">その他の教育及び学習支援業（学習塾及び教養・技能教授業に限
</t>
    </r>
    <r>
      <rPr>
        <sz val="10"/>
        <rFont val="ＭＳ 明朝"/>
        <family val="1"/>
        <charset val="128"/>
      </rPr>
      <t>る。）</t>
    </r>
  </si>
  <si>
    <r>
      <rPr>
        <sz val="10"/>
        <rFont val="ＭＳ 明朝"/>
        <family val="1"/>
        <charset val="128"/>
      </rPr>
      <t xml:space="preserve">その他の教育及び学習支援業
</t>
    </r>
    <r>
      <rPr>
        <sz val="10"/>
        <rFont val="ＭＳ 明朝"/>
        <family val="1"/>
        <charset val="128"/>
      </rPr>
      <t>（記号 35 及び記号 36 に該当するものを除く。）</t>
    </r>
  </si>
  <si>
    <r>
      <rPr>
        <sz val="10"/>
        <rFont val="ＭＳ 明朝"/>
        <family val="1"/>
        <charset val="128"/>
      </rPr>
      <t>医療，福祉</t>
    </r>
  </si>
  <si>
    <r>
      <rPr>
        <sz val="10"/>
        <rFont val="ＭＳ 明朝"/>
        <family val="1"/>
        <charset val="128"/>
      </rPr>
      <t>医療業，保健衛生</t>
    </r>
  </si>
  <si>
    <r>
      <rPr>
        <sz val="10"/>
        <rFont val="ＭＳ 明朝"/>
        <family val="1"/>
        <charset val="128"/>
      </rPr>
      <t>社会保険・社会福祉・介護事業</t>
    </r>
  </si>
  <si>
    <r>
      <rPr>
        <sz val="10"/>
        <rFont val="ＭＳ 明朝"/>
        <family val="1"/>
        <charset val="128"/>
      </rPr>
      <t>その他のサービス業</t>
    </r>
  </si>
  <si>
    <r>
      <rPr>
        <sz val="10"/>
        <rFont val="ＭＳ 明朝"/>
        <family val="1"/>
        <charset val="128"/>
      </rPr>
      <t>郵便業（信書便事業を含む。），郵便局</t>
    </r>
  </si>
  <si>
    <r>
      <rPr>
        <sz val="10"/>
        <rFont val="ＭＳ 明朝"/>
        <family val="1"/>
        <charset val="128"/>
      </rPr>
      <t>学術・開発研究機関，政治・経済・文化団体</t>
    </r>
  </si>
  <si>
    <r>
      <rPr>
        <sz val="10"/>
        <rFont val="ＭＳ 明朝"/>
        <family val="1"/>
        <charset val="128"/>
      </rPr>
      <t>その他の生活関連サービス業（旅行業に限る。）</t>
    </r>
  </si>
  <si>
    <r>
      <rPr>
        <sz val="10"/>
        <rFont val="ＭＳ 明朝"/>
        <family val="1"/>
        <charset val="128"/>
      </rPr>
      <t>娯楽業</t>
    </r>
  </si>
  <si>
    <r>
      <rPr>
        <sz val="10"/>
        <rFont val="ＭＳ 明朝"/>
        <family val="1"/>
        <charset val="128"/>
      </rPr>
      <t>宗教</t>
    </r>
  </si>
  <si>
    <r>
      <rPr>
        <sz val="10"/>
        <rFont val="ＭＳ 明朝"/>
        <family val="1"/>
        <charset val="128"/>
      </rPr>
      <t xml:space="preserve">物品賃貸業，専門サービス業，広告業，技術サービス業，洗濯・
</t>
    </r>
    <r>
      <rPr>
        <sz val="10"/>
        <rFont val="ＭＳ 明朝"/>
        <family val="1"/>
        <charset val="128"/>
      </rPr>
      <t xml:space="preserve">理容・美容・浴場業，その他の生活関連サービス業（旅行業を除く。），協同組合，サービス業（他に分類されないもの）
</t>
    </r>
    <r>
      <rPr>
        <sz val="10"/>
        <rFont val="ＭＳ 明朝"/>
        <family val="1"/>
        <charset val="128"/>
      </rPr>
      <t>（記号 41 及び記号 44 に該当するものを除く。）</t>
    </r>
  </si>
  <si>
    <r>
      <rPr>
        <sz val="10"/>
        <rFont val="ＭＳ 明朝"/>
        <family val="1"/>
        <charset val="128"/>
      </rPr>
      <t>国家公務，地方公務</t>
    </r>
  </si>
  <si>
    <r>
      <rPr>
        <sz val="10"/>
        <rFont val="ＭＳ 明朝"/>
        <family val="1"/>
        <charset val="128"/>
      </rPr>
      <t>他に分類されないもの</t>
    </r>
  </si>
  <si>
    <t>１．</t>
    <phoneticPr fontId="1"/>
  </si>
  <si>
    <t>各面共通関係</t>
    <phoneticPr fontId="1"/>
  </si>
  <si>
    <t>数字は算用数字を、単位はメートル法を用いてください。</t>
    <phoneticPr fontId="1"/>
  </si>
  <si>
    <t>２．</t>
    <phoneticPr fontId="1"/>
  </si>
  <si>
    <t>第一面関係</t>
    <phoneticPr fontId="1"/>
  </si>
  <si>
    <t>※印のある欄は記入しないでください。</t>
    <phoneticPr fontId="1"/>
  </si>
  <si>
    <t>除却工事施工者欄は、既存の建築物を除却し、引き続き、当該敷地内において建築物を建築しようとする場合に記入してください。</t>
    <phoneticPr fontId="1"/>
  </si>
  <si>
    <t>３．</t>
    <phoneticPr fontId="1"/>
  </si>
  <si>
    <t>第二面関係</t>
    <phoneticPr fontId="1"/>
  </si>
  <si>
    <t>　２欄の「イ」及び「ロ」、３欄の「ロ」、４欄並びに６欄の「ロ」及び「ハ」は、該当するチェックボックスに「レ」マークを入れてください。</t>
    <rPh sb="7" eb="8">
      <t>オヨ</t>
    </rPh>
    <rPh sb="22" eb="23">
      <t>ナラ</t>
    </rPh>
    <rPh sb="31" eb="32">
      <t>オヨ</t>
    </rPh>
    <rPh sb="58" eb="59">
      <t>イ</t>
    </rPh>
    <phoneticPr fontId="1"/>
  </si>
  <si>
    <t>　２欄の「イ」において、「会社」とは、株式会社、合名会社、合資会社及び合同会社をいい、特別の法律により設立された法人で会社であるものを含みます。</t>
    <phoneticPr fontId="1"/>
  </si>
  <si>
    <t>　２欄の「ロ」は、建築主が会社であるときのみ記入してください。</t>
    <phoneticPr fontId="1"/>
  </si>
  <si>
    <t>　３欄の「ロ」において、「区域区分非設定都市計画区域」とは、区域区分が定められていない都市計画区域をいいます。</t>
    <phoneticPr fontId="1"/>
  </si>
  <si>
    <t>　増築と改築とを同時に行うときは、４欄は床面積の大きい方の工事によつて区分してください。</t>
    <phoneticPr fontId="1"/>
  </si>
  <si>
    <t>⑥</t>
    <phoneticPr fontId="1"/>
  </si>
  <si>
    <t>　５欄において「(1)居住専用建築物」に該当する場合は、次の表の記号の中から該当するものを選んで括弧内に記入してください。</t>
    <phoneticPr fontId="1"/>
  </si>
  <si>
    <t>主要用途の区分</t>
  </si>
  <si>
    <t>記号</t>
  </si>
  <si>
    <t>居住専用住宅（附属建築物を除く。）</t>
  </si>
  <si>
    <t>居住専用住宅附属建築物（物置，車庫等）</t>
    <phoneticPr fontId="1"/>
  </si>
  <si>
    <t>寮，寄宿舎，合宿所（附属建築物を除く。）</t>
  </si>
  <si>
    <t>寮，寄宿舎，合宿所附属建築物（物置，車庫等）</t>
  </si>
  <si>
    <t>他に分類されない居住専用建築物</t>
  </si>
  <si>
    <t>⑦</t>
    <phoneticPr fontId="1"/>
  </si>
  <si>
    <t xml:space="preserve">　５欄において「(2)居住産業併用建築物」又は「(3)産業専用建築物」に該当する場合は、産業の用に供する部分について、次の表の記号の中から該当するものを選んで括弧内に記入してください。また、一敷地内に既存の建築物があるときは、記入に際しては、その部分と新たに建築する部分とを総合して判断してください。
</t>
    <rPh sb="21" eb="22">
      <t>マタ</t>
    </rPh>
    <phoneticPr fontId="1"/>
  </si>
  <si>
    <t>農林水産業</t>
  </si>
  <si>
    <t>農業，林業，漁業，水産養殖業</t>
  </si>
  <si>
    <t>鉱業，採石業，砂利採取業，建設業</t>
  </si>
  <si>
    <t>鉱業，採石業，砂利採取業</t>
  </si>
  <si>
    <t>建設業</t>
  </si>
  <si>
    <t>製造業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</si>
  <si>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</si>
  <si>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</si>
  <si>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</si>
  <si>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</si>
  <si>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phoneticPr fontId="1"/>
  </si>
  <si>
    <t>電気・ガス・熱供給・</t>
  </si>
  <si>
    <t>電気業</t>
  </si>
  <si>
    <t>水道業</t>
  </si>
  <si>
    <t>ガス業</t>
  </si>
  <si>
    <t>熱供給業</t>
  </si>
  <si>
    <t>情報通信業</t>
  </si>
  <si>
    <t>通信業</t>
  </si>
  <si>
    <t>放送業，情報サービス業，インターネット附随サービス業</t>
  </si>
  <si>
    <t>映像・音声・文字情報製作業（新聞業及び出版業を除く。）</t>
  </si>
  <si>
    <t>映像・音声・文字情報制作業（新聞業及び出版業に限る。）</t>
  </si>
  <si>
    <t>運輸業</t>
  </si>
  <si>
    <t>鉄道業，道路旅客運送業，道路貨物運送業，水運業，航空</t>
  </si>
  <si>
    <t>運輸業，倉庫業，運輸に附帯するサービス業</t>
  </si>
  <si>
    <t>卸売業，小売業</t>
  </si>
  <si>
    <t>金融業，保険業</t>
  </si>
  <si>
    <t>不動産業</t>
  </si>
  <si>
    <t>不動産取引業，不動産賃貸業・管理業（駐車場業を除く。）</t>
  </si>
  <si>
    <t>不動産賃貸業・管理業（駐車場業に限る。）</t>
  </si>
  <si>
    <t>宿泊業，飲食サービス業</t>
  </si>
  <si>
    <t>宿泊業</t>
  </si>
  <si>
    <t>飲食店，持ち帰り・配達飲食サービス業</t>
  </si>
  <si>
    <t>教育，学習支援業</t>
  </si>
  <si>
    <t>学校教育</t>
  </si>
  <si>
    <t>その他の教育，学習支援業（社会教育に限る。）</t>
    <phoneticPr fontId="1"/>
  </si>
  <si>
    <t>その他の教育，学習支援業（学習塾及び教養・技能教授業に限る。）</t>
    <phoneticPr fontId="1"/>
  </si>
  <si>
    <t>その他の教育及び学習支援業（記号35及び記号36に該当するものを除く。）</t>
  </si>
  <si>
    <t>医療，福祉</t>
  </si>
  <si>
    <t>医療業，保健衛生</t>
  </si>
  <si>
    <t>社会保険・社会福祉・介護事業</t>
  </si>
  <si>
    <t>その他のサービス業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</si>
  <si>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</si>
  <si>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</si>
  <si>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</si>
  <si>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</si>
  <si>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</si>
  <si>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</si>
  <si>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</si>
  <si>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</si>
  <si>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⑧</t>
    <phoneticPr fontId="1"/>
  </si>
  <si>
    <t>　６欄は、一の建築物（１棟）ごとに記入してください。</t>
    <phoneticPr fontId="1"/>
  </si>
  <si>
    <t>⑨</t>
    <phoneticPr fontId="1"/>
  </si>
  <si>
    <t>　６欄の「イ」は、建築物の数が１のときは「１」と記入し、建築物の数が２以上のときは、一の建築物（１棟）ごとに通し番号を付し、その番号を記入し、「ロ」は、一の建築物中に、２種類以上の用途（既存部分があるときは、その用途を含む。）があるときは、「多用途」のチェックボックスに「レ」マークを入れて、一番大きい床面積の用途について記入してください。居住産業併用建築物については、産業の用に供する部分について該当するチェックボックスに「レ」マークを入れてください。</t>
    <rPh sb="142" eb="143">
      <t>イ</t>
    </rPh>
    <phoneticPr fontId="1"/>
  </si>
  <si>
    <t>⑩</t>
    <phoneticPr fontId="1"/>
  </si>
  <si>
    <t xml:space="preserve">　６欄の「ロ」において、「事務所等」とは、事務所、地方公共団体の支庁若しくは支所、税務署、警察署、保健所、消防署その他これらに類するもの又は銀行の支店、損害保険代理店、宅地建物取引業を営む店舗その他これらに類するサービス業を営む店舗をいいます。「物品販売業を営む店舗等」とは、物品販売業を営む店舗、飲食店、料理店又はキャバレー、カフェー、ナイトクラブ若しくはバーをいいます。「学校」とは、学校の校舎、体育館その他これらに類するものをいいます。「その他」は、居住専用建築物又は(1)から(6)までに該当しない建築物をいいます。
</t>
    <phoneticPr fontId="1"/>
  </si>
  <si>
    <t>⑪</t>
    <phoneticPr fontId="1"/>
  </si>
  <si>
    <t>　６欄の「ハ」は、工事部分が２種類以上の構造からなるときは、床面積が最も大きい部分の構造について記入してください。</t>
    <rPh sb="9" eb="11">
      <t>コウジ</t>
    </rPh>
    <rPh sb="11" eb="13">
      <t>ブブン</t>
    </rPh>
    <rPh sb="15" eb="17">
      <t>シュルイ</t>
    </rPh>
    <rPh sb="17" eb="19">
      <t>イジョウ</t>
    </rPh>
    <rPh sb="20" eb="22">
      <t>コウゾウ</t>
    </rPh>
    <rPh sb="30" eb="33">
      <t>ユカメンセキ</t>
    </rPh>
    <rPh sb="34" eb="35">
      <t>モット</t>
    </rPh>
    <rPh sb="36" eb="37">
      <t>オオ</t>
    </rPh>
    <rPh sb="39" eb="41">
      <t>ブブン</t>
    </rPh>
    <rPh sb="42" eb="44">
      <t>コウゾウ</t>
    </rPh>
    <rPh sb="48" eb="50">
      <t>キニュウ</t>
    </rPh>
    <phoneticPr fontId="1"/>
  </si>
  <si>
    <t>⑫</t>
    <phoneticPr fontId="1"/>
  </si>
  <si>
    <t>　６欄の「ニ」は、その建築物の規模に見合つた月数を記入してください。</t>
    <rPh sb="11" eb="14">
      <t>ケンチクブツ</t>
    </rPh>
    <rPh sb="15" eb="17">
      <t>キボ</t>
    </rPh>
    <rPh sb="18" eb="20">
      <t>ミア</t>
    </rPh>
    <rPh sb="22" eb="23">
      <t>ゲツ</t>
    </rPh>
    <rPh sb="23" eb="24">
      <t>スウ</t>
    </rPh>
    <rPh sb="25" eb="27">
      <t>キニュウ</t>
    </rPh>
    <phoneticPr fontId="1"/>
  </si>
  <si>
    <t>⑬</t>
    <phoneticPr fontId="1"/>
  </si>
  <si>
    <t>　６欄の「ヘ」は、建築設備費を含んだ額を記入してください。</t>
    <phoneticPr fontId="1"/>
  </si>
  <si>
    <t>４．</t>
    <phoneticPr fontId="1"/>
  </si>
  <si>
    <t>第三面関係</t>
    <phoneticPr fontId="1"/>
  </si>
  <si>
    <t>　第三面は、建築物が居住専用住宅又は居住産業併用建築物である場合に作成してください。当該建築物の数が２以上のときは、一の建築物（１棟）ごとに作成してください。</t>
    <rPh sb="10" eb="12">
      <t>キョジュウ</t>
    </rPh>
    <rPh sb="12" eb="14">
      <t>センヨウ</t>
    </rPh>
    <rPh sb="14" eb="16">
      <t>ジュウタク</t>
    </rPh>
    <rPh sb="16" eb="17">
      <t>マタ</t>
    </rPh>
    <rPh sb="18" eb="20">
      <t>キョジュウ</t>
    </rPh>
    <rPh sb="20" eb="22">
      <t>サンギョウ</t>
    </rPh>
    <rPh sb="22" eb="24">
      <t>ヘイヨウ</t>
    </rPh>
    <rPh sb="24" eb="27">
      <t>ケンチクブツ</t>
    </rPh>
    <rPh sb="30" eb="32">
      <t>バアイ</t>
    </rPh>
    <rPh sb="33" eb="35">
      <t>サクセイ</t>
    </rPh>
    <rPh sb="42" eb="44">
      <t>トウガイ</t>
    </rPh>
    <rPh sb="44" eb="47">
      <t>ケンチクブツ</t>
    </rPh>
    <rPh sb="48" eb="49">
      <t>カズ</t>
    </rPh>
    <rPh sb="51" eb="53">
      <t>イジョウ</t>
    </rPh>
    <rPh sb="58" eb="59">
      <t>イチ</t>
    </rPh>
    <rPh sb="60" eb="63">
      <t>ケンチクブツ</t>
    </rPh>
    <rPh sb="65" eb="66">
      <t>トウ</t>
    </rPh>
    <rPh sb="70" eb="72">
      <t>サクセイ</t>
    </rPh>
    <phoneticPr fontId="1"/>
  </si>
  <si>
    <t>②</t>
  </si>
  <si>
    <t>　１欄の「イ」は、第二面の６欄の「イ」に記入した番号と同じ番号を記入してください。</t>
    <phoneticPr fontId="1"/>
  </si>
  <si>
    <t>　１欄の「ロ」から「ト」までは、該当するチェックボックスに「レ」マークを入れてください。</t>
    <rPh sb="16" eb="18">
      <t>ガイトウ</t>
    </rPh>
    <phoneticPr fontId="1"/>
  </si>
  <si>
    <t>　１欄の「ロ」において、「新設」とは、新築、増築又は改築によつて居室、台所及び便所のある独立して居住し得る住宅が新たに造られるものをいいます。例えば、既存住宅の棟続きであつても、居室、台所又は便所を整えて独立して居住し得るものは「新設」に含まれます。「その他」とは、増築又は改築によつて造られる住宅で新設に該当しないものをいいます。例えば、一敷地内に既存住宅があつて、別棟に50平方メートルの居室だけを建築しても、新たに造られた部分だけでは独立して居住し得ないから「その他」に含まれます。</t>
    <phoneticPr fontId="1"/>
  </si>
  <si>
    <t>　１欄の「ハ」は、当該住宅が新設のときのみ記入してください。「民間資金住宅」とは、国、地方公共団体、独立行政法人住宅金融支援機構等の公的な機関の資金に全くよらず、民間資金のみで建てる住宅をいいます。「住宅金融支援機構住宅」とは、独立行政法人住宅金融支援機構から建設資金の融資を受けた住宅をいい、融資額の大小は問いません。「都市再生機構住宅」とは、独立行政法人都市再生機構が分譲又は賃貸を目的として建てた住宅をいいます。</t>
    <rPh sb="108" eb="110">
      <t>ジュウタク</t>
    </rPh>
    <rPh sb="161" eb="163">
      <t>トシ</t>
    </rPh>
    <rPh sb="163" eb="165">
      <t>サイセイ</t>
    </rPh>
    <rPh sb="165" eb="167">
      <t>キコウ</t>
    </rPh>
    <rPh sb="167" eb="169">
      <t>ジュウタク</t>
    </rPh>
    <rPh sb="173" eb="175">
      <t>ドクリツ</t>
    </rPh>
    <rPh sb="175" eb="177">
      <t>ギョウセイ</t>
    </rPh>
    <rPh sb="177" eb="179">
      <t>ホウジン</t>
    </rPh>
    <rPh sb="179" eb="181">
      <t>トシ</t>
    </rPh>
    <rPh sb="181" eb="183">
      <t>サイセイ</t>
    </rPh>
    <rPh sb="183" eb="185">
      <t>キコウ</t>
    </rPh>
    <rPh sb="186" eb="188">
      <t>ブンジョウ</t>
    </rPh>
    <rPh sb="188" eb="189">
      <t>マタ</t>
    </rPh>
    <rPh sb="190" eb="192">
      <t>チンタイ</t>
    </rPh>
    <rPh sb="193" eb="195">
      <t>モクテキ</t>
    </rPh>
    <rPh sb="198" eb="199">
      <t>タ</t>
    </rPh>
    <rPh sb="201" eb="203">
      <t>ジュウタク</t>
    </rPh>
    <phoneticPr fontId="1"/>
  </si>
  <si>
    <t>　１欄の「ニ」において、「在来工法」とは、プレハブ工法及び枠組壁工法以外の工法をいいます。「プレハブ工法」とは、住宅の壁、柱、床、はり、屋根又は階段等の主要構造部材を工場で生産し、現場で組立建築する工法をいいます。「枠組壁工法」とは、木材で組まれた枠組に構造用合板その他これに類するものを打ち付けた床及び壁により建築物を建築する工法で、一般には、ツーバイフォー工法といわれるものです。</t>
    <phoneticPr fontId="1"/>
  </si>
  <si>
    <t>　１欄の「ホ」において、「専用住宅」とは、専ら居住の目的だけのために建築するもので、住宅内に店舗、事務所、作業場等の業務の用に供する部分がないものをいいます。「併用住宅」とは、住宅内に店舗、事務所、作業場等の業務の用に供する部分があつて居住部分と機能的に結合して戸をなしているもので、居住部分の床面積の合計が建築物の床面積の合計の５分の１以上のものをいいます。「その他の住宅」とは、主に工場、学校、官公署、旅館、下宿屋、浴場、社寺等の建築物に付属して、これと結合している住宅をいいます。</t>
    <rPh sb="13" eb="15">
      <t>センヨウ</t>
    </rPh>
    <rPh sb="15" eb="17">
      <t>ジュウタク</t>
    </rPh>
    <rPh sb="21" eb="22">
      <t>モッパ</t>
    </rPh>
    <rPh sb="23" eb="25">
      <t>キョジュウ</t>
    </rPh>
    <rPh sb="26" eb="28">
      <t>モクテキ</t>
    </rPh>
    <phoneticPr fontId="1"/>
  </si>
  <si>
    <t>　１欄の「ヘ」において、「長屋建住宅」とは、廊下、階段等を共用しない２戸以上の住宅を連続する建て方の住宅（連続建）をいい、廊下、階段等を共用しないで２戸以上の住宅を重ねたもの（重ね建）を含みます。「共同住宅」とは、長屋建住宅以外の住宅で、一の建築物内に２戸以上の住宅があるものをいい、一般的には、アパート又はマンションといわれるものです。</t>
    <phoneticPr fontId="1"/>
  </si>
  <si>
    <t>　一件の建築工事で１欄の「ト」の(1)から(4)までに掲げる住宅の利用関係が２種類以上となる場合は、１欄の「チ」及び「リ」は当該住宅の利用関係の種類ごとに記入してください。</t>
    <phoneticPr fontId="1"/>
  </si>
  <si>
    <t>５．</t>
    <phoneticPr fontId="1"/>
  </si>
  <si>
    <t>第四面関係</t>
    <phoneticPr fontId="1"/>
  </si>
  <si>
    <t>　第四面は、既存の建築物を除却し、引き続き、当該敷地内において建築物を建築しようとする場合において、当該除却しようとする建築物について記入してください。</t>
    <phoneticPr fontId="1"/>
  </si>
  <si>
    <t>　１欄において「(1)居住専用建築物」に該当する場合は、（注意）３．⑥に準じて括弧内に該当する記号を記入してください。</t>
    <phoneticPr fontId="1"/>
  </si>
  <si>
    <t xml:space="preserve">　１欄において「(2)居住産業併用建築物」又は「(3)産業専用建築物」に該当する場合は、（注意）３．⑦に準じて括弧内に該当する記号を記入してください。また、一敷地内に除却しようとする建築物以外に既存の建築物があるときは、記入に際しては、その部分と除却しようとする部分とを総合して判断してください。
</t>
    <rPh sb="21" eb="22">
      <t>マタ</t>
    </rPh>
    <phoneticPr fontId="1"/>
  </si>
  <si>
    <t>　２欄、３欄及び６欄は、該当するチェックボックスに「レ」マークを入れてください。</t>
    <rPh sb="32" eb="33">
      <t>イ</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</si>
  <si>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</si>
  <si>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</si>
  <si>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</si>
  <si>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</si>
  <si>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</si>
  <si>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</si>
  <si>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</si>
  <si>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</si>
  <si>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</si>
  <si>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</si>
  <si>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</si>
  <si>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</si>
  <si>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</si>
  <si>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</si>
  <si>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</si>
  <si>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</si>
  <si>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</si>
  <si>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</si>
  <si>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</si>
  <si>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</si>
  <si>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</si>
  <si>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</si>
  <si>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</si>
  <si>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</si>
  <si>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</si>
  <si>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</si>
  <si>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</si>
  <si>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</si>
  <si>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</si>
  <si>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</si>
  <si>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</si>
  <si>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</si>
  <si>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</si>
  <si>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</si>
  <si>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</si>
  <si>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</si>
  <si>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</si>
  <si>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</si>
  <si>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</si>
  <si>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</si>
  <si>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</si>
  <si>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</si>
  <si>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</si>
  <si>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</si>
  <si>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</si>
  <si>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</si>
  <si>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</si>
  <si>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</si>
  <si>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</si>
  <si>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</si>
  <si>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</si>
  <si>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</si>
  <si>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</si>
  <si>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建築物エネルギー消費性能適合性判定（省エネ適判）</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</si>
  <si>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</si>
  <si>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</si>
  <si>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</si>
  <si>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</si>
  <si>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</si>
  <si>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</si>
  <si>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</si>
  <si>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</si>
  <si>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</si>
  <si>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r>
      <t>設計住宅性能評価　</t>
    </r>
    <r>
      <rPr>
        <b/>
        <sz val="16"/>
        <rFont val="ＭＳ Ｐゴシック"/>
        <family val="3"/>
        <charset val="128"/>
      </rPr>
      <t>（確認交付後受付）</t>
    </r>
    <rPh sb="0" eb="2">
      <t>セッケイ</t>
    </rPh>
    <rPh sb="2" eb="4">
      <t>ジュウタク</t>
    </rPh>
    <rPh sb="4" eb="6">
      <t>セイノウ</t>
    </rPh>
    <rPh sb="6" eb="8">
      <t>ヒョウカ</t>
    </rPh>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</si>
  <si>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</si>
  <si>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</si>
  <si>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</si>
  <si>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</si>
  <si>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</si>
  <si>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</si>
  <si>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t xml:space="preserve">現金取得者向け新築対象住宅証明書 </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</si>
  <si>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</si>
  <si>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</si>
  <si>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</si>
  <si>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</si>
  <si>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</si>
  <si>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</si>
  <si>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</si>
  <si>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</si>
  <si>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</si>
  <si>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</si>
  <si>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</si>
  <si>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</si>
  <si>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</si>
  <si>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</si>
  <si>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</si>
  <si>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</si>
  <si>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</si>
  <si>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</si>
  <si>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</si>
  <si>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</si>
  <si>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</si>
  <si>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</si>
  <si>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</si>
  <si>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</si>
  <si>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</si>
  <si>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</si>
  <si>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</si>
  <si>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</si>
  <si>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</si>
  <si>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</si>
  <si>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</si>
  <si>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</si>
  <si>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</si>
  <si>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</si>
  <si>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</si>
  <si>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</si>
  <si>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</si>
  <si>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</si>
  <si>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</si>
  <si>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</si>
  <si>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</si>
  <si>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</si>
  <si>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</si>
  <si>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</si>
  <si>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</si>
  <si>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</si>
  <si>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</si>
  <si>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</si>
  <si>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</si>
  <si>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</si>
  <si>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</si>
  <si>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</si>
  <si>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</si>
  <si>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</si>
  <si>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</si>
  <si>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</si>
  <si>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</si>
  <si>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</si>
  <si>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</si>
  <si>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</si>
  <si>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</si>
  <si>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</si>
  <si>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</si>
  <si>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</si>
  <si>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</si>
  <si>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</si>
  <si>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</si>
  <si>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</si>
  <si>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</si>
  <si>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</si>
  <si>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</si>
  <si>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</si>
  <si>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</si>
  <si>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</si>
  <si>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</si>
  <si>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</si>
  <si>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</si>
  <si>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</si>
  <si>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</si>
  <si>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</si>
  <si>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</si>
  <si>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</si>
  <si>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</si>
  <si>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</si>
  <si>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</si>
  <si>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</si>
  <si>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</si>
  <si>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</si>
  <si>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</si>
  <si>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</si>
  <si>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</si>
  <si>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</si>
  <si>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</si>
  <si>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</si>
  <si>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</si>
  <si>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</si>
  <si>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</si>
  <si>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</si>
  <si>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</si>
  <si>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</si>
  <si>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</si>
  <si>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</si>
  <si>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</si>
  <si>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</si>
  <si>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</si>
  <si>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</si>
  <si>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</si>
  <si>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</si>
  <si>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</si>
  <si>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</si>
  <si>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</si>
  <si>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</si>
  <si>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</si>
  <si>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</si>
  <si>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</si>
  <si>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</si>
  <si>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</si>
  <si>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</si>
  <si>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</si>
  <si>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</si>
  <si>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</si>
  <si>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</si>
  <si>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</si>
  <si>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</si>
  <si>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</si>
  <si>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</si>
  <si>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</si>
  <si>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</si>
  <si>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</si>
  <si>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</si>
  <si>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</si>
  <si>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</si>
  <si>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</si>
  <si>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</si>
  <si>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</si>
  <si>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</si>
  <si>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</si>
  <si>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</si>
  <si>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</si>
  <si>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</si>
  <si>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</si>
  <si>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</si>
  <si>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</si>
  <si>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</si>
  <si>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</si>
  <si>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</si>
  <si>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</si>
  <si>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</si>
  <si>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</si>
  <si>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</si>
  <si>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</si>
  <si>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</si>
  <si>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</si>
  <si>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</si>
  <si>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</si>
  <si>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</si>
  <si>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</si>
  <si>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</si>
  <si>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</si>
  <si>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</si>
  <si>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</si>
  <si>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</si>
  <si>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</si>
  <si>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</si>
  <si>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</si>
  <si>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</si>
  <si>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</si>
  <si>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</si>
  <si>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</si>
  <si>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</si>
  <si>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</si>
  <si>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</si>
  <si>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</si>
  <si>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</si>
  <si>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</si>
  <si>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</si>
  <si>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</si>
  <si>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</si>
  <si>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</si>
  <si>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</si>
  <si>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</si>
  <si>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</si>
  <si>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</si>
  <si>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</si>
  <si>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</si>
  <si>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</si>
  <si>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</si>
  <si>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</si>
  <si>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</si>
  <si>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</si>
  <si>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</si>
  <si>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</si>
  <si>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</si>
  <si>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</si>
  <si>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</si>
  <si>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</si>
  <si>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</si>
  <si>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</si>
  <si>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</si>
  <si>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</si>
  <si>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</si>
  <si>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</si>
  <si>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</si>
  <si>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</si>
  <si>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</si>
  <si>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</si>
  <si>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</si>
  <si>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</si>
  <si>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</si>
  <si>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</si>
  <si>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</si>
  <si>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</si>
  <si>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</si>
  <si>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</si>
  <si>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</si>
  <si>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</si>
  <si>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</si>
  <si>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</si>
  <si>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</si>
  <si>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</si>
  <si>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</si>
  <si>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</si>
  <si>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</si>
  <si>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</si>
  <si>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</si>
  <si>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</si>
  <si>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</si>
  <si>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</si>
  <si>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</si>
  <si>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</si>
  <si>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</si>
  <si>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</si>
  <si>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</si>
  <si>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</si>
  <si>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</si>
  <si>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</si>
  <si>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</si>
  <si>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</si>
  <si>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</si>
  <si>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</si>
  <si>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</si>
  <si>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</si>
  <si>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</si>
  <si>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</si>
  <si>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</si>
  <si>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</si>
  <si>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</si>
  <si>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</si>
  <si>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</si>
  <si>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</si>
  <si>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</si>
  <si>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</si>
  <si>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</si>
  <si>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</si>
  <si>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</si>
  <si>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</si>
  <si>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</si>
  <si>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</si>
  <si>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</si>
  <si>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</si>
  <si>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代表取締役　本田　實</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</si>
  <si>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</si>
  <si>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</si>
  <si>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</si>
  <si>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</si>
  <si>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</si>
  <si>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</si>
  <si>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</si>
  <si>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</si>
  <si>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</si>
  <si>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</si>
  <si>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</si>
  <si>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</si>
  <si>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</si>
  <si>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</si>
  <si>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</si>
  <si>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</si>
  <si>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</si>
  <si>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</si>
  <si>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</si>
  <si>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</si>
  <si>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</si>
  <si>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</si>
  <si>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</si>
  <si>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</si>
  <si>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</si>
  <si>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</si>
  <si>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</si>
  <si>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</si>
  <si>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</si>
  <si>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</si>
  <si>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</si>
  <si>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</si>
  <si>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</si>
  <si>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</si>
  <si>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</si>
  <si>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</si>
  <si>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</si>
  <si>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</si>
  <si>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</si>
  <si>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</si>
  <si>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</si>
  <si>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</si>
  <si>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</si>
  <si>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</si>
  <si>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</si>
  <si>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</si>
  <si>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</si>
  <si>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</si>
  <si>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</si>
  <si>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</si>
  <si>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</si>
  <si>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</si>
  <si>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</si>
  <si>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</si>
  <si>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</si>
  <si>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</si>
  <si>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</si>
  <si>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</si>
  <si>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</si>
  <si>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</si>
  <si>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</si>
  <si>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</si>
  <si>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</si>
  <si>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</si>
  <si>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</si>
  <si>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</si>
  <si>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</si>
  <si>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</si>
  <si>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</si>
  <si>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</si>
  <si>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</si>
  <si>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</si>
  <si>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</si>
  <si>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</si>
  <si>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</si>
  <si>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</si>
  <si>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</si>
  <si>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</si>
  <si>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</si>
  <si>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</si>
  <si>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</si>
  <si>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</si>
  <si>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</si>
  <si>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</si>
  <si>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</si>
  <si>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</si>
  <si>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</si>
  <si>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</si>
  <si>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</si>
  <si>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</si>
  <si>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</si>
  <si>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</si>
  <si>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</si>
  <si>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</si>
  <si>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</si>
  <si>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</si>
  <si>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</si>
  <si>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</si>
  <si>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</si>
  <si>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</si>
  <si>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</si>
  <si>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</si>
  <si>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</si>
  <si>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</si>
  <si>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</si>
  <si>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</si>
  <si>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</si>
  <si>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</si>
  <si>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</si>
  <si>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</si>
  <si>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</si>
  <si>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</si>
  <si>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</si>
  <si>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</si>
  <si>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</si>
  <si>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</si>
  <si>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</si>
  <si>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</si>
  <si>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</si>
  <si>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</si>
  <si>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</si>
  <si>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</si>
  <si>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</si>
  <si>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</si>
  <si>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</si>
  <si>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</si>
  <si>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</si>
  <si>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</si>
  <si>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</si>
  <si>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</si>
  <si>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</si>
  <si>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</si>
  <si>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</si>
  <si>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</si>
  <si>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</si>
  <si>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</si>
  <si>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</si>
  <si>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</si>
  <si>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</si>
  <si>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</si>
  <si>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</si>
  <si>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</si>
  <si>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</si>
  <si>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</si>
  <si>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</si>
  <si>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</si>
  <si>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</si>
  <si>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</si>
  <si>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</si>
  <si>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</si>
  <si>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</si>
  <si>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</si>
  <si>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</si>
  <si>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</si>
  <si>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</si>
  <si>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</si>
  <si>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</si>
  <si>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</si>
  <si>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</si>
  <si>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</si>
  <si>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</si>
  <si>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</si>
  <si>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</si>
  <si>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</si>
  <si>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</si>
  <si>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</si>
  <si>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</si>
  <si>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</si>
  <si>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</si>
  <si>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</si>
  <si>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</si>
  <si>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</si>
  <si>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</si>
  <si>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</si>
  <si>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</si>
  <si>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</si>
  <si>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</si>
  <si>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</si>
  <si>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</si>
  <si>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</si>
  <si>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</si>
  <si>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</si>
  <si>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</si>
  <si>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</si>
  <si>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</si>
  <si>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</si>
  <si>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</si>
  <si>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</si>
  <si>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</si>
  <si>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</si>
  <si>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</si>
  <si>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</si>
  <si>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</si>
  <si>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</si>
  <si>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</si>
  <si>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</si>
  <si>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</si>
  <si>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</si>
  <si>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</si>
  <si>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</si>
  <si>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</si>
  <si>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</si>
  <si>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</si>
  <si>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</si>
  <si>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</si>
  <si>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</si>
  <si>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</si>
  <si>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</si>
  <si>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</si>
  <si>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</si>
  <si>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</si>
  <si>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</si>
  <si>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</si>
  <si>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</si>
  <si>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</si>
  <si>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</si>
  <si>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</si>
  <si>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</si>
  <si>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</si>
  <si>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</si>
  <si>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</si>
  <si>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</si>
  <si>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</si>
  <si>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</si>
  <si>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</si>
  <si>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</si>
  <si>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</si>
  <si>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</si>
  <si>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</si>
  <si>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</si>
  <si>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</si>
  <si>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</si>
  <si>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</si>
  <si>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</si>
  <si>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</si>
  <si>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</si>
  <si>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</si>
  <si>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</si>
  <si>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</si>
  <si>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</si>
  <si>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</si>
  <si>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</si>
  <si>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</si>
  <si>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</si>
  <si>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</si>
  <si>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</si>
  <si>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</si>
  <si>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</si>
  <si>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</si>
  <si>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</si>
  <si>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</si>
  <si>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</si>
  <si>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</si>
  <si>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</si>
  <si>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</si>
  <si>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</si>
  <si>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</si>
  <si>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</si>
  <si>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</si>
  <si>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</si>
  <si>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</si>
  <si>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</si>
  <si>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</si>
  <si>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</si>
  <si>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</si>
  <si>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</si>
  <si>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</si>
  <si>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</si>
  <si>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</si>
  <si>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</si>
  <si>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</si>
  <si>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</si>
  <si>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</si>
  <si>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</si>
  <si>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</si>
  <si>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</si>
  <si>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</si>
  <si>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</si>
  <si>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</si>
  <si>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</si>
  <si>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</si>
  <si>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</si>
  <si>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</si>
  <si>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</si>
  <si>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</si>
  <si>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</si>
  <si>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</si>
  <si>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</si>
  <si>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</si>
  <si>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</si>
  <si>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</si>
  <si>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</si>
  <si>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</si>
  <si>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</si>
  <si>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</si>
  <si>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</si>
  <si>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</si>
  <si>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</si>
  <si>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</si>
  <si>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</si>
  <si>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</si>
  <si>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</si>
  <si>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</si>
  <si>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</si>
  <si>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</si>
  <si>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</si>
  <si>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</si>
  <si>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</si>
  <si>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</si>
  <si>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</si>
  <si>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</si>
  <si>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</si>
  <si>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</si>
  <si>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</si>
  <si>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</si>
  <si>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</si>
  <si>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</si>
  <si>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</si>
  <si>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</si>
  <si>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</si>
  <si>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</si>
  <si>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</si>
  <si>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</si>
  <si>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</si>
  <si>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</si>
  <si>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</si>
  <si>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</si>
  <si>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</si>
  <si>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</si>
  <si>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</si>
  <si>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</si>
  <si>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計画変更②交付者</t>
  </si>
  <si>
    <t>計画変更③番号</t>
  </si>
  <si>
    <t>計画変更③交付日</t>
  </si>
  <si>
    <t>計画変更③交付者</t>
  </si>
  <si>
    <t>中間検査履歴①番号</t>
  </si>
  <si>
    <t>中間検査履歴①交付日</t>
  </si>
  <si>
    <t>中間検査履歴①交付者</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</si>
  <si>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</si>
  <si>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</si>
  <si>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</si>
  <si>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</si>
  <si>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</si>
  <si>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</si>
  <si>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</si>
  <si>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</si>
  <si>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</si>
  <si>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</si>
  <si>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</si>
  <si>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</si>
  <si>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</si>
  <si>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</si>
  <si>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</si>
  <si>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</si>
  <si>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</si>
  <si>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</si>
  <si>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</si>
  <si>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</si>
  <si>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</si>
  <si>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</si>
  <si>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</si>
  <si>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</si>
  <si>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</si>
  <si>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</si>
  <si>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</si>
  <si>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</si>
  <si>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</si>
  <si>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</si>
  <si>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</si>
  <si>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</si>
  <si>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</si>
  <si>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</si>
  <si>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</si>
  <si>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</si>
  <si>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</si>
  <si>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</si>
  <si>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</si>
  <si>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</si>
  <si>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</si>
  <si>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</si>
  <si>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</si>
  <si>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</si>
  <si>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</si>
  <si>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</si>
  <si>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</si>
  <si>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</si>
  <si>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</si>
  <si>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</si>
  <si>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</si>
  <si>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</si>
  <si>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</si>
  <si>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</si>
  <si>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</si>
  <si>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</si>
  <si>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</si>
  <si>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</si>
  <si>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</si>
  <si>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</si>
  <si>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</si>
  <si>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</si>
  <si>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</si>
  <si>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</si>
  <si>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</si>
  <si>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</si>
  <si>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</si>
  <si>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確</t>
    <rPh sb="0" eb="1">
      <t>カク</t>
    </rPh>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</si>
  <si>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</si>
  <si>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</si>
  <si>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</si>
  <si>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</si>
  <si>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</si>
  <si>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</si>
  <si>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</si>
  <si>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</si>
  <si>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</si>
  <si>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</si>
  <si>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</si>
  <si>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</si>
  <si>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</si>
  <si>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</si>
  <si>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</si>
  <si>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</si>
  <si>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</si>
  <si>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</si>
  <si>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</si>
  <si>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</si>
  <si>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</si>
  <si>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</si>
  <si>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</si>
  <si>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</si>
  <si>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</si>
  <si>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</si>
  <si>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</si>
  <si>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</si>
  <si>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</si>
  <si>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</si>
  <si>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</si>
  <si>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</si>
  <si>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</si>
  <si>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</si>
  <si>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</si>
  <si>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</si>
  <si>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</si>
  <si>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</si>
  <si>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</si>
  <si>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</si>
  <si>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</si>
  <si>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</si>
  <si>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</si>
  <si>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</si>
  <si>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</si>
  <si>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</si>
  <si>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</si>
  <si>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</si>
  <si>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</si>
  <si>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</si>
  <si>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</si>
  <si>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</si>
  <si>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</si>
  <si>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</si>
  <si>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</si>
  <si>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</si>
  <si>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</si>
  <si>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</si>
  <si>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</si>
  <si>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</si>
  <si>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</si>
  <si>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</si>
  <si>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</si>
  <si>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</si>
  <si>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</si>
  <si>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</si>
  <si>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</si>
  <si>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</si>
  <si>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</si>
  <si>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</si>
  <si>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</si>
  <si>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</si>
  <si>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</si>
  <si>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</si>
  <si>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</si>
  <si>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</si>
  <si>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</si>
  <si>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</si>
  <si>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</si>
  <si>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</si>
  <si>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</si>
  <si>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</si>
  <si>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</si>
  <si>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</si>
  <si>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</si>
  <si>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</si>
  <si>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</si>
  <si>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</si>
  <si>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DCBID</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</si>
  <si>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</si>
  <si>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</si>
  <si>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</si>
  <si>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</si>
  <si>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</si>
  <si>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</si>
  <si>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</si>
  <si>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</si>
  <si>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</si>
  <si>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</si>
  <si>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</si>
  <si>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</si>
  <si>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</si>
  <si>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</si>
  <si>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</si>
  <si>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</si>
  <si>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</si>
  <si>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</si>
  <si>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</si>
  <si>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</si>
  <si>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</si>
  <si>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</si>
  <si>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株式会社都市建築確認センター　代表取締役　本田　實</t>
    <rPh sb="0" eb="14">
      <t>カブ</t>
    </rPh>
    <rPh sb="15" eb="17">
      <t>ダイヒョウ</t>
    </rPh>
    <rPh sb="17" eb="20">
      <t>トリシマリヤク</t>
    </rPh>
    <rPh sb="21" eb="23">
      <t>ホンダ</t>
    </rPh>
    <rPh sb="24" eb="25">
      <t>ミノル</t>
    </rPh>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</si>
  <si>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</si>
  <si>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</si>
  <si>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申請棟数</t>
    <rPh sb="0" eb="2">
      <t>シンセイ</t>
    </rPh>
    <rPh sb="2" eb="4">
      <t>トウスウ</t>
    </rPh>
    <phoneticPr fontId="1"/>
  </si>
  <si>
    <t>その他棟数</t>
    <rPh sb="2" eb="3">
      <t>タ</t>
    </rPh>
    <rPh sb="3" eb="5">
      <t>トウスウ</t>
    </rPh>
    <phoneticPr fontId="1"/>
  </si>
  <si>
    <t>第１号イに該当</t>
    <rPh sb="0" eb="1">
      <t>ダイ</t>
    </rPh>
    <rPh sb="2" eb="3">
      <t>ゴウ</t>
    </rPh>
    <rPh sb="5" eb="7">
      <t>ガイトウ</t>
    </rPh>
    <phoneticPr fontId="1"/>
  </si>
  <si>
    <t>第１号ロに該当</t>
    <rPh sb="0" eb="1">
      <t>ダイ</t>
    </rPh>
    <rPh sb="2" eb="3">
      <t>ゴウ</t>
    </rPh>
    <rPh sb="5" eb="7">
      <t>ガイトウ</t>
    </rPh>
    <phoneticPr fontId="1"/>
  </si>
  <si>
    <t>第２号に該当</t>
    <rPh sb="0" eb="1">
      <t>ダイ</t>
    </rPh>
    <rPh sb="2" eb="3">
      <t>ゴウ</t>
    </rPh>
    <rPh sb="4" eb="6">
      <t>ガイトウ</t>
    </rPh>
    <phoneticPr fontId="1"/>
  </si>
  <si>
    <t>第３号に該当</t>
    <rPh sb="0" eb="1">
      <t>ダイ</t>
    </rPh>
    <rPh sb="2" eb="3">
      <t>ゴウ</t>
    </rPh>
    <rPh sb="4" eb="6">
      <t>ガイトウ</t>
    </rPh>
    <phoneticPr fontId="1"/>
  </si>
  <si>
    <t>【20．備考】</t>
    <phoneticPr fontId="1"/>
  </si>
  <si>
    <t>【18. 建築基準法施行令第43条第１項及び第46条第４項等に係る経過措置の適用】</t>
    <phoneticPr fontId="1"/>
  </si>
  <si>
    <t xml:space="preserve">  【ｲ.適用の有無】</t>
    <phoneticPr fontId="1"/>
  </si>
  <si>
    <t xml:space="preserve">  【ﾛ.適用があるときは、その区分】</t>
    <phoneticPr fontId="1"/>
  </si>
  <si>
    <t>建築基準法施行令第43条第１項及び第46条第４項</t>
    <phoneticPr fontId="1"/>
  </si>
  <si>
    <t xml:space="preserve">【ハ.建築基準法第6条の4第1項の規定による確認の特例の適用の有無】 </t>
    <phoneticPr fontId="1"/>
  </si>
  <si>
    <t>【ニ.建築基準法施行令第10条各号に掲げる建築物の区分】</t>
    <phoneticPr fontId="1"/>
  </si>
  <si>
    <t>【ホ.認定型式の認定番号】</t>
    <rPh sb="3" eb="5">
      <t>ニンテイ</t>
    </rPh>
    <rPh sb="5" eb="7">
      <t>カタシキ</t>
    </rPh>
    <rPh sb="8" eb="10">
      <t>ニンテイ</t>
    </rPh>
    <rPh sb="10" eb="12">
      <t>バンゴウ</t>
    </rPh>
    <phoneticPr fontId="1"/>
  </si>
  <si>
    <t>【へ.適合する一連の規定の区分】</t>
    <rPh sb="3" eb="5">
      <t>テキゴウ</t>
    </rPh>
    <rPh sb="7" eb="9">
      <t>イチレン</t>
    </rPh>
    <rPh sb="10" eb="12">
      <t>キテイ</t>
    </rPh>
    <rPh sb="13" eb="15">
      <t>クブン</t>
    </rPh>
    <phoneticPr fontId="1"/>
  </si>
  <si>
    <t>【ト.認証型式部材等認証番号】</t>
    <rPh sb="3" eb="5">
      <t>ニンショウ</t>
    </rPh>
    <rPh sb="5" eb="7">
      <t>カタシキ</t>
    </rPh>
    <rPh sb="7" eb="9">
      <t>ブザイ</t>
    </rPh>
    <rPh sb="9" eb="10">
      <t>トウ</t>
    </rPh>
    <rPh sb="10" eb="12">
      <t>ニンショウ</t>
    </rPh>
    <phoneticPr fontId="1"/>
  </si>
  <si>
    <t>【ロ. 適用があるときは、特例の区分】</t>
    <phoneticPr fontId="1"/>
  </si>
  <si>
    <t>建築基準法第６条の３第１項第１号に掲げる確認審査又は同法第18条第５項第１号に掲げる審査</t>
    <phoneticPr fontId="1"/>
  </si>
  <si>
    <t>建築基準法第６条の３第１項第２号に掲げる確認審査又は同法第18条第５項第２号に掲げる審査</t>
    <phoneticPr fontId="1"/>
  </si>
  <si>
    <t>（構造設計を行った構造設計一級建築士又は構造関係規定に適合することを確認した構造設計一級建築士）</t>
    <phoneticPr fontId="1"/>
  </si>
  <si>
    <t>(1)氏名</t>
    <phoneticPr fontId="1"/>
  </si>
  <si>
    <t>(2)資格　構造設計一級建築士交付</t>
    <phoneticPr fontId="1"/>
  </si>
  <si>
    <t>28)</t>
    <phoneticPr fontId="1"/>
  </si>
  <si>
    <t>29)</t>
    <phoneticPr fontId="1"/>
  </si>
  <si>
    <t>25)</t>
    <phoneticPr fontId="1"/>
  </si>
  <si>
    <t>26)</t>
    <phoneticPr fontId="1"/>
  </si>
  <si>
    <t>27)</t>
    <phoneticPr fontId="1"/>
  </si>
  <si>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phoneticPr fontId="1"/>
  </si>
  <si>
    <t>18欄の「イ」は、建築士法第20条の２第２項に規定する構造関係規定に係る経過措置の適用を受ける場合は、「有」に「レ」マークを入れてください。同項に規定する構造関係規定に係る経過措置の適用を受けない場合は、「無」に「レ」マークを入れてください。なお、申請に係る建築物が複数ある場合で、そのうち一部の建築物のみが建築士法第20条の２第２項に規定する構造関係規定に係る経過措置の適用を受ける場合は、「有」に「レ」マークを入れた上で、20欄に当該建築物の番号（第四面の１欄の番号をいう。）を記入してください。</t>
    <phoneticPr fontId="1"/>
  </si>
  <si>
    <t>18欄の「ロ」は、建築基準法施行令第43条第１項及び第46条第４項に係る経過措置の適用を受ける場合は、「建築基準法施行令第43条第１項及び第46条第４項」に「レ」マークを入れてください。建築士法第20条の２第２項に規定する構造関係規定のうち建築基準法施行令第43条第１項及び第46条第４項以外の規定に係る経過措置の適用を受ける場合は、「その他」に「レ」マークを入れてください。</t>
    <phoneticPr fontId="1"/>
  </si>
  <si>
    <t>11欄の「イ」、「ロ」及び「ハ」は、該当するチェックボックスに「レ」マークを入れてください。</t>
    <phoneticPr fontId="1"/>
  </si>
  <si>
    <t>11欄の「ニ」は、建築基準法第６条の４第１項の規定による確認の特例の適用がある場合に、建築基準法施行令第10条各号に掲げる建築物のうち、該当するものの号の数字を記入してください。</t>
    <phoneticPr fontId="1"/>
  </si>
  <si>
    <t>【20.建築基準法施行令第43条第１項及び第46条第４項等に係る経過措置の適用】</t>
    <phoneticPr fontId="1"/>
  </si>
  <si>
    <t>【ｲ.適用の有無】</t>
    <phoneticPr fontId="1"/>
  </si>
  <si>
    <t>【ﾛ.適用があるときは、その区分】</t>
    <phoneticPr fontId="1"/>
  </si>
  <si>
    <t>【21.その他必要な事項】</t>
    <rPh sb="6" eb="7">
      <t>タ</t>
    </rPh>
    <rPh sb="7" eb="9">
      <t>ヒツヨウ</t>
    </rPh>
    <rPh sb="10" eb="12">
      <t>ジコウ</t>
    </rPh>
    <phoneticPr fontId="1"/>
  </si>
  <si>
    <t>（注意）
１．第一面及び第二面関係
①　これらは第二号様式の第二面及び第三面の写しに代えることができます。この場合には、最上段に「建築計画概要書（第一面）」及び「建築計画概要書（第二面）」と明示し、第二面の18欄の事項を第二号様式の第三面の写しの20欄に記載してください。
②　第一面の５欄及び６欄は、それぞれ工事監理者又は工事施工者が未定のときは、後で定まつてから工事着手前に届け出てください。この場合には、特定行政庁が届出のあつた旨を明示した上で記入します。
③　第二面の20欄の「イ」は、申請に係る建築物が複数ある場合で、そのうち一部の建築物のみが建築士法第20条の２第２項に規定する構造関係規定に係る経過措置の適用を受ける場合は、「有」に「レ」マークを入れた上で、第三面の配置図に当該建築物を明示してください。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</si>
  <si>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主要構造部及び主要構造部以外の構造耐力上主要な部分に用いる材料（接合材料を含む）の種類、品質、形状及び寸法</t>
    <phoneticPr fontId="1"/>
  </si>
  <si>
    <t>新様式</t>
    <rPh sb="0" eb="3">
      <t>シンヨウシキ</t>
    </rPh>
    <phoneticPr fontId="1"/>
  </si>
  <si>
    <r>
      <t>【イ.</t>
    </r>
    <r>
      <rPr>
        <sz val="9"/>
        <color rgb="FF000000"/>
        <rFont val="ＭＳ 明朝"/>
        <family val="1"/>
        <charset val="128"/>
      </rPr>
      <t>建築基準法第6条の3第1項ただし書又は法第18条第５項ただし書の規定による審査の特例の適用の有無</t>
    </r>
    <r>
      <rPr>
        <sz val="10"/>
        <color indexed="8"/>
        <rFont val="ＭＳ 明朝"/>
        <family val="1"/>
        <charset val="128"/>
      </rPr>
      <t xml:space="preserve">】 </t>
    </r>
    <rPh sb="19" eb="20">
      <t>ガ</t>
    </rPh>
    <rPh sb="20" eb="21">
      <t>マタ</t>
    </rPh>
    <rPh sb="22" eb="23">
      <t>ホウ</t>
    </rPh>
    <rPh sb="23" eb="24">
      <t>ダイ</t>
    </rPh>
    <rPh sb="26" eb="27">
      <t>ジョウ</t>
    </rPh>
    <rPh sb="27" eb="28">
      <t>ダイ</t>
    </rPh>
    <rPh sb="29" eb="30">
      <t>コウ</t>
    </rPh>
    <rPh sb="33" eb="34">
      <t>ガ</t>
    </rPh>
    <rPh sb="40" eb="42">
      <t>シンサ</t>
    </rPh>
    <phoneticPr fontId="1"/>
  </si>
  <si>
    <t>【19.その他必要な事項】</t>
    <phoneticPr fontId="1"/>
  </si>
  <si>
    <t>備考のメール申請を削除</t>
    <rPh sb="0" eb="2">
      <t>ビコウ</t>
    </rPh>
    <rPh sb="6" eb="8">
      <t>シンセイ</t>
    </rPh>
    <rPh sb="9" eb="11">
      <t>サクジョ</t>
    </rPh>
    <phoneticPr fontId="1"/>
  </si>
  <si>
    <t>2人目以降のゲスト有無を修正</t>
    <rPh sb="0" eb="2">
      <t>フタリ</t>
    </rPh>
    <rPh sb="2" eb="3">
      <t>メ</t>
    </rPh>
    <rPh sb="3" eb="5">
      <t>イコウ</t>
    </rPh>
    <rPh sb="9" eb="11">
      <t>ウム</t>
    </rPh>
    <rPh sb="12" eb="14">
      <t>シュウセイ</t>
    </rPh>
    <phoneticPr fontId="1"/>
  </si>
  <si>
    <t>７欄の「イ」(1)は、建築物の敷地が、２以上の用途地域、高層住居誘導地区、居住環境向上用途誘導地区若しくは特定用途誘導地区、建築基準法第52条第１項第１号から第８号までに規定する容積率の異なる地域、地区若しくは区域又は同法第53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(2)は、同法第52条第12項の規定を適用する場合において、同条第13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phoneticPr fontId="1"/>
  </si>
  <si>
    <t>建築物の敷地が、建築基準法第52条第７項若しくは第９項に該当する場合又は同条第８項若しくは第12項の規定が適用される場合においては、７欄の「ヘ」に、同条第７項若しくは第９項の規定に基づき定められる当該建築物の容積率又は同条第８項若しくは第12項の規定が適用される場合における当該建築物の容積率を記入してください。</t>
    <phoneticPr fontId="1"/>
  </si>
  <si>
    <t>建築物の敷地が建築基準法第53条第２項若しくは同法第57条の５第２項に該当する場合又は建築物が同法第53条第３項、第５項若しくは第６項に該当する場合においては、７欄の「ト」に、同条第２項、第３項、第５項又は第６項の規定に基づき定められる当該建築物の建蔽率を記入してください。</t>
    <phoneticPr fontId="1"/>
  </si>
  <si>
    <t>都市計画区域内、準都市計画区域内及び建築基準法第68条の９第１項の規定に基づく条例により建築物の容積率の最高限度が定められた区域内においては、１１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に設置するためのものであって、同規則第10条の4の5各号に掲げる基準に適合するものに限る）で、特定行政庁が交通上、安全上、防火上及び衛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該当部分の床面積を記入してください。</t>
    <phoneticPr fontId="1"/>
  </si>
  <si>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phoneticPr fontId="1"/>
  </si>
  <si>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規則第2条第1項各号に掲げる特定建築行為のうち該当するものの号番号（同項第1号に該当する場合にあっては、号番号及び同号イ又はロのうち該当するもの（気候風土適応住宅に該当する場合にあっては、その旨を含む。））を記入する等、提出が不要である理由を記入してください。特に必要がある場合には、各階平面図等の図書によりその根拠を明らかにしてください。なお、建築に係る部分の床面積が10平方メートル以下である場合、建築基準法第６条の４第１項第３号に掲げる建築物の建築である場合その他の提出が不要であることが明らかな場合は、記入する必要はありません。</t>
    <phoneticPr fontId="1"/>
  </si>
  <si>
    <t>この書類は、申請建築物ごと（延べ面積が10平方メートル以内のものを除く。以下同じ。）に作成してください。</t>
    <phoneticPr fontId="1"/>
  </si>
  <si>
    <t>この書類に記載する事項のうち、10欄から15欄までの事項については、別紙に明示して添付すれば記載する必要はありません。</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</si>
  <si>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に「レ」マークを入れてください。いずれにも該当しない場合は「その他」に「レ」マークを入れてください。</t>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</si>
  <si>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</si>
  <si>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phoneticPr fontId="1"/>
  </si>
  <si>
    <t>８欄の「ハ」は、建築基準法施行令第２条第１項第８号により階数に算入されない建築物の部分のうち昇降機塔、装飾塔、物見塔その他これらに類する建築物の屋上部分の階の数を記入してください。</t>
    <phoneticPr fontId="1"/>
  </si>
  <si>
    <t>11欄の「ホ」は、建築基準法施行令第10条第１号又は第２号に掲げる建築物に該当する場合にのみ記入してください。また、11欄の「ヘ」は、同条第１号に掲げる建築物に該当する場合に、該当するチェックボックスに「レ」マークを入れてください。</t>
    <phoneticPr fontId="1"/>
  </si>
  <si>
    <t>11欄の「ト」は、建築基準法第68条の20第１項に掲げる認証型式部材等に該当する場合にのみ記入してください。当該認証番号を記入すれば、第10条の５の４第１号に該当する認証型式部材等の場合にあつては10欄の概要、11欄の「ホ」（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ホ」（当該認証型式部材等に係るものに限る。）並びに13欄から16欄まで及び第五面の３欄から６欄までの事項について、同条第３号に該当する認証型式部材等の場合にあつては10欄の概要及び11欄の「ホ」（当該認証型式部材等に係るものに限る。）については記入する必要はありません。</t>
    <phoneticPr fontId="1"/>
  </si>
  <si>
    <t>16欄は、最下階の居室の床が木造である場合に記入してください。</t>
    <phoneticPr fontId="1"/>
  </si>
  <si>
    <t>第二面【８】入力規則を解除</t>
    <rPh sb="0" eb="3">
      <t>ダイニメン</t>
    </rPh>
    <rPh sb="6" eb="8">
      <t>ニュウリョク</t>
    </rPh>
    <rPh sb="8" eb="10">
      <t>キソク</t>
    </rPh>
    <rPh sb="11" eb="13">
      <t>カイジョ</t>
    </rPh>
    <phoneticPr fontId="1"/>
  </si>
  <si>
    <t>３号かどうか判断できないから不採用</t>
    <rPh sb="1" eb="2">
      <t>ゴウ</t>
    </rPh>
    <rPh sb="6" eb="8">
      <t>ハンダン</t>
    </rPh>
    <rPh sb="14" eb="17">
      <t>フサイヨウ</t>
    </rPh>
    <phoneticPr fontId="1"/>
  </si>
  <si>
    <t>手数料を変更</t>
    <rPh sb="0" eb="3">
      <t>テスウリョウ</t>
    </rPh>
    <rPh sb="4" eb="6">
      <t>ヘンコウ</t>
    </rPh>
    <phoneticPr fontId="1"/>
  </si>
  <si>
    <t>概要書特定工程のフォントサイズ変更</t>
    <rPh sb="0" eb="3">
      <t>ガイヨウショ</t>
    </rPh>
    <rPh sb="3" eb="5">
      <t>トクテイ</t>
    </rPh>
    <rPh sb="5" eb="7">
      <t>コウテイ</t>
    </rPh>
    <rPh sb="15" eb="17">
      <t>ヘンコウ</t>
    </rPh>
    <phoneticPr fontId="1"/>
  </si>
  <si>
    <t>↓　計変回数</t>
    <rPh sb="2" eb="3">
      <t>ケイ</t>
    </rPh>
    <rPh sb="3" eb="4">
      <t>ヘン</t>
    </rPh>
    <rPh sb="4" eb="6">
      <t>カイスウ</t>
    </rPh>
    <phoneticPr fontId="1"/>
  </si>
  <si>
    <t>↓　前確認番号</t>
    <rPh sb="2" eb="3">
      <t>ゼン</t>
    </rPh>
    <rPh sb="3" eb="5">
      <t>カクニン</t>
    </rPh>
    <rPh sb="5" eb="7">
      <t>バンゴウ</t>
    </rPh>
    <phoneticPr fontId="1"/>
  </si>
  <si>
    <t>ゲスト登録</t>
  </si>
  <si>
    <t>計画変更対応　ゲスト登録リンク</t>
    <rPh sb="0" eb="2">
      <t>ケイカク</t>
    </rPh>
    <rPh sb="2" eb="4">
      <t>ヘンコウ</t>
    </rPh>
    <rPh sb="4" eb="6">
      <t>タイオウ</t>
    </rPh>
    <rPh sb="10" eb="12">
      <t>トウロク</t>
    </rPh>
    <phoneticPr fontId="1"/>
  </si>
  <si>
    <t>型式適合認定</t>
    <rPh sb="0" eb="2">
      <t>カタシキ</t>
    </rPh>
    <rPh sb="2" eb="4">
      <t>テキゴウ</t>
    </rPh>
    <rPh sb="4" eb="6">
      <t>ニンテイ</t>
    </rPh>
    <phoneticPr fontId="1"/>
  </si>
  <si>
    <t>ゲスト登録　０を非表示化</t>
    <rPh sb="3" eb="5">
      <t>トウロク</t>
    </rPh>
    <rPh sb="8" eb="11">
      <t>ヒヒョウジ</t>
    </rPh>
    <rPh sb="11" eb="12">
      <t>カ</t>
    </rPh>
    <phoneticPr fontId="1"/>
  </si>
  <si>
    <t>Ver.20250616</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</si>
</sst>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00"/>
    <numFmt numFmtId="189" formatCode="gggee&quot;年&quot;m&quot;月&quot;d&quot;日&quot;"/>
  </numFmts>
  <fonts count="143">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20"/>
      <color indexed="10"/>
      <name val="ＭＳ Ｐゴシック"/>
      <family val="3"/>
      <charset val="128"/>
    </font>
    <font>
      <b/>
      <sz val="20"/>
      <color indexed="12"/>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sz val="22"/>
      <name val="ＭＳ 明朝"/>
      <family val="1"/>
      <charset val="128"/>
    </font>
    <font>
      <b/>
      <sz val="16"/>
      <name val="ＭＳ 明朝"/>
      <family val="1"/>
      <charset val="128"/>
    </font>
    <font>
      <sz val="10.5"/>
      <name val="ＭＳ 明朝"/>
      <family val="1"/>
      <charset val="128"/>
    </font>
    <font>
      <sz val="10"/>
      <color rgb="FF000000"/>
      <name val="�l�r ����"/>
      <family val="2"/>
    </font>
    <font>
      <b/>
      <sz val="11"/>
      <name val="�l�r �S�V�b�N"/>
      <family val="2"/>
    </font>
    <font>
      <b/>
      <sz val="11"/>
      <name val="ＭＳ ゴシック"/>
      <family val="3"/>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
      <sz val="9"/>
      <color rgb="FF000000"/>
      <name val="ＭＳ 明朝"/>
      <family val="1"/>
      <charset val="128"/>
    </font>
    <font>
      <b/>
      <sz val="11"/>
      <color rgb="FFFF0000"/>
      <name val="ＭＳ Ｐゴシック"/>
      <family val="3"/>
      <charset val="128"/>
    </font>
    <font>
      <b/>
      <sz val="11"/>
      <color indexed="81"/>
      <name val="MS P ゴシック"/>
      <family val="3"/>
      <charset val="128"/>
    </font>
    <font>
      <sz val="11"/>
      <color indexed="81"/>
      <name val="MS P ゴシック"/>
      <family val="3"/>
      <charset val="128"/>
    </font>
  </fonts>
  <fills count="39">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
      <patternFill patternType="solid">
        <fgColor theme="1"/>
        <bgColor indexed="64"/>
      </patternFill>
    </fill>
  </fills>
  <borders count="209">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8"/>
      </left>
      <right/>
      <top style="thin">
        <color indexed="8"/>
      </top>
      <bottom style="thin">
        <color indexed="8"/>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2" fillId="0" borderId="0" applyNumberFormat="0" applyFont="0" applyFill="0" applyBorder="0" applyAlignment="0" applyProtection="0">
      <alignment vertical="top"/>
      <protection locked="0"/>
    </xf>
    <xf numFmtId="0" fontId="73" fillId="0" borderId="0"/>
    <xf numFmtId="0" fontId="73"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104" fillId="0" borderId="0">
      <alignment vertical="center"/>
    </xf>
    <xf numFmtId="0" fontId="73" fillId="0" borderId="0"/>
    <xf numFmtId="0" fontId="73" fillId="0" borderId="0"/>
    <xf numFmtId="0" fontId="137" fillId="0" borderId="0" applyNumberFormat="0" applyFill="0" applyBorder="0" applyAlignment="0" applyProtection="0">
      <alignment vertical="center"/>
    </xf>
  </cellStyleXfs>
  <cellXfs count="2342">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41"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51" fillId="24" borderId="0" xfId="6" applyFont="1" applyFill="1" applyAlignment="1">
      <alignment horizontal="center" vertical="center"/>
    </xf>
    <xf numFmtId="0" fontId="51" fillId="24" borderId="52" xfId="6" applyFont="1" applyFill="1" applyBorder="1" applyAlignment="1">
      <alignment horizontal="center" vertical="center"/>
    </xf>
    <xf numFmtId="0" fontId="52" fillId="24" borderId="0" xfId="6" applyFont="1" applyFill="1" applyAlignment="1">
      <alignment horizontal="center" vertical="center"/>
    </xf>
    <xf numFmtId="0" fontId="53" fillId="24" borderId="0" xfId="6" applyFont="1" applyFill="1" applyAlignment="1">
      <alignment horizontal="center" vertical="center"/>
    </xf>
    <xf numFmtId="0" fontId="53" fillId="24" borderId="0" xfId="6" applyFont="1" applyFill="1" applyAlignment="1">
      <alignment horizontal="left" vertical="center"/>
    </xf>
    <xf numFmtId="0" fontId="53"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60"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4"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6" fillId="0" borderId="0" xfId="6" applyFont="1" applyAlignment="1">
      <alignment horizontal="left" vertical="center"/>
    </xf>
    <xf numFmtId="0" fontId="6" fillId="0" borderId="0" xfId="6" applyFont="1" applyAlignment="1">
      <alignment horizontal="left" vertical="top"/>
    </xf>
    <xf numFmtId="0" fontId="69" fillId="0" borderId="0" xfId="6" applyFont="1" applyAlignment="1">
      <alignment horizontal="left" vertical="top"/>
    </xf>
    <xf numFmtId="0" fontId="6" fillId="29" borderId="0" xfId="6" applyFont="1" applyFill="1" applyAlignment="1">
      <alignment horizontal="left" vertical="top"/>
    </xf>
    <xf numFmtId="0" fontId="70" fillId="30" borderId="48" xfId="6" applyFont="1" applyFill="1" applyBorder="1" applyAlignment="1">
      <alignment vertical="center"/>
    </xf>
    <xf numFmtId="0" fontId="71" fillId="30" borderId="49" xfId="6" applyFont="1" applyFill="1" applyBorder="1" applyAlignment="1">
      <alignment vertical="center"/>
    </xf>
    <xf numFmtId="0" fontId="71" fillId="30" borderId="50" xfId="6" applyFont="1" applyFill="1" applyBorder="1" applyAlignment="1">
      <alignment vertical="center"/>
    </xf>
    <xf numFmtId="0" fontId="71" fillId="0" borderId="0" xfId="6" applyFont="1" applyAlignment="1">
      <alignment vertical="center"/>
    </xf>
    <xf numFmtId="0" fontId="72" fillId="0" borderId="0" xfId="6" applyFont="1" applyAlignment="1">
      <alignment vertical="center"/>
    </xf>
    <xf numFmtId="0" fontId="71" fillId="30" borderId="51" xfId="6" applyFont="1" applyFill="1" applyBorder="1" applyAlignment="1">
      <alignment vertical="center"/>
    </xf>
    <xf numFmtId="0" fontId="71" fillId="30" borderId="0" xfId="6" applyFont="1" applyFill="1" applyAlignment="1">
      <alignment vertical="center"/>
    </xf>
    <xf numFmtId="0" fontId="71" fillId="30" borderId="0" xfId="6" applyFont="1" applyFill="1" applyAlignment="1">
      <alignment vertical="center" shrinkToFit="1"/>
    </xf>
    <xf numFmtId="0" fontId="71" fillId="30" borderId="0" xfId="6" applyFont="1" applyFill="1" applyAlignment="1">
      <alignment horizontal="center" vertical="center"/>
    </xf>
    <xf numFmtId="0" fontId="71" fillId="30" borderId="52" xfId="6" applyFont="1" applyFill="1" applyBorder="1" applyAlignment="1">
      <alignment vertical="center"/>
    </xf>
    <xf numFmtId="0" fontId="71" fillId="30" borderId="0" xfId="6" applyFont="1" applyFill="1" applyAlignment="1">
      <alignment horizontal="left" vertical="center" shrinkToFit="1"/>
    </xf>
    <xf numFmtId="0" fontId="71" fillId="0" borderId="0" xfId="6" applyFont="1" applyAlignment="1" applyProtection="1">
      <alignment vertical="center" shrinkToFit="1"/>
      <protection locked="0"/>
    </xf>
    <xf numFmtId="0" fontId="73" fillId="30" borderId="0" xfId="6" applyFont="1" applyFill="1" applyAlignment="1">
      <alignment horizontal="center" vertical="center"/>
    </xf>
    <xf numFmtId="49" fontId="71" fillId="0" borderId="0" xfId="6" applyNumberFormat="1" applyFont="1" applyAlignment="1" applyProtection="1">
      <alignment horizontal="left" vertical="center"/>
      <protection locked="0"/>
    </xf>
    <xf numFmtId="0" fontId="71" fillId="30" borderId="9" xfId="6" applyFont="1" applyFill="1" applyBorder="1" applyAlignment="1">
      <alignment vertical="center"/>
    </xf>
    <xf numFmtId="0" fontId="71" fillId="30" borderId="5" xfId="6" applyFont="1" applyFill="1" applyBorder="1" applyAlignment="1" applyProtection="1">
      <alignment vertical="center"/>
      <protection locked="0"/>
    </xf>
    <xf numFmtId="0" fontId="71" fillId="30" borderId="0" xfId="6" applyFont="1" applyFill="1" applyAlignment="1">
      <alignment horizontal="right" vertical="center"/>
    </xf>
    <xf numFmtId="0" fontId="71" fillId="30" borderId="5" xfId="6" applyFont="1" applyFill="1" applyBorder="1" applyAlignment="1">
      <alignment vertical="center"/>
    </xf>
    <xf numFmtId="0" fontId="71" fillId="30" borderId="49" xfId="6" applyFont="1" applyFill="1" applyBorder="1" applyAlignment="1" applyProtection="1">
      <alignment vertical="center"/>
      <protection locked="0"/>
    </xf>
    <xf numFmtId="0" fontId="72" fillId="0" borderId="0" xfId="6" applyFont="1"/>
    <xf numFmtId="0" fontId="73" fillId="0" borderId="91" xfId="8" applyBorder="1"/>
    <xf numFmtId="0" fontId="76" fillId="30" borderId="0" xfId="6" applyFont="1" applyFill="1" applyAlignment="1">
      <alignment horizontal="justify" vertical="center"/>
    </xf>
    <xf numFmtId="0" fontId="76" fillId="30" borderId="0" xfId="6" applyFont="1" applyFill="1" applyAlignment="1">
      <alignment vertical="center"/>
    </xf>
    <xf numFmtId="0" fontId="71" fillId="0" borderId="0" xfId="6" applyFont="1"/>
    <xf numFmtId="0" fontId="71" fillId="0" borderId="0" xfId="6" applyFont="1" applyAlignment="1">
      <alignment horizontal="center"/>
    </xf>
    <xf numFmtId="14" fontId="71" fillId="0" borderId="46" xfId="6" applyNumberFormat="1" applyFont="1" applyBorder="1" applyAlignment="1">
      <alignment horizontal="center" vertical="center"/>
    </xf>
    <xf numFmtId="0" fontId="71" fillId="0" borderId="46" xfId="6" applyFont="1" applyBorder="1" applyAlignment="1">
      <alignment horizontal="center" vertical="center"/>
    </xf>
    <xf numFmtId="0" fontId="71" fillId="30" borderId="0" xfId="6" applyFont="1" applyFill="1" applyAlignment="1">
      <alignment horizontal="justify"/>
    </xf>
    <xf numFmtId="0" fontId="71" fillId="30" borderId="0" xfId="6" applyFont="1" applyFill="1"/>
    <xf numFmtId="49" fontId="71" fillId="0" borderId="46" xfId="6" applyNumberFormat="1" applyFont="1" applyBorder="1" applyAlignment="1">
      <alignment horizontal="center" vertical="center"/>
    </xf>
    <xf numFmtId="0" fontId="71" fillId="30" borderId="0" xfId="6" applyFont="1" applyFill="1" applyAlignment="1">
      <alignment horizontal="center"/>
    </xf>
    <xf numFmtId="0" fontId="71" fillId="0" borderId="0" xfId="6" applyFont="1" applyAlignment="1">
      <alignment horizontal="center" vertical="center"/>
    </xf>
    <xf numFmtId="0" fontId="78" fillId="0" borderId="0" xfId="6" applyFont="1" applyAlignment="1">
      <alignment horizontal="center"/>
    </xf>
    <xf numFmtId="0" fontId="71" fillId="28" borderId="0" xfId="6" applyFont="1" applyFill="1"/>
    <xf numFmtId="0" fontId="71" fillId="28" borderId="0" xfId="6" applyFont="1" applyFill="1" applyAlignment="1" applyProtection="1">
      <alignment horizontal="center" vertical="center"/>
      <protection locked="0"/>
    </xf>
    <xf numFmtId="0" fontId="70" fillId="0" borderId="0" xfId="6" applyFont="1"/>
    <xf numFmtId="0" fontId="71" fillId="28" borderId="0" xfId="6" applyFont="1" applyFill="1" applyAlignment="1" applyProtection="1">
      <alignment vertical="center"/>
      <protection locked="0"/>
    </xf>
    <xf numFmtId="0" fontId="71" fillId="0" borderId="0" xfId="6" applyFont="1" applyAlignment="1" applyProtection="1">
      <alignment horizontal="left" vertical="center"/>
      <protection locked="0"/>
    </xf>
    <xf numFmtId="0" fontId="71" fillId="28" borderId="0" xfId="6" applyFont="1" applyFill="1" applyAlignment="1" applyProtection="1">
      <alignment horizontal="left" vertical="center"/>
      <protection locked="0"/>
    </xf>
    <xf numFmtId="0" fontId="71" fillId="30" borderId="93" xfId="6" applyFont="1" applyFill="1" applyBorder="1" applyAlignment="1">
      <alignment horizontal="justify" vertical="top" wrapText="1"/>
    </xf>
    <xf numFmtId="0" fontId="71" fillId="30" borderId="93" xfId="6" applyFont="1" applyFill="1" applyBorder="1"/>
    <xf numFmtId="0" fontId="71" fillId="30" borderId="94" xfId="6" applyFont="1" applyFill="1" applyBorder="1"/>
    <xf numFmtId="0" fontId="71" fillId="30" borderId="4" xfId="6" applyFont="1" applyFill="1" applyBorder="1" applyAlignment="1">
      <alignment horizontal="center" vertical="center"/>
    </xf>
    <xf numFmtId="0" fontId="71" fillId="0" borderId="0" xfId="6" applyFont="1" applyAlignment="1">
      <alignment horizontal="justify"/>
    </xf>
    <xf numFmtId="0" fontId="71" fillId="30" borderId="0" xfId="6" applyFont="1" applyFill="1" applyAlignment="1">
      <alignment horizontal="left" vertical="center"/>
    </xf>
    <xf numFmtId="0" fontId="71" fillId="30" borderId="0" xfId="6" applyFont="1" applyFill="1" applyAlignment="1">
      <alignment horizontal="left"/>
    </xf>
    <xf numFmtId="0" fontId="71" fillId="28" borderId="0" xfId="6" applyFont="1" applyFill="1" applyAlignment="1">
      <alignment horizontal="center" vertical="center"/>
    </xf>
    <xf numFmtId="0" fontId="71" fillId="28" borderId="0" xfId="6" applyFont="1" applyFill="1" applyAlignment="1">
      <alignment horizontal="justify"/>
    </xf>
    <xf numFmtId="0" fontId="71" fillId="28" borderId="0" xfId="6" applyFont="1" applyFill="1" applyAlignment="1">
      <alignment horizontal="center"/>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93" xfId="6" applyFont="1" applyFill="1" applyBorder="1" applyAlignment="1">
      <alignment vertical="center"/>
    </xf>
    <xf numFmtId="49" fontId="71" fillId="30" borderId="0" xfId="6" applyNumberFormat="1" applyFont="1" applyFill="1" applyAlignment="1" applyProtection="1">
      <alignment horizontal="left" vertical="center"/>
      <protection locked="0"/>
    </xf>
    <xf numFmtId="49" fontId="71" fillId="30" borderId="0" xfId="6" applyNumberFormat="1" applyFont="1" applyFill="1" applyAlignment="1">
      <alignment horizontal="left" vertical="center"/>
    </xf>
    <xf numFmtId="0" fontId="71" fillId="28" borderId="93" xfId="6" applyFont="1" applyFill="1" applyBorder="1" applyAlignment="1">
      <alignment vertical="center"/>
    </xf>
    <xf numFmtId="0" fontId="71" fillId="28" borderId="0" xfId="6" applyFont="1" applyFill="1" applyAlignment="1">
      <alignment vertical="center"/>
    </xf>
    <xf numFmtId="0" fontId="71" fillId="28" borderId="0" xfId="6" applyFont="1" applyFill="1" applyAlignment="1">
      <alignment vertical="center" shrinkToFit="1"/>
    </xf>
    <xf numFmtId="0" fontId="71" fillId="28" borderId="0" xfId="6" applyFont="1" applyFill="1" applyAlignment="1" applyProtection="1">
      <alignment horizontal="center" vertical="center" shrinkToFit="1"/>
      <protection locked="0"/>
    </xf>
    <xf numFmtId="0" fontId="72" fillId="0" borderId="46" xfId="6" applyFont="1" applyBorder="1" applyAlignment="1">
      <alignment vertical="center"/>
    </xf>
    <xf numFmtId="0" fontId="71" fillId="28" borderId="0" xfId="6" applyFont="1" applyFill="1" applyAlignment="1">
      <alignment horizontal="left" vertical="center" shrinkToFit="1"/>
    </xf>
    <xf numFmtId="49" fontId="71" fillId="28" borderId="0" xfId="6" applyNumberFormat="1" applyFont="1" applyFill="1" applyAlignment="1" applyProtection="1">
      <alignment horizontal="left" vertical="center"/>
      <protection locked="0"/>
    </xf>
    <xf numFmtId="49" fontId="71" fillId="28" borderId="0" xfId="6" applyNumberFormat="1" applyFont="1" applyFill="1" applyAlignment="1">
      <alignment horizontal="left" vertical="center"/>
    </xf>
    <xf numFmtId="0" fontId="71" fillId="28" borderId="4" xfId="6" applyFont="1" applyFill="1" applyBorder="1" applyAlignment="1">
      <alignment vertical="center"/>
    </xf>
    <xf numFmtId="0" fontId="71" fillId="28" borderId="0" xfId="6" applyFont="1" applyFill="1" applyAlignment="1" applyProtection="1">
      <alignment horizontal="right" vertical="center"/>
      <protection locked="0"/>
    </xf>
    <xf numFmtId="0" fontId="79" fillId="28" borderId="0" xfId="6" applyFont="1" applyFill="1" applyAlignment="1">
      <alignment vertical="center"/>
    </xf>
    <xf numFmtId="0" fontId="79" fillId="28" borderId="0" xfId="6" applyFont="1" applyFill="1" applyAlignment="1" applyProtection="1">
      <alignment horizontal="center" vertical="center" shrinkToFit="1"/>
      <protection locked="0"/>
    </xf>
    <xf numFmtId="0" fontId="79" fillId="0" borderId="0" xfId="6" applyFont="1" applyAlignment="1">
      <alignment vertical="center"/>
    </xf>
    <xf numFmtId="0" fontId="81" fillId="0" borderId="0" xfId="6" applyFont="1" applyAlignment="1">
      <alignment vertical="center"/>
    </xf>
    <xf numFmtId="0" fontId="73" fillId="0" borderId="91" xfId="9" applyBorder="1"/>
    <xf numFmtId="49" fontId="72" fillId="0" borderId="0" xfId="6" applyNumberFormat="1" applyFont="1"/>
    <xf numFmtId="0" fontId="71" fillId="30" borderId="93" xfId="6" applyFont="1" applyFill="1" applyBorder="1" applyAlignment="1">
      <alignment vertical="center"/>
    </xf>
    <xf numFmtId="49" fontId="71" fillId="30" borderId="93" xfId="6" applyNumberFormat="1" applyFont="1" applyFill="1" applyBorder="1" applyAlignment="1">
      <alignment horizontal="left" vertical="center"/>
    </xf>
    <xf numFmtId="0" fontId="72" fillId="28" borderId="0" xfId="6" applyFont="1" applyFill="1" applyAlignment="1" applyProtection="1">
      <alignment horizontal="center" vertical="center"/>
      <protection locked="0"/>
    </xf>
    <xf numFmtId="0" fontId="71" fillId="28" borderId="0" xfId="6" applyFont="1" applyFill="1" applyAlignment="1">
      <alignment horizontal="left" vertical="center"/>
    </xf>
    <xf numFmtId="0" fontId="71" fillId="30" borderId="4" xfId="6" applyFont="1" applyFill="1" applyBorder="1" applyAlignment="1">
      <alignment vertical="center"/>
    </xf>
    <xf numFmtId="0" fontId="71" fillId="30" borderId="4" xfId="6" applyFont="1" applyFill="1" applyBorder="1" applyAlignment="1">
      <alignment vertical="center" shrinkToFit="1"/>
    </xf>
    <xf numFmtId="0" fontId="71" fillId="28" borderId="4" xfId="6" applyFont="1" applyFill="1" applyBorder="1" applyAlignment="1">
      <alignment horizontal="center" vertical="center"/>
    </xf>
    <xf numFmtId="0" fontId="79" fillId="0" borderId="0" xfId="6" applyFont="1"/>
    <xf numFmtId="0" fontId="81" fillId="0" borderId="0" xfId="6" applyFont="1"/>
    <xf numFmtId="49" fontId="72" fillId="27" borderId="0" xfId="6" applyNumberFormat="1" applyFont="1" applyFill="1" applyAlignment="1" applyProtection="1">
      <alignment horizontal="center" vertical="center"/>
      <protection locked="0"/>
    </xf>
    <xf numFmtId="49" fontId="71" fillId="27" borderId="0" xfId="6" applyNumberFormat="1" applyFont="1" applyFill="1" applyAlignment="1">
      <alignment horizontal="center" vertical="center"/>
    </xf>
    <xf numFmtId="0" fontId="79" fillId="30" borderId="0" xfId="6" applyFont="1" applyFill="1" applyAlignment="1">
      <alignment vertical="center"/>
    </xf>
    <xf numFmtId="0" fontId="81" fillId="30" borderId="93" xfId="6" applyFont="1" applyFill="1" applyBorder="1" applyAlignment="1">
      <alignment vertical="center"/>
    </xf>
    <xf numFmtId="0" fontId="81" fillId="30" borderId="93" xfId="6" applyFont="1" applyFill="1" applyBorder="1" applyAlignment="1" applyProtection="1">
      <alignment horizontal="left" vertical="center"/>
      <protection locked="0"/>
    </xf>
    <xf numFmtId="0" fontId="72" fillId="30" borderId="93" xfId="6" applyFont="1" applyFill="1" applyBorder="1" applyAlignment="1" applyProtection="1">
      <alignment horizontal="left" vertical="center"/>
      <protection locked="0"/>
    </xf>
    <xf numFmtId="0" fontId="72" fillId="30" borderId="0" xfId="6" applyFont="1" applyFill="1" applyAlignment="1">
      <alignment vertical="center"/>
    </xf>
    <xf numFmtId="0" fontId="82" fillId="28" borderId="0" xfId="6" applyFont="1" applyFill="1" applyAlignment="1" applyProtection="1">
      <alignment horizontal="center" vertical="center"/>
      <protection locked="0"/>
    </xf>
    <xf numFmtId="0" fontId="81" fillId="30" borderId="0" xfId="6" applyFont="1" applyFill="1" applyAlignment="1" applyProtection="1">
      <alignment horizontal="left" vertical="center"/>
      <protection locked="0"/>
    </xf>
    <xf numFmtId="0" fontId="79" fillId="0" borderId="0" xfId="6" applyFont="1" applyAlignment="1" applyProtection="1">
      <alignment horizontal="left" vertical="center"/>
      <protection locked="0"/>
    </xf>
    <xf numFmtId="0" fontId="72" fillId="30" borderId="0" xfId="6" applyFont="1" applyFill="1" applyAlignment="1" applyProtection="1">
      <alignment horizontal="left" vertical="center"/>
      <protection locked="0"/>
    </xf>
    <xf numFmtId="0" fontId="82" fillId="28" borderId="4" xfId="6" applyFont="1" applyFill="1" applyBorder="1" applyAlignment="1" applyProtection="1">
      <alignment horizontal="center" vertical="center"/>
      <protection locked="0"/>
    </xf>
    <xf numFmtId="0" fontId="72" fillId="28" borderId="0" xfId="6" applyFont="1" applyFill="1" applyAlignment="1" applyProtection="1">
      <alignment horizontal="left" vertical="center"/>
      <protection locked="0"/>
    </xf>
    <xf numFmtId="0" fontId="83" fillId="30" borderId="93" xfId="6" applyFont="1" applyFill="1" applyBorder="1" applyAlignment="1" applyProtection="1">
      <alignment horizontal="left" vertical="center"/>
      <protection locked="0"/>
    </xf>
    <xf numFmtId="0" fontId="72" fillId="30" borderId="4" xfId="6" applyFont="1" applyFill="1" applyBorder="1" applyAlignment="1">
      <alignment vertical="center"/>
    </xf>
    <xf numFmtId="0" fontId="72" fillId="31" borderId="4" xfId="6" applyFont="1" applyFill="1" applyBorder="1" applyAlignment="1" applyProtection="1">
      <alignment horizontal="left" vertical="center"/>
      <protection locked="0"/>
    </xf>
    <xf numFmtId="49" fontId="71" fillId="30" borderId="0" xfId="6" applyNumberFormat="1" applyFont="1" applyFill="1" applyAlignment="1">
      <alignment vertical="center"/>
    </xf>
    <xf numFmtId="49" fontId="71" fillId="30" borderId="0" xfId="6" applyNumberFormat="1" applyFont="1" applyFill="1" applyAlignment="1">
      <alignment horizontal="center" vertical="center"/>
    </xf>
    <xf numFmtId="49" fontId="71" fillId="30" borderId="93" xfId="6" applyNumberFormat="1" applyFont="1" applyFill="1" applyBorder="1" applyAlignment="1">
      <alignment vertical="center"/>
    </xf>
    <xf numFmtId="49" fontId="71" fillId="27" borderId="0" xfId="6" applyNumberFormat="1" applyFont="1" applyFill="1" applyAlignment="1" applyProtection="1">
      <alignment horizontal="center" vertical="center"/>
      <protection locked="0"/>
    </xf>
    <xf numFmtId="49" fontId="71" fillId="30" borderId="0" xfId="6" applyNumberFormat="1" applyFont="1" applyFill="1" applyAlignment="1">
      <alignment horizontal="right" vertical="center"/>
    </xf>
    <xf numFmtId="49" fontId="71" fillId="27" borderId="4" xfId="6" applyNumberFormat="1" applyFont="1" applyFill="1" applyBorder="1" applyAlignment="1" applyProtection="1">
      <alignment horizontal="center" vertical="center"/>
      <protection locked="0"/>
    </xf>
    <xf numFmtId="49" fontId="71" fillId="27" borderId="93" xfId="6" applyNumberFormat="1" applyFont="1" applyFill="1" applyBorder="1" applyAlignment="1" applyProtection="1">
      <alignment horizontal="center" vertical="center"/>
      <protection locked="0"/>
    </xf>
    <xf numFmtId="184" fontId="71" fillId="28" borderId="0" xfId="6" applyNumberFormat="1" applyFont="1" applyFill="1" applyAlignment="1" applyProtection="1">
      <alignment vertical="center"/>
      <protection locked="0"/>
    </xf>
    <xf numFmtId="49" fontId="71" fillId="30" borderId="4" xfId="6" applyNumberFormat="1" applyFont="1" applyFill="1" applyBorder="1" applyAlignment="1">
      <alignment horizontal="left" vertical="center"/>
    </xf>
    <xf numFmtId="49" fontId="71" fillId="30" borderId="4" xfId="6" applyNumberFormat="1" applyFont="1" applyFill="1" applyBorder="1" applyAlignment="1">
      <alignment vertical="center"/>
    </xf>
    <xf numFmtId="185" fontId="71" fillId="28" borderId="0" xfId="6" applyNumberFormat="1" applyFont="1" applyFill="1" applyAlignment="1">
      <alignment horizontal="center" vertical="center"/>
    </xf>
    <xf numFmtId="49" fontId="71" fillId="28" borderId="0" xfId="6" applyNumberFormat="1" applyFont="1" applyFill="1" applyAlignment="1" applyProtection="1">
      <alignment vertical="center"/>
      <protection locked="0"/>
    </xf>
    <xf numFmtId="185" fontId="71" fillId="28" borderId="0" xfId="6" applyNumberFormat="1" applyFont="1" applyFill="1" applyAlignment="1" applyProtection="1">
      <alignment horizontal="center" vertical="center" shrinkToFit="1"/>
      <protection locked="0"/>
    </xf>
    <xf numFmtId="49" fontId="71" fillId="30" borderId="96" xfId="6" applyNumberFormat="1" applyFont="1" applyFill="1" applyBorder="1" applyAlignment="1">
      <alignment vertical="center"/>
    </xf>
    <xf numFmtId="49" fontId="71" fillId="30" borderId="93" xfId="6" applyNumberFormat="1" applyFont="1" applyFill="1" applyBorder="1" applyAlignment="1">
      <alignment horizontal="center" vertical="center"/>
    </xf>
    <xf numFmtId="185" fontId="71" fillId="28" borderId="0" xfId="6" applyNumberFormat="1" applyFont="1" applyFill="1" applyAlignment="1" applyProtection="1">
      <alignment horizontal="center" vertical="center"/>
      <protection locked="0"/>
    </xf>
    <xf numFmtId="185" fontId="71" fillId="30" borderId="0" xfId="6" applyNumberFormat="1" applyFont="1" applyFill="1" applyAlignment="1" applyProtection="1">
      <alignment horizontal="center" vertical="center"/>
      <protection locked="0"/>
    </xf>
    <xf numFmtId="49" fontId="71" fillId="28" borderId="0" xfId="6" applyNumberFormat="1" applyFont="1" applyFill="1" applyAlignment="1">
      <alignment horizontal="center" vertical="center"/>
    </xf>
    <xf numFmtId="0" fontId="71" fillId="29" borderId="46" xfId="6" applyFont="1" applyFill="1" applyBorder="1" applyAlignment="1">
      <alignment horizontal="center" vertical="center"/>
    </xf>
    <xf numFmtId="49" fontId="71" fillId="30" borderId="0" xfId="6" applyNumberFormat="1" applyFont="1" applyFill="1" applyAlignment="1" applyProtection="1">
      <alignment horizontal="center" vertical="center"/>
      <protection locked="0"/>
    </xf>
    <xf numFmtId="49" fontId="79" fillId="30" borderId="0" xfId="6" applyNumberFormat="1" applyFont="1" applyFill="1" applyAlignment="1">
      <alignment vertical="center"/>
    </xf>
    <xf numFmtId="49" fontId="79" fillId="30" borderId="0" xfId="6" applyNumberFormat="1" applyFont="1" applyFill="1" applyAlignment="1">
      <alignment horizontal="center" vertical="center"/>
    </xf>
    <xf numFmtId="49" fontId="71" fillId="30" borderId="4" xfId="6" applyNumberFormat="1" applyFont="1" applyFill="1" applyBorder="1" applyAlignment="1">
      <alignment horizontal="center" vertical="center"/>
    </xf>
    <xf numFmtId="0" fontId="71" fillId="30" borderId="46" xfId="6" applyFont="1" applyFill="1" applyBorder="1" applyAlignment="1">
      <alignment horizontal="center" vertical="center"/>
    </xf>
    <xf numFmtId="49" fontId="71" fillId="30" borderId="4" xfId="6" applyNumberFormat="1" applyFont="1" applyFill="1" applyBorder="1" applyAlignment="1" applyProtection="1">
      <alignment horizontal="left" vertical="center"/>
      <protection locked="0"/>
    </xf>
    <xf numFmtId="176" fontId="71" fillId="28" borderId="0" xfId="6" applyNumberFormat="1" applyFont="1" applyFill="1" applyAlignment="1" applyProtection="1">
      <alignment vertical="center"/>
      <protection locked="0"/>
    </xf>
    <xf numFmtId="14" fontId="71" fillId="0" borderId="0" xfId="6" applyNumberFormat="1" applyFont="1"/>
    <xf numFmtId="0" fontId="71" fillId="28" borderId="93" xfId="6" applyFont="1" applyFill="1" applyBorder="1" applyAlignment="1" applyProtection="1">
      <alignment horizontal="center" vertical="center"/>
      <protection locked="0"/>
    </xf>
    <xf numFmtId="0" fontId="71" fillId="30" borderId="93" xfId="6" applyFont="1" applyFill="1" applyBorder="1" applyAlignment="1">
      <alignment horizontal="center" vertical="center"/>
    </xf>
    <xf numFmtId="0" fontId="71" fillId="30" borderId="93" xfId="6" applyFont="1" applyFill="1" applyBorder="1" applyAlignment="1" applyProtection="1">
      <alignment vertical="center"/>
      <protection locked="0"/>
    </xf>
    <xf numFmtId="0" fontId="70" fillId="0" borderId="0" xfId="6" applyFont="1" applyAlignment="1">
      <alignment vertical="center"/>
    </xf>
    <xf numFmtId="0" fontId="79" fillId="0" borderId="0" xfId="6" applyFont="1" applyAlignment="1">
      <alignment horizontal="center" vertical="center"/>
    </xf>
    <xf numFmtId="0" fontId="71" fillId="0" borderId="0" xfId="6" applyFont="1" applyAlignment="1">
      <alignment horizontal="left" vertical="center"/>
    </xf>
    <xf numFmtId="0" fontId="86" fillId="0" borderId="0" xfId="6" applyFont="1" applyAlignment="1">
      <alignment horizontal="left" vertical="center"/>
    </xf>
    <xf numFmtId="0" fontId="87" fillId="0" borderId="0" xfId="6" applyFont="1" applyAlignment="1">
      <alignment horizontal="left" vertical="center"/>
    </xf>
    <xf numFmtId="0" fontId="88" fillId="0" borderId="0" xfId="6" applyFont="1"/>
    <xf numFmtId="0" fontId="86" fillId="0" borderId="0" xfId="6" applyFont="1"/>
    <xf numFmtId="0" fontId="87" fillId="0" borderId="0" xfId="6" applyFont="1"/>
    <xf numFmtId="49" fontId="71" fillId="0" borderId="0" xfId="6" applyNumberFormat="1" applyFont="1"/>
    <xf numFmtId="49" fontId="71" fillId="30" borderId="96" xfId="6" applyNumberFormat="1" applyFont="1" applyFill="1" applyBorder="1" applyAlignment="1">
      <alignment horizontal="left" vertical="center"/>
    </xf>
    <xf numFmtId="49" fontId="71" fillId="0" borderId="0" xfId="6" applyNumberFormat="1" applyFont="1" applyAlignment="1">
      <alignment vertical="center"/>
    </xf>
    <xf numFmtId="49" fontId="71" fillId="30" borderId="93" xfId="6" applyNumberFormat="1" applyFont="1" applyFill="1" applyBorder="1" applyAlignment="1" applyProtection="1">
      <alignment horizontal="left" vertical="center"/>
      <protection locked="0"/>
    </xf>
    <xf numFmtId="49" fontId="71" fillId="30" borderId="93" xfId="6" applyNumberFormat="1" applyFont="1" applyFill="1" applyBorder="1" applyAlignment="1" applyProtection="1">
      <alignment horizontal="center" vertical="center"/>
      <protection locked="0"/>
    </xf>
    <xf numFmtId="49" fontId="71" fillId="0" borderId="4" xfId="6" applyNumberFormat="1" applyFont="1" applyBorder="1" applyAlignment="1">
      <alignment vertical="center"/>
    </xf>
    <xf numFmtId="49" fontId="79" fillId="0" borderId="0" xfId="6" applyNumberFormat="1" applyFont="1" applyAlignment="1">
      <alignment vertical="center"/>
    </xf>
    <xf numFmtId="49" fontId="89" fillId="30" borderId="0" xfId="6" applyNumberFormat="1" applyFont="1" applyFill="1" applyAlignment="1">
      <alignment vertical="center"/>
    </xf>
    <xf numFmtId="49" fontId="85" fillId="30" borderId="0" xfId="6" applyNumberFormat="1" applyFont="1" applyFill="1" applyAlignment="1">
      <alignment vertical="center"/>
    </xf>
    <xf numFmtId="49" fontId="71" fillId="30" borderId="0" xfId="6" applyNumberFormat="1" applyFont="1" applyFill="1" applyAlignment="1" applyProtection="1">
      <alignment horizontal="center" vertical="center" shrinkToFit="1"/>
      <protection locked="0"/>
    </xf>
    <xf numFmtId="49" fontId="71" fillId="28" borderId="4" xfId="6" applyNumberFormat="1" applyFont="1" applyFill="1" applyBorder="1" applyAlignment="1">
      <alignment vertical="center"/>
    </xf>
    <xf numFmtId="49" fontId="71" fillId="28" borderId="4" xfId="6" applyNumberFormat="1" applyFont="1" applyFill="1" applyBorder="1" applyAlignment="1">
      <alignment horizontal="center" vertical="center"/>
    </xf>
    <xf numFmtId="49" fontId="71" fillId="28" borderId="4" xfId="6" applyNumberFormat="1" applyFont="1" applyFill="1" applyBorder="1" applyAlignment="1" applyProtection="1">
      <alignment horizontal="center" vertical="center" shrinkToFit="1"/>
      <protection locked="0"/>
    </xf>
    <xf numFmtId="49" fontId="71" fillId="30" borderId="0" xfId="6" applyNumberFormat="1" applyFont="1" applyFill="1" applyAlignment="1" applyProtection="1">
      <alignment vertical="center"/>
      <protection locked="0"/>
    </xf>
    <xf numFmtId="186" fontId="71" fillId="30" borderId="0" xfId="6" applyNumberFormat="1" applyFont="1" applyFill="1" applyAlignment="1" applyProtection="1">
      <alignment vertical="center"/>
      <protection locked="0"/>
    </xf>
    <xf numFmtId="49" fontId="71" fillId="30" borderId="4" xfId="6" applyNumberFormat="1" applyFont="1" applyFill="1" applyBorder="1" applyAlignment="1" applyProtection="1">
      <alignment horizontal="center" vertical="center"/>
      <protection locked="0"/>
    </xf>
    <xf numFmtId="186" fontId="71" fillId="30" borderId="4" xfId="6" applyNumberFormat="1" applyFont="1" applyFill="1" applyBorder="1" applyAlignment="1" applyProtection="1">
      <alignment vertical="center"/>
      <protection locked="0"/>
    </xf>
    <xf numFmtId="49" fontId="71" fillId="0" borderId="93" xfId="6" applyNumberFormat="1" applyFont="1" applyBorder="1" applyAlignment="1">
      <alignment horizontal="justify" wrapText="1"/>
    </xf>
    <xf numFmtId="49" fontId="71" fillId="0" borderId="0" xfId="6" applyNumberFormat="1" applyFont="1" applyAlignment="1">
      <alignment horizontal="justify" wrapText="1"/>
    </xf>
    <xf numFmtId="49" fontId="71" fillId="0" borderId="0" xfId="6" applyNumberFormat="1" applyFont="1" applyAlignment="1">
      <alignment horizontal="justify"/>
    </xf>
    <xf numFmtId="49" fontId="71" fillId="28" borderId="96" xfId="6" applyNumberFormat="1" applyFont="1" applyFill="1" applyBorder="1" applyAlignment="1" applyProtection="1">
      <alignment vertical="center"/>
      <protection locked="0"/>
    </xf>
    <xf numFmtId="49" fontId="71" fillId="30" borderId="96" xfId="6" applyNumberFormat="1" applyFont="1" applyFill="1" applyBorder="1" applyAlignment="1">
      <alignment horizontal="center" vertical="center"/>
    </xf>
    <xf numFmtId="0" fontId="71" fillId="28" borderId="4" xfId="6" applyFont="1" applyFill="1" applyBorder="1" applyAlignment="1" applyProtection="1">
      <alignment horizontal="center" vertical="center"/>
      <protection locked="0"/>
    </xf>
    <xf numFmtId="49" fontId="79" fillId="30" borderId="93" xfId="6" applyNumberFormat="1" applyFont="1" applyFill="1" applyBorder="1" applyAlignment="1">
      <alignment vertical="center"/>
    </xf>
    <xf numFmtId="0" fontId="71" fillId="28" borderId="96" xfId="6" applyFont="1" applyFill="1" applyBorder="1" applyAlignment="1">
      <alignment vertical="center"/>
    </xf>
    <xf numFmtId="0" fontId="71" fillId="30" borderId="93" xfId="6" applyFont="1" applyFill="1" applyBorder="1" applyAlignment="1" applyProtection="1">
      <alignment vertical="center" shrinkToFit="1"/>
      <protection locked="0"/>
    </xf>
    <xf numFmtId="0" fontId="33" fillId="0" borderId="0" xfId="10"/>
    <xf numFmtId="0" fontId="71" fillId="30" borderId="4" xfId="6" applyFont="1" applyFill="1" applyBorder="1" applyAlignment="1">
      <alignment horizontal="left" vertical="center"/>
    </xf>
    <xf numFmtId="0" fontId="79" fillId="30" borderId="4" xfId="6" applyFont="1" applyFill="1" applyBorder="1" applyAlignment="1">
      <alignment vertical="center"/>
    </xf>
    <xf numFmtId="0" fontId="79" fillId="30" borderId="4" xfId="6" applyFont="1" applyFill="1" applyBorder="1" applyAlignment="1">
      <alignment horizontal="left" vertical="center"/>
    </xf>
    <xf numFmtId="0" fontId="81" fillId="0" borderId="0" xfId="6" applyFont="1" applyAlignment="1">
      <alignment horizontal="right" vertical="top"/>
    </xf>
    <xf numFmtId="0" fontId="81" fillId="0" borderId="0" xfId="6" applyFont="1" applyAlignment="1">
      <alignment wrapText="1"/>
    </xf>
    <xf numFmtId="0" fontId="81" fillId="0" borderId="0" xfId="6" applyFont="1" applyAlignment="1">
      <alignment vertical="top" wrapText="1"/>
    </xf>
    <xf numFmtId="49" fontId="76" fillId="30" borderId="0" xfId="11" applyNumberFormat="1" applyFont="1" applyFill="1" applyAlignment="1">
      <alignment horizontal="left" vertical="center"/>
    </xf>
    <xf numFmtId="49" fontId="71" fillId="30" borderId="0" xfId="11" applyNumberFormat="1" applyFont="1" applyFill="1">
      <alignment vertical="center"/>
    </xf>
    <xf numFmtId="0" fontId="73" fillId="30" borderId="0" xfId="11" applyFont="1" applyFill="1">
      <alignment vertical="center"/>
    </xf>
    <xf numFmtId="49" fontId="90" fillId="30" borderId="0" xfId="11" applyNumberFormat="1" applyFont="1" applyFill="1" applyAlignment="1">
      <alignment horizontal="left" vertical="center"/>
    </xf>
    <xf numFmtId="49" fontId="90" fillId="30" borderId="0" xfId="11" applyNumberFormat="1" applyFont="1" applyFill="1">
      <alignment vertical="center"/>
    </xf>
    <xf numFmtId="0" fontId="91" fillId="30" borderId="0" xfId="11" applyFont="1" applyFill="1">
      <alignment vertical="center"/>
    </xf>
    <xf numFmtId="49" fontId="71" fillId="30" borderId="0" xfId="11" applyNumberFormat="1" applyFont="1" applyFill="1" applyAlignment="1">
      <alignment vertical="center" textRotation="255"/>
    </xf>
    <xf numFmtId="49" fontId="71" fillId="30" borderId="0" xfId="11" applyNumberFormat="1" applyFont="1" applyFill="1" applyAlignment="1">
      <alignment vertical="center" shrinkToFit="1"/>
    </xf>
    <xf numFmtId="49" fontId="71" fillId="30" borderId="0" xfId="11" applyNumberFormat="1" applyFont="1" applyFill="1" applyAlignment="1">
      <alignment horizontal="center" vertical="center"/>
    </xf>
    <xf numFmtId="0" fontId="71" fillId="28" borderId="93" xfId="11" applyFont="1" applyFill="1" applyBorder="1">
      <alignment vertical="center"/>
    </xf>
    <xf numFmtId="0" fontId="71" fillId="28" borderId="0" xfId="11" applyFont="1" applyFill="1">
      <alignment vertical="center"/>
    </xf>
    <xf numFmtId="0" fontId="71" fillId="28" borderId="0" xfId="11" applyFont="1" applyFill="1" applyAlignment="1">
      <alignment horizontal="center" vertical="center"/>
    </xf>
    <xf numFmtId="49" fontId="71" fillId="28" borderId="0" xfId="11" applyNumberFormat="1" applyFont="1" applyFill="1" applyAlignment="1">
      <alignment horizontal="left" vertical="center"/>
    </xf>
    <xf numFmtId="0" fontId="71" fillId="28" borderId="0" xfId="11" applyFont="1" applyFill="1" applyAlignment="1">
      <alignment horizontal="left" vertical="center"/>
    </xf>
    <xf numFmtId="0" fontId="71" fillId="28" borderId="0" xfId="11" applyFont="1" applyFill="1" applyAlignment="1">
      <alignment vertical="center" shrinkToFit="1"/>
    </xf>
    <xf numFmtId="0" fontId="71" fillId="28" borderId="0" xfId="11" applyFont="1" applyFill="1" applyAlignment="1" applyProtection="1">
      <alignment horizontal="center" vertical="center" shrinkToFit="1"/>
      <protection locked="0"/>
    </xf>
    <xf numFmtId="0" fontId="71" fillId="28" borderId="0" xfId="11" applyFont="1" applyFill="1" applyAlignment="1" applyProtection="1">
      <alignment horizontal="center" vertical="center"/>
      <protection locked="0"/>
    </xf>
    <xf numFmtId="0" fontId="71" fillId="28" borderId="0" xfId="11" applyFont="1" applyFill="1" applyAlignment="1">
      <alignment horizontal="left" vertical="center" shrinkToFit="1"/>
    </xf>
    <xf numFmtId="0" fontId="71" fillId="28" borderId="0" xfId="11" applyFont="1" applyFill="1" applyAlignment="1" applyProtection="1">
      <alignment vertical="center" shrinkToFit="1"/>
      <protection locked="0"/>
    </xf>
    <xf numFmtId="0" fontId="71" fillId="28" borderId="0" xfId="11" applyFont="1" applyFill="1" applyAlignment="1" applyProtection="1">
      <alignment horizontal="left" vertical="center"/>
      <protection locked="0"/>
    </xf>
    <xf numFmtId="0" fontId="71" fillId="28" borderId="4" xfId="11" applyFont="1" applyFill="1" applyBorder="1">
      <alignment vertical="center"/>
    </xf>
    <xf numFmtId="49" fontId="71" fillId="28" borderId="4" xfId="11" applyNumberFormat="1" applyFont="1" applyFill="1" applyBorder="1" applyAlignment="1">
      <alignment horizontal="left" vertical="center"/>
    </xf>
    <xf numFmtId="49" fontId="71" fillId="28" borderId="4" xfId="11" applyNumberFormat="1" applyFont="1" applyFill="1" applyBorder="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49" fontId="71" fillId="28" borderId="93" xfId="11" applyNumberFormat="1" applyFont="1" applyFill="1" applyBorder="1" applyAlignment="1">
      <alignment horizontal="left" vertical="center"/>
    </xf>
    <xf numFmtId="0" fontId="71" fillId="0" borderId="0" xfId="12" applyFont="1"/>
    <xf numFmtId="49" fontId="71" fillId="30" borderId="0" xfId="11" applyNumberFormat="1" applyFont="1" applyFill="1" applyAlignment="1">
      <alignment horizontal="left" vertical="center"/>
    </xf>
    <xf numFmtId="0" fontId="71" fillId="0" borderId="0" xfId="11" applyFont="1">
      <alignment vertical="center"/>
    </xf>
    <xf numFmtId="0" fontId="71" fillId="30" borderId="0" xfId="11" applyFont="1" applyFill="1" applyAlignment="1">
      <alignment horizontal="left" vertical="center"/>
    </xf>
    <xf numFmtId="0" fontId="71" fillId="0" borderId="0" xfId="11" applyFont="1" applyAlignment="1" applyProtection="1">
      <alignment vertical="center" shrinkToFit="1"/>
      <protection locked="0"/>
    </xf>
    <xf numFmtId="0" fontId="71" fillId="30" borderId="0" xfId="11" applyFont="1" applyFill="1" applyAlignment="1">
      <alignment horizontal="center" vertical="center"/>
    </xf>
    <xf numFmtId="0" fontId="71" fillId="30" borderId="0" xfId="11" applyFont="1" applyFill="1">
      <alignment vertical="center"/>
    </xf>
    <xf numFmtId="0" fontId="71" fillId="28" borderId="93" xfId="12" applyFont="1" applyFill="1" applyBorder="1" applyAlignment="1">
      <alignment vertical="center"/>
    </xf>
    <xf numFmtId="0" fontId="71" fillId="28" borderId="0" xfId="12" applyFont="1" applyFill="1" applyAlignment="1">
      <alignment vertical="center"/>
    </xf>
    <xf numFmtId="0" fontId="71" fillId="28" borderId="0" xfId="12" applyFont="1" applyFill="1" applyAlignment="1" applyProtection="1">
      <alignment horizontal="left" vertical="center" shrinkToFit="1"/>
      <protection locked="0"/>
    </xf>
    <xf numFmtId="0" fontId="71" fillId="28" borderId="0" xfId="12" applyFont="1" applyFill="1" applyAlignment="1">
      <alignment horizontal="center" vertical="center"/>
    </xf>
    <xf numFmtId="49" fontId="71" fillId="28" borderId="0" xfId="12" applyNumberFormat="1" applyFont="1" applyFill="1" applyAlignment="1">
      <alignment horizontal="left" vertical="center"/>
    </xf>
    <xf numFmtId="0" fontId="71" fillId="28" borderId="0" xfId="12" applyFont="1" applyFill="1" applyAlignment="1">
      <alignment horizontal="left" vertical="center"/>
    </xf>
    <xf numFmtId="0" fontId="71" fillId="28" borderId="4" xfId="12" applyFont="1" applyFill="1" applyBorder="1" applyAlignment="1">
      <alignment vertical="center"/>
    </xf>
    <xf numFmtId="49" fontId="71" fillId="28" borderId="4" xfId="12" applyNumberFormat="1" applyFont="1" applyFill="1" applyBorder="1" applyAlignment="1" applyProtection="1">
      <alignment horizontal="left" vertical="center"/>
      <protection locked="0"/>
    </xf>
    <xf numFmtId="0" fontId="71" fillId="30" borderId="0" xfId="11" applyFont="1" applyFill="1" applyAlignment="1" applyProtection="1">
      <alignment horizontal="right" vertical="center"/>
      <protection locked="0"/>
    </xf>
    <xf numFmtId="0" fontId="71" fillId="0" borderId="0" xfId="12" applyFont="1" applyAlignment="1">
      <alignment vertical="center"/>
    </xf>
    <xf numFmtId="0" fontId="71" fillId="28" borderId="0" xfId="12" applyFont="1" applyFill="1" applyAlignment="1" applyProtection="1">
      <alignment vertical="center" shrinkToFit="1"/>
      <protection locked="0"/>
    </xf>
    <xf numFmtId="0" fontId="71" fillId="28" borderId="0" xfId="12" applyFont="1" applyFill="1" applyAlignment="1" applyProtection="1">
      <alignment horizontal="center" vertical="center"/>
      <protection locked="0"/>
    </xf>
    <xf numFmtId="49" fontId="71" fillId="28" borderId="0" xfId="12" applyNumberFormat="1" applyFont="1" applyFill="1" applyAlignment="1" applyProtection="1">
      <alignment horizontal="left" vertical="center"/>
      <protection locked="0"/>
    </xf>
    <xf numFmtId="0" fontId="71" fillId="28" borderId="0" xfId="12" applyFont="1" applyFill="1" applyAlignment="1">
      <alignment horizontal="right" vertical="center"/>
    </xf>
    <xf numFmtId="0" fontId="71" fillId="28" borderId="0" xfId="11" applyFont="1" applyFill="1" applyAlignment="1">
      <alignment horizontal="right" vertical="center"/>
    </xf>
    <xf numFmtId="0" fontId="71" fillId="28" borderId="93" xfId="12" applyFont="1" applyFill="1" applyBorder="1" applyAlignment="1" applyProtection="1">
      <alignment vertical="center"/>
      <protection locked="0"/>
    </xf>
    <xf numFmtId="49" fontId="71" fillId="28" borderId="96" xfId="11" applyNumberFormat="1" applyFont="1" applyFill="1" applyBorder="1" applyAlignment="1">
      <alignment horizontal="left" vertical="center"/>
    </xf>
    <xf numFmtId="49" fontId="71" fillId="28" borderId="93" xfId="11" applyNumberFormat="1" applyFont="1" applyFill="1" applyBorder="1">
      <alignment vertical="center"/>
    </xf>
    <xf numFmtId="49" fontId="71" fillId="28" borderId="0" xfId="11" applyNumberFormat="1" applyFont="1" applyFill="1" applyAlignment="1" applyProtection="1">
      <alignment horizontal="center" vertical="center"/>
      <protection locked="0"/>
    </xf>
    <xf numFmtId="49" fontId="71" fillId="28" borderId="0" xfId="11" applyNumberFormat="1" applyFont="1" applyFill="1">
      <alignment vertical="center"/>
    </xf>
    <xf numFmtId="49" fontId="71" fillId="28" borderId="4" xfId="11" applyNumberFormat="1" applyFont="1" applyFill="1" applyBorder="1" applyAlignment="1" applyProtection="1">
      <alignment horizontal="center" vertical="center"/>
      <protection locked="0"/>
    </xf>
    <xf numFmtId="49" fontId="71" fillId="28" borderId="96" xfId="11" applyNumberFormat="1" applyFont="1" applyFill="1" applyBorder="1">
      <alignment vertical="center"/>
    </xf>
    <xf numFmtId="49" fontId="73" fillId="30" borderId="0" xfId="11" applyNumberFormat="1" applyFont="1" applyFill="1">
      <alignment vertical="center"/>
    </xf>
    <xf numFmtId="0" fontId="71" fillId="28" borderId="4" xfId="11" applyFont="1" applyFill="1" applyBorder="1" applyAlignment="1">
      <alignment horizontal="left" vertical="center"/>
    </xf>
    <xf numFmtId="49" fontId="71" fillId="28" borderId="4" xfId="11" applyNumberFormat="1" applyFont="1" applyFill="1" applyBorder="1">
      <alignment vertical="center"/>
    </xf>
    <xf numFmtId="186"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49" fontId="71" fillId="28" borderId="0" xfId="11" applyNumberFormat="1" applyFont="1" applyFill="1" applyProtection="1">
      <alignment vertical="center"/>
      <protection locked="0"/>
    </xf>
    <xf numFmtId="49" fontId="71" fillId="28" borderId="96" xfId="11" applyNumberFormat="1" applyFont="1" applyFill="1" applyBorder="1" applyAlignment="1">
      <alignment horizontal="center" vertical="center" shrinkToFit="1"/>
    </xf>
    <xf numFmtId="49" fontId="71" fillId="28" borderId="0" xfId="11" applyNumberFormat="1" applyFont="1" applyFill="1" applyAlignment="1">
      <alignment horizontal="right" vertical="center"/>
    </xf>
    <xf numFmtId="0" fontId="71" fillId="28" borderId="0" xfId="11" applyFont="1" applyFill="1" applyAlignment="1">
      <alignment horizontal="center" vertical="center" shrinkToFit="1"/>
    </xf>
    <xf numFmtId="49" fontId="71" fillId="28" borderId="0" xfId="11" applyNumberFormat="1" applyFont="1" applyFill="1" applyAlignment="1">
      <alignment horizontal="center" vertical="center" shrinkToFit="1"/>
    </xf>
    <xf numFmtId="49" fontId="71" fillId="28" borderId="4" xfId="11" applyNumberFormat="1" applyFont="1" applyFill="1" applyBorder="1" applyAlignment="1">
      <alignment horizontal="center" vertical="center"/>
    </xf>
    <xf numFmtId="49" fontId="71" fillId="28" borderId="4" xfId="11" applyNumberFormat="1" applyFont="1" applyFill="1" applyBorder="1" applyAlignment="1">
      <alignment horizontal="right" vertical="center"/>
    </xf>
    <xf numFmtId="49" fontId="85" fillId="28" borderId="0" xfId="11" applyNumberFormat="1" applyFont="1" applyFill="1" applyAlignment="1">
      <alignment horizontal="left" vertical="center"/>
    </xf>
    <xf numFmtId="49" fontId="85" fillId="28" borderId="0" xfId="13" applyNumberFormat="1" applyFont="1" applyFill="1" applyAlignment="1">
      <alignment vertical="center"/>
    </xf>
    <xf numFmtId="49" fontId="71" fillId="28" borderId="0" xfId="11" applyNumberFormat="1" applyFont="1" applyFill="1" applyAlignment="1" applyProtection="1">
      <alignment horizontal="center" vertical="center" shrinkToFit="1"/>
      <protection locked="0"/>
    </xf>
    <xf numFmtId="49" fontId="71" fillId="28" borderId="0" xfId="13" applyNumberFormat="1" applyFont="1" applyFill="1" applyAlignment="1">
      <alignment vertical="center"/>
    </xf>
    <xf numFmtId="49" fontId="71" fillId="28" borderId="0" xfId="13"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0" xfId="11" applyFont="1" applyFill="1" applyAlignment="1">
      <alignment vertical="top"/>
    </xf>
    <xf numFmtId="49" fontId="71" fillId="28" borderId="93" xfId="11" applyNumberFormat="1" applyFont="1" applyFill="1" applyBorder="1" applyAlignment="1">
      <alignment horizontal="right" vertical="center"/>
    </xf>
    <xf numFmtId="49" fontId="71" fillId="28" borderId="4" xfId="11" applyNumberFormat="1" applyFont="1" applyFill="1" applyBorder="1" applyAlignment="1" applyProtection="1">
      <alignment horizontal="right" vertical="center"/>
      <protection locked="0"/>
    </xf>
    <xf numFmtId="49" fontId="71" fillId="28" borderId="4" xfId="11" applyNumberFormat="1" applyFont="1" applyFill="1" applyBorder="1" applyAlignment="1">
      <alignment horizontal="center" vertical="center" shrinkToFit="1"/>
    </xf>
    <xf numFmtId="0" fontId="71" fillId="28" borderId="96" xfId="11" applyFont="1" applyFill="1" applyBorder="1" applyAlignment="1" applyProtection="1">
      <alignment horizontal="center" vertical="center"/>
      <protection locked="0"/>
    </xf>
    <xf numFmtId="49" fontId="71" fillId="27" borderId="99" xfId="6" applyNumberFormat="1" applyFont="1" applyFill="1" applyBorder="1" applyAlignment="1" applyProtection="1">
      <alignment horizontal="center" vertical="center"/>
      <protection locked="0"/>
    </xf>
    <xf numFmtId="0" fontId="43" fillId="0" borderId="100" xfId="6" applyFont="1" applyBorder="1" applyAlignment="1">
      <alignment horizontal="center" vertical="center"/>
    </xf>
    <xf numFmtId="0" fontId="73" fillId="30" borderId="51" xfId="11" applyFont="1" applyFill="1" applyBorder="1" applyAlignment="1">
      <alignment horizontal="right" vertical="center" wrapText="1"/>
    </xf>
    <xf numFmtId="49" fontId="71" fillId="28" borderId="4" xfId="6" applyNumberFormat="1" applyFont="1" applyFill="1" applyBorder="1" applyAlignment="1" applyProtection="1">
      <alignment horizontal="center" vertical="center"/>
      <protection locked="0"/>
    </xf>
    <xf numFmtId="49" fontId="71" fillId="27" borderId="65" xfId="6" applyNumberFormat="1" applyFont="1" applyFill="1" applyBorder="1" applyAlignment="1" applyProtection="1">
      <alignment horizontal="center" vertical="center"/>
      <protection locked="0"/>
    </xf>
    <xf numFmtId="0" fontId="43" fillId="0" borderId="101" xfId="6" applyFont="1" applyBorder="1" applyAlignment="1">
      <alignment horizontal="center" vertical="center"/>
    </xf>
    <xf numFmtId="0" fontId="73" fillId="30" borderId="51" xfId="11" applyFont="1" applyFill="1" applyBorder="1" applyAlignment="1">
      <alignment vertical="center" wrapText="1"/>
    </xf>
    <xf numFmtId="0" fontId="71" fillId="30" borderId="4" xfId="11" applyFont="1" applyFill="1" applyBorder="1">
      <alignment vertical="center"/>
    </xf>
    <xf numFmtId="0" fontId="71" fillId="30" borderId="93" xfId="11" applyFont="1" applyFill="1" applyBorder="1">
      <alignment vertical="center"/>
    </xf>
    <xf numFmtId="0" fontId="93" fillId="30" borderId="0" xfId="6" applyFont="1" applyFill="1" applyAlignment="1">
      <alignment vertical="center"/>
    </xf>
    <xf numFmtId="0" fontId="72" fillId="30" borderId="0" xfId="6" applyFont="1" applyFill="1"/>
    <xf numFmtId="0" fontId="94" fillId="30" borderId="0" xfId="6" applyFont="1" applyFill="1" applyAlignment="1">
      <alignment horizontal="center" vertical="center"/>
    </xf>
    <xf numFmtId="0" fontId="94" fillId="30" borderId="0" xfId="6" applyFont="1" applyFill="1"/>
    <xf numFmtId="0" fontId="72" fillId="30" borderId="46" xfId="6" applyFont="1" applyFill="1" applyBorder="1" applyAlignment="1">
      <alignment horizontal="center" vertical="center"/>
    </xf>
    <xf numFmtId="0" fontId="72" fillId="30" borderId="0" xfId="6" applyFont="1" applyFill="1" applyAlignment="1">
      <alignment horizontal="left" vertical="center" shrinkToFit="1"/>
    </xf>
    <xf numFmtId="0" fontId="72" fillId="30" borderId="0" xfId="6" applyFont="1" applyFill="1" applyAlignment="1">
      <alignment horizontal="left" vertical="center"/>
    </xf>
    <xf numFmtId="0" fontId="72" fillId="30" borderId="4" xfId="6" applyFont="1" applyFill="1" applyBorder="1" applyAlignment="1">
      <alignment horizontal="left" vertical="center"/>
    </xf>
    <xf numFmtId="0" fontId="72" fillId="30" borderId="46" xfId="6" applyFont="1" applyFill="1" applyBorder="1" applyAlignment="1">
      <alignment vertical="center"/>
    </xf>
    <xf numFmtId="0" fontId="95" fillId="30" borderId="0" xfId="6" applyFont="1" applyFill="1" applyAlignment="1">
      <alignment vertical="center"/>
    </xf>
    <xf numFmtId="0" fontId="72" fillId="30" borderId="4" xfId="6" applyFont="1" applyFill="1" applyBorder="1" applyAlignment="1">
      <alignment horizontal="center" vertical="center"/>
    </xf>
    <xf numFmtId="0" fontId="72" fillId="30" borderId="0" xfId="6" applyFont="1" applyFill="1" applyAlignment="1" applyProtection="1">
      <alignment horizontal="center" vertical="center"/>
      <protection locked="0"/>
    </xf>
    <xf numFmtId="0" fontId="72" fillId="30" borderId="4" xfId="6" applyFont="1" applyFill="1" applyBorder="1" applyAlignment="1" applyProtection="1">
      <alignment horizontal="left" vertical="center" shrinkToFit="1"/>
      <protection locked="0"/>
    </xf>
    <xf numFmtId="0" fontId="72" fillId="30" borderId="4" xfId="6" applyFont="1" applyFill="1" applyBorder="1" applyAlignment="1" applyProtection="1">
      <alignment vertical="center" shrinkToFit="1"/>
      <protection locked="0"/>
    </xf>
    <xf numFmtId="49" fontId="72" fillId="30" borderId="4" xfId="6" applyNumberFormat="1" applyFont="1" applyFill="1" applyBorder="1" applyAlignment="1">
      <alignment horizontal="center" vertical="center"/>
    </xf>
    <xf numFmtId="49" fontId="72" fillId="30" borderId="0" xfId="6" applyNumberFormat="1" applyFont="1" applyFill="1" applyAlignment="1">
      <alignment vertical="center"/>
    </xf>
    <xf numFmtId="49" fontId="72" fillId="0" borderId="0" xfId="6" applyNumberFormat="1" applyFont="1" applyAlignment="1" applyProtection="1">
      <alignment vertical="center"/>
      <protection locked="0"/>
    </xf>
    <xf numFmtId="0" fontId="72" fillId="31" borderId="0" xfId="6" applyFont="1" applyFill="1" applyAlignment="1" applyProtection="1">
      <alignment horizontal="center" vertical="center"/>
      <protection locked="0"/>
    </xf>
    <xf numFmtId="49" fontId="72" fillId="30" borderId="0" xfId="6" applyNumberFormat="1" applyFont="1" applyFill="1" applyAlignment="1" applyProtection="1">
      <alignment horizontal="center" vertical="center"/>
      <protection locked="0"/>
    </xf>
    <xf numFmtId="49" fontId="72" fillId="30" borderId="93" xfId="6" applyNumberFormat="1" applyFont="1" applyFill="1" applyBorder="1" applyAlignment="1">
      <alignment vertical="center"/>
    </xf>
    <xf numFmtId="49" fontId="72" fillId="28" borderId="0" xfId="6" applyNumberFormat="1" applyFont="1" applyFill="1" applyAlignment="1" applyProtection="1">
      <alignment vertical="center"/>
      <protection locked="0"/>
    </xf>
    <xf numFmtId="49" fontId="72" fillId="28" borderId="0" xfId="6" applyNumberFormat="1" applyFont="1" applyFill="1" applyAlignment="1" applyProtection="1">
      <alignment horizontal="left" vertical="center"/>
      <protection locked="0"/>
    </xf>
    <xf numFmtId="49" fontId="72" fillId="27" borderId="0" xfId="6" applyNumberFormat="1" applyFont="1" applyFill="1" applyAlignment="1">
      <alignment horizontal="center" vertical="center"/>
    </xf>
    <xf numFmtId="49" fontId="72" fillId="28" borderId="0" xfId="6" applyNumberFormat="1" applyFont="1" applyFill="1" applyAlignment="1">
      <alignment horizontal="left" vertical="center"/>
    </xf>
    <xf numFmtId="49" fontId="72" fillId="28" borderId="0" xfId="6" applyNumberFormat="1" applyFont="1" applyFill="1" applyAlignment="1">
      <alignment vertical="center"/>
    </xf>
    <xf numFmtId="0" fontId="72" fillId="28" borderId="0" xfId="6" applyFont="1" applyFill="1" applyAlignment="1" applyProtection="1">
      <alignment vertical="center"/>
      <protection locked="0"/>
    </xf>
    <xf numFmtId="0" fontId="72" fillId="28" borderId="0" xfId="6" applyFont="1" applyFill="1" applyAlignment="1">
      <alignment vertical="center"/>
    </xf>
    <xf numFmtId="49" fontId="72" fillId="30" borderId="0" xfId="6" applyNumberFormat="1" applyFont="1" applyFill="1" applyAlignment="1" applyProtection="1">
      <alignment vertical="center"/>
      <protection locked="0"/>
    </xf>
    <xf numFmtId="49" fontId="72" fillId="30" borderId="4" xfId="6" applyNumberFormat="1" applyFont="1" applyFill="1" applyBorder="1" applyAlignment="1">
      <alignment vertical="center"/>
    </xf>
    <xf numFmtId="0" fontId="72" fillId="28" borderId="4" xfId="6" applyFont="1" applyFill="1" applyBorder="1" applyAlignment="1">
      <alignment vertical="center"/>
    </xf>
    <xf numFmtId="49" fontId="72" fillId="28" borderId="4" xfId="6" applyNumberFormat="1" applyFont="1" applyFill="1" applyBorder="1" applyAlignment="1">
      <alignment vertical="center"/>
    </xf>
    <xf numFmtId="49" fontId="72" fillId="30" borderId="96" xfId="6" applyNumberFormat="1" applyFont="1" applyFill="1" applyBorder="1" applyAlignment="1">
      <alignment vertical="center"/>
    </xf>
    <xf numFmtId="49" fontId="72" fillId="30" borderId="96" xfId="6" applyNumberFormat="1" applyFont="1" applyFill="1" applyBorder="1" applyAlignment="1" applyProtection="1">
      <alignment vertical="center"/>
      <protection locked="0"/>
    </xf>
    <xf numFmtId="49" fontId="72" fillId="27" borderId="96" xfId="6" applyNumberFormat="1" applyFont="1" applyFill="1" applyBorder="1" applyAlignment="1">
      <alignment horizontal="center" vertical="center"/>
    </xf>
    <xf numFmtId="49" fontId="72" fillId="28" borderId="96" xfId="6" applyNumberFormat="1" applyFont="1" applyFill="1" applyBorder="1" applyAlignment="1" applyProtection="1">
      <alignment vertical="center"/>
      <protection locked="0"/>
    </xf>
    <xf numFmtId="0" fontId="72" fillId="28" borderId="96" xfId="6" applyFont="1" applyFill="1" applyBorder="1" applyAlignment="1" applyProtection="1">
      <alignment vertical="center"/>
      <protection locked="0"/>
    </xf>
    <xf numFmtId="49" fontId="72" fillId="28" borderId="96" xfId="6" applyNumberFormat="1" applyFont="1" applyFill="1" applyBorder="1" applyAlignment="1">
      <alignment vertical="center"/>
    </xf>
    <xf numFmtId="0" fontId="72" fillId="28" borderId="96" xfId="6" applyFont="1" applyFill="1" applyBorder="1" applyAlignment="1">
      <alignment vertical="center"/>
    </xf>
    <xf numFmtId="49" fontId="72" fillId="30" borderId="93" xfId="6" applyNumberFormat="1" applyFont="1" applyFill="1" applyBorder="1" applyAlignment="1" applyProtection="1">
      <alignment vertical="center"/>
      <protection locked="0"/>
    </xf>
    <xf numFmtId="49" fontId="72" fillId="30" borderId="93" xfId="6" applyNumberFormat="1" applyFont="1" applyFill="1" applyBorder="1" applyAlignment="1" applyProtection="1">
      <alignment horizontal="center" vertical="center"/>
      <protection locked="0"/>
    </xf>
    <xf numFmtId="49" fontId="72" fillId="30" borderId="93" xfId="6" applyNumberFormat="1" applyFont="1" applyFill="1" applyBorder="1" applyAlignment="1">
      <alignment horizontal="center" vertical="center"/>
    </xf>
    <xf numFmtId="49" fontId="72" fillId="30" borderId="0" xfId="6" applyNumberFormat="1" applyFont="1" applyFill="1" applyAlignment="1">
      <alignment horizontal="center" vertical="center"/>
    </xf>
    <xf numFmtId="0" fontId="96" fillId="0" borderId="0" xfId="6" applyFont="1" applyAlignment="1">
      <alignment horizontal="justify" vertical="center"/>
    </xf>
    <xf numFmtId="49" fontId="72" fillId="30" borderId="4" xfId="6" applyNumberFormat="1" applyFont="1" applyFill="1" applyBorder="1" applyAlignment="1" applyProtection="1">
      <alignment vertical="center"/>
      <protection locked="0"/>
    </xf>
    <xf numFmtId="49" fontId="72" fillId="30" borderId="4" xfId="6" applyNumberFormat="1" applyFont="1" applyFill="1" applyBorder="1" applyAlignment="1" applyProtection="1">
      <alignment horizontal="center" vertical="center"/>
      <protection locked="0"/>
    </xf>
    <xf numFmtId="49" fontId="93" fillId="30" borderId="0" xfId="6" applyNumberFormat="1" applyFont="1" applyFill="1" applyAlignment="1">
      <alignment vertical="center"/>
    </xf>
    <xf numFmtId="49" fontId="72" fillId="30" borderId="0" xfId="6" applyNumberFormat="1" applyFont="1" applyFill="1" applyAlignment="1">
      <alignment horizontal="left" vertical="center"/>
    </xf>
    <xf numFmtId="49" fontId="72" fillId="0" borderId="0" xfId="6" applyNumberFormat="1" applyFont="1" applyAlignment="1">
      <alignment vertical="center"/>
    </xf>
    <xf numFmtId="0" fontId="72" fillId="0" borderId="0" xfId="6" applyFont="1" applyAlignment="1" applyProtection="1">
      <alignment horizontal="center" vertical="center"/>
      <protection locked="0"/>
    </xf>
    <xf numFmtId="49" fontId="97" fillId="0" borderId="102" xfId="6" applyNumberFormat="1" applyFont="1" applyBorder="1" applyAlignment="1">
      <alignment horizontal="center" vertical="top" wrapText="1"/>
    </xf>
    <xf numFmtId="49" fontId="97" fillId="0" borderId="103" xfId="6" applyNumberFormat="1" applyFont="1" applyBorder="1" applyAlignment="1">
      <alignment horizontal="center" vertical="top" wrapText="1"/>
    </xf>
    <xf numFmtId="0" fontId="72" fillId="0" borderId="0" xfId="6" applyFont="1" applyAlignment="1">
      <alignment horizontal="center" vertical="center"/>
    </xf>
    <xf numFmtId="0" fontId="72" fillId="28" borderId="0" xfId="6" applyFont="1" applyFill="1" applyAlignment="1">
      <alignment horizontal="left" vertical="center"/>
    </xf>
    <xf numFmtId="0" fontId="72" fillId="30" borderId="0" xfId="6" applyFont="1" applyFill="1" applyAlignment="1" applyProtection="1">
      <alignment vertical="center"/>
      <protection locked="0"/>
    </xf>
    <xf numFmtId="0" fontId="72" fillId="30" borderId="0" xfId="6" applyFont="1" applyFill="1" applyAlignment="1">
      <alignment vertical="center" shrinkToFit="1"/>
    </xf>
    <xf numFmtId="0" fontId="72" fillId="30" borderId="0" xfId="6" applyFont="1" applyFill="1" applyAlignment="1">
      <alignment horizontal="center" vertical="center" shrinkToFit="1"/>
    </xf>
    <xf numFmtId="178" fontId="72" fillId="30" borderId="0" xfId="6" applyNumberFormat="1" applyFont="1" applyFill="1" applyAlignment="1" applyProtection="1">
      <alignment horizontal="center" vertical="center"/>
      <protection locked="0"/>
    </xf>
    <xf numFmtId="0" fontId="72" fillId="30" borderId="4" xfId="6" applyFont="1" applyFill="1" applyBorder="1" applyAlignment="1">
      <alignment horizontal="center" vertical="center" shrinkToFit="1"/>
    </xf>
    <xf numFmtId="0" fontId="72" fillId="28" borderId="93" xfId="6" applyFont="1" applyFill="1" applyBorder="1" applyAlignment="1" applyProtection="1">
      <alignment horizontal="center" vertical="center"/>
      <protection locked="0"/>
    </xf>
    <xf numFmtId="178" fontId="72" fillId="30" borderId="0" xfId="6" applyNumberFormat="1" applyFont="1" applyFill="1" applyAlignment="1" applyProtection="1">
      <alignment vertical="center"/>
      <protection locked="0"/>
    </xf>
    <xf numFmtId="3" fontId="72" fillId="28" borderId="0" xfId="6" applyNumberFormat="1" applyFont="1" applyFill="1" applyAlignment="1" applyProtection="1">
      <alignment vertical="center"/>
      <protection locked="0"/>
    </xf>
    <xf numFmtId="3" fontId="72" fillId="30" borderId="0" xfId="6" applyNumberFormat="1" applyFont="1" applyFill="1" applyAlignment="1" applyProtection="1">
      <alignment vertical="center"/>
      <protection locked="0"/>
    </xf>
    <xf numFmtId="3" fontId="72" fillId="30" borderId="0" xfId="6" applyNumberFormat="1" applyFont="1" applyFill="1" applyAlignment="1" applyProtection="1">
      <alignment horizontal="left" vertical="center"/>
      <protection locked="0"/>
    </xf>
    <xf numFmtId="0" fontId="72" fillId="31" borderId="0" xfId="6" applyFont="1" applyFill="1" applyAlignment="1" applyProtection="1">
      <alignment vertical="center" shrinkToFit="1"/>
      <protection locked="0"/>
    </xf>
    <xf numFmtId="0" fontId="72" fillId="28" borderId="0" xfId="6" applyFont="1" applyFill="1" applyAlignment="1" applyProtection="1">
      <alignment vertical="top" wrapText="1"/>
      <protection locked="0"/>
    </xf>
    <xf numFmtId="0" fontId="98" fillId="0" borderId="104" xfId="6" applyFont="1" applyBorder="1" applyAlignment="1">
      <alignment horizontal="left" vertical="top" wrapText="1"/>
    </xf>
    <xf numFmtId="0" fontId="100" fillId="0" borderId="102" xfId="6" applyFont="1" applyBorder="1" applyAlignment="1">
      <alignment horizontal="center" vertical="top" wrapText="1"/>
    </xf>
    <xf numFmtId="0" fontId="100" fillId="0" borderId="114" xfId="6" applyFont="1" applyBorder="1" applyAlignment="1">
      <alignment horizontal="left" vertical="top" wrapText="1"/>
    </xf>
    <xf numFmtId="0" fontId="100" fillId="0" borderId="0" xfId="6" applyFont="1" applyAlignment="1">
      <alignment horizontal="left" vertical="top" wrapText="1"/>
    </xf>
    <xf numFmtId="188" fontId="97" fillId="0" borderId="0" xfId="6" applyNumberFormat="1" applyFont="1" applyAlignment="1">
      <alignment horizontal="center" vertical="top" wrapText="1"/>
    </xf>
    <xf numFmtId="0" fontId="100" fillId="0" borderId="115" xfId="6" applyFont="1" applyBorder="1" applyAlignment="1">
      <alignment horizontal="left" vertical="top" wrapText="1"/>
    </xf>
    <xf numFmtId="0" fontId="33" fillId="0" borderId="115" xfId="6" applyBorder="1" applyAlignment="1">
      <alignment horizontal="left" vertical="top" wrapText="1"/>
    </xf>
    <xf numFmtId="0" fontId="100" fillId="0" borderId="121" xfId="6" applyFont="1" applyBorder="1" applyAlignment="1">
      <alignment horizontal="left" vertical="top" wrapText="1"/>
    </xf>
    <xf numFmtId="0" fontId="96" fillId="0" borderId="0" xfId="6" applyFont="1" applyAlignment="1">
      <alignment horizontal="left"/>
    </xf>
    <xf numFmtId="0" fontId="96" fillId="0" borderId="0" xfId="6" applyFont="1" applyAlignment="1">
      <alignment horizontal="justify"/>
    </xf>
    <xf numFmtId="0" fontId="96" fillId="0" borderId="0" xfId="6" applyFont="1"/>
    <xf numFmtId="0" fontId="96" fillId="0" borderId="0" xfId="6" quotePrefix="1" applyFont="1"/>
    <xf numFmtId="0" fontId="96" fillId="0" borderId="0" xfId="6" applyFont="1" applyAlignment="1">
      <alignment horizontal="right"/>
    </xf>
    <xf numFmtId="0" fontId="96" fillId="0" borderId="0" xfId="6" applyFont="1" applyAlignment="1">
      <alignment horizontal="right" vertical="top"/>
    </xf>
    <xf numFmtId="0" fontId="96" fillId="0" borderId="0" xfId="6" applyFont="1" applyAlignment="1">
      <alignment horizontal="center" vertical="center"/>
    </xf>
    <xf numFmtId="0" fontId="96" fillId="0" borderId="122" xfId="6" applyFont="1" applyBorder="1" applyAlignment="1">
      <alignment horizontal="center" vertical="top" wrapText="1"/>
    </xf>
    <xf numFmtId="0" fontId="96" fillId="0" borderId="122" xfId="6" quotePrefix="1" applyFont="1" applyBorder="1" applyAlignment="1">
      <alignment horizontal="center" vertical="top" wrapText="1"/>
    </xf>
    <xf numFmtId="0" fontId="96" fillId="0" borderId="122" xfId="6" applyFont="1" applyBorder="1" applyAlignment="1">
      <alignment horizontal="left" vertical="top" wrapText="1"/>
    </xf>
    <xf numFmtId="0" fontId="96" fillId="0" borderId="98" xfId="6" applyFont="1" applyBorder="1" applyAlignment="1">
      <alignment horizontal="left" vertical="top" wrapText="1"/>
    </xf>
    <xf numFmtId="0" fontId="96" fillId="0" borderId="23" xfId="6" applyFont="1" applyBorder="1" applyAlignment="1">
      <alignment horizontal="left" vertical="top" wrapText="1"/>
    </xf>
    <xf numFmtId="0" fontId="96" fillId="0" borderId="23" xfId="6" applyFont="1" applyBorder="1" applyAlignment="1">
      <alignment vertical="top" wrapText="1"/>
    </xf>
    <xf numFmtId="0" fontId="96" fillId="0" borderId="24" xfId="6" applyFont="1" applyBorder="1" applyAlignment="1">
      <alignment vertical="top" wrapText="1"/>
    </xf>
    <xf numFmtId="0" fontId="96" fillId="0" borderId="24" xfId="6" applyFont="1" applyBorder="1" applyAlignment="1">
      <alignment horizontal="left" vertical="top" wrapText="1"/>
    </xf>
    <xf numFmtId="0" fontId="96" fillId="0" borderId="0" xfId="6" applyFont="1" applyAlignment="1">
      <alignment horizontal="left" vertical="top"/>
    </xf>
    <xf numFmtId="0" fontId="96" fillId="0" borderId="0" xfId="6" applyFont="1" applyAlignment="1">
      <alignment vertical="top"/>
    </xf>
    <xf numFmtId="0" fontId="96" fillId="0" borderId="0" xfId="6" quotePrefix="1" applyFont="1" applyAlignment="1">
      <alignment horizontal="left" vertical="top"/>
    </xf>
    <xf numFmtId="0" fontId="82" fillId="28" borderId="0" xfId="14" applyFont="1" applyFill="1" applyAlignment="1">
      <alignment vertical="center"/>
    </xf>
    <xf numFmtId="0" fontId="81" fillId="28" borderId="0" xfId="15" applyFont="1" applyFill="1" applyAlignment="1">
      <alignment vertical="center"/>
    </xf>
    <xf numFmtId="0" fontId="81" fillId="28" borderId="0" xfId="15" applyFont="1" applyFill="1" applyAlignment="1">
      <alignment horizontal="right" vertical="center"/>
    </xf>
    <xf numFmtId="0" fontId="81" fillId="0" borderId="0" xfId="15" applyFont="1" applyAlignment="1">
      <alignment vertical="center"/>
    </xf>
    <xf numFmtId="0" fontId="101" fillId="28" borderId="0" xfId="14" applyFont="1" applyFill="1" applyAlignment="1">
      <alignment horizontal="left" vertical="center"/>
    </xf>
    <xf numFmtId="0" fontId="101" fillId="28" borderId="0" xfId="14" applyFont="1" applyFill="1" applyAlignment="1">
      <alignment vertical="center"/>
    </xf>
    <xf numFmtId="0" fontId="81" fillId="28" borderId="0" xfId="14" applyFont="1" applyFill="1" applyAlignment="1">
      <alignment vertical="center"/>
    </xf>
    <xf numFmtId="0" fontId="103" fillId="28" borderId="0" xfId="15" applyFont="1" applyFill="1" applyAlignment="1">
      <alignment vertical="center"/>
    </xf>
    <xf numFmtId="0" fontId="102" fillId="28" borderId="0" xfId="15" applyFont="1" applyFill="1" applyAlignment="1">
      <alignment horizontal="left" vertical="center" wrapText="1"/>
    </xf>
    <xf numFmtId="0" fontId="81" fillId="28" borderId="0" xfId="15" applyFont="1" applyFill="1" applyAlignment="1">
      <alignment vertical="top" wrapText="1"/>
    </xf>
    <xf numFmtId="0" fontId="105" fillId="28" borderId="0" xfId="16" applyFont="1" applyFill="1" applyAlignment="1">
      <alignment vertical="top" wrapText="1"/>
    </xf>
    <xf numFmtId="0" fontId="81" fillId="28" borderId="92" xfId="15" applyFont="1" applyFill="1" applyBorder="1" applyAlignment="1">
      <alignment vertical="center"/>
    </xf>
    <xf numFmtId="0" fontId="81" fillId="28" borderId="93" xfId="15" applyFont="1" applyFill="1" applyBorder="1" applyAlignment="1">
      <alignment vertical="center"/>
    </xf>
    <xf numFmtId="0" fontId="81" fillId="28" borderId="93" xfId="15" applyFont="1" applyFill="1" applyBorder="1" applyAlignment="1">
      <alignment vertical="top" wrapText="1"/>
    </xf>
    <xf numFmtId="0" fontId="105" fillId="28" borderId="93" xfId="16" applyFont="1" applyFill="1" applyBorder="1" applyAlignment="1">
      <alignment vertical="top" wrapText="1"/>
    </xf>
    <xf numFmtId="0" fontId="81" fillId="28" borderId="94" xfId="15" applyFont="1" applyFill="1" applyBorder="1" applyAlignment="1">
      <alignment vertical="center"/>
    </xf>
    <xf numFmtId="0" fontId="81" fillId="28" borderId="31" xfId="15" applyFont="1" applyFill="1" applyBorder="1" applyAlignment="1">
      <alignment vertical="center"/>
    </xf>
    <xf numFmtId="0" fontId="81" fillId="27" borderId="0" xfId="15" applyFont="1" applyFill="1" applyAlignment="1">
      <alignment vertical="center"/>
    </xf>
    <xf numFmtId="0" fontId="81" fillId="28" borderId="0" xfId="15" applyFont="1" applyFill="1" applyAlignment="1">
      <alignment vertical="top"/>
    </xf>
    <xf numFmtId="0" fontId="81" fillId="28" borderId="32" xfId="15" applyFont="1" applyFill="1" applyBorder="1" applyAlignment="1">
      <alignment vertical="center"/>
    </xf>
    <xf numFmtId="0" fontId="81" fillId="28" borderId="4" xfId="15" applyFont="1" applyFill="1" applyBorder="1" applyAlignment="1">
      <alignment horizontal="center" vertical="center"/>
    </xf>
    <xf numFmtId="0" fontId="81" fillId="28" borderId="33" xfId="15" applyFont="1" applyFill="1" applyBorder="1" applyAlignment="1">
      <alignment vertical="center"/>
    </xf>
    <xf numFmtId="0" fontId="81" fillId="28" borderId="4" xfId="15" applyFont="1" applyFill="1" applyBorder="1" applyAlignment="1">
      <alignment vertical="center"/>
    </xf>
    <xf numFmtId="0" fontId="81" fillId="28" borderId="34" xfId="15" applyFont="1" applyFill="1" applyBorder="1" applyAlignment="1">
      <alignment horizontal="center" vertical="center"/>
    </xf>
    <xf numFmtId="0" fontId="81" fillId="28" borderId="0" xfId="15" applyFont="1" applyFill="1" applyAlignment="1">
      <alignment horizontal="left" vertical="center"/>
    </xf>
    <xf numFmtId="0" fontId="81" fillId="0" borderId="0" xfId="15" applyFont="1"/>
    <xf numFmtId="49" fontId="81" fillId="0" borderId="0" xfId="15" quotePrefix="1" applyNumberFormat="1" applyFont="1" applyAlignment="1">
      <alignment vertical="center"/>
    </xf>
    <xf numFmtId="0" fontId="81" fillId="0" borderId="0" xfId="15" applyFont="1" applyAlignment="1">
      <alignment horizontal="center" vertical="center"/>
    </xf>
    <xf numFmtId="0" fontId="81" fillId="0" borderId="0" xfId="15" applyFont="1" applyAlignment="1" applyProtection="1">
      <alignment horizontal="left" vertical="center" shrinkToFit="1"/>
      <protection locked="0"/>
    </xf>
    <xf numFmtId="0" fontId="33" fillId="0" borderId="0" xfId="15" applyAlignment="1">
      <alignment horizontal="left" vertical="top"/>
    </xf>
    <xf numFmtId="0" fontId="66"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70" fillId="0" borderId="0" xfId="15" applyFont="1" applyAlignment="1">
      <alignment horizontal="left" vertical="center"/>
    </xf>
    <xf numFmtId="0" fontId="71" fillId="0" borderId="0" xfId="15" applyFont="1"/>
    <xf numFmtId="0" fontId="108" fillId="28" borderId="51" xfId="15" applyFont="1" applyFill="1" applyBorder="1" applyAlignment="1">
      <alignment vertical="center"/>
    </xf>
    <xf numFmtId="0" fontId="108" fillId="28" borderId="0" xfId="15" applyFont="1" applyFill="1" applyAlignment="1">
      <alignment vertical="center"/>
    </xf>
    <xf numFmtId="0" fontId="69" fillId="0" borderId="0" xfId="15" applyFont="1" applyAlignment="1">
      <alignment horizontal="left" vertical="top"/>
    </xf>
    <xf numFmtId="0" fontId="6" fillId="29" borderId="0" xfId="15" applyFont="1" applyFill="1" applyAlignment="1">
      <alignment horizontal="left" vertical="top"/>
    </xf>
    <xf numFmtId="0" fontId="113" fillId="28" borderId="166" xfId="15" applyFont="1" applyFill="1" applyBorder="1" applyAlignment="1">
      <alignment horizontal="center" vertical="center"/>
    </xf>
    <xf numFmtId="0" fontId="113" fillId="28" borderId="137" xfId="15" applyFont="1" applyFill="1" applyBorder="1" applyAlignment="1">
      <alignment horizontal="center" vertical="center"/>
    </xf>
    <xf numFmtId="0" fontId="113" fillId="28" borderId="161" xfId="15" applyFont="1" applyFill="1" applyBorder="1" applyAlignment="1">
      <alignment vertical="center"/>
    </xf>
    <xf numFmtId="0" fontId="113" fillId="28" borderId="136" xfId="15" applyFont="1" applyFill="1" applyBorder="1" applyAlignment="1">
      <alignment vertical="center"/>
    </xf>
    <xf numFmtId="0" fontId="113" fillId="28" borderId="167" xfId="15" applyFont="1" applyFill="1" applyBorder="1" applyAlignment="1">
      <alignment vertical="center"/>
    </xf>
    <xf numFmtId="0" fontId="44" fillId="27" borderId="23" xfId="15" applyFont="1" applyFill="1" applyBorder="1" applyAlignment="1">
      <alignment horizontal="center" vertical="center" wrapText="1"/>
    </xf>
    <xf numFmtId="0" fontId="44"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4" fillId="27" borderId="45" xfId="15" applyFont="1" applyFill="1" applyBorder="1" applyAlignment="1">
      <alignment horizontal="center" vertical="center" wrapText="1"/>
    </xf>
    <xf numFmtId="0" fontId="44"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8"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6" fillId="28" borderId="0" xfId="15" applyFont="1" applyFill="1" applyAlignment="1">
      <alignment vertical="center"/>
    </xf>
    <xf numFmtId="0" fontId="33" fillId="0" borderId="173" xfId="15" applyBorder="1" applyAlignment="1">
      <alignment vertical="center" wrapText="1"/>
    </xf>
    <xf numFmtId="0" fontId="33" fillId="0" borderId="76" xfId="15" applyBorder="1" applyAlignment="1">
      <alignment vertical="center" wrapText="1"/>
    </xf>
    <xf numFmtId="0" fontId="33" fillId="0" borderId="174" xfId="15" applyBorder="1" applyAlignment="1">
      <alignment vertical="center" wrapText="1"/>
    </xf>
    <xf numFmtId="0" fontId="66" fillId="0" borderId="31" xfId="15" applyFont="1" applyBorder="1" applyAlignment="1">
      <alignment vertical="center"/>
    </xf>
    <xf numFmtId="0" fontId="66" fillId="0" borderId="0" xfId="15" applyFont="1" applyAlignment="1">
      <alignment vertical="center"/>
    </xf>
    <xf numFmtId="0" fontId="66" fillId="0" borderId="52" xfId="15" applyFont="1" applyBorder="1" applyAlignment="1">
      <alignment vertical="center"/>
    </xf>
    <xf numFmtId="0" fontId="26" fillId="0" borderId="0" xfId="15" applyFont="1" applyAlignment="1">
      <alignment horizontal="left" vertical="top"/>
    </xf>
    <xf numFmtId="0" fontId="69" fillId="28" borderId="0" xfId="15" applyFont="1" applyFill="1" applyAlignment="1">
      <alignment vertical="center"/>
    </xf>
    <xf numFmtId="0" fontId="66" fillId="0" borderId="168" xfId="15" applyFont="1" applyBorder="1" applyAlignment="1">
      <alignment vertical="center"/>
    </xf>
    <xf numFmtId="0" fontId="35" fillId="28" borderId="166" xfId="15" applyFont="1" applyFill="1" applyBorder="1" applyAlignment="1">
      <alignment horizontal="center" vertical="center"/>
    </xf>
    <xf numFmtId="0" fontId="35" fillId="28" borderId="137" xfId="15" applyFont="1" applyFill="1" applyBorder="1" applyAlignment="1">
      <alignment horizontal="center" vertical="center"/>
    </xf>
    <xf numFmtId="0" fontId="66"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14" fillId="28" borderId="0" xfId="15" applyFont="1" applyFill="1" applyAlignment="1">
      <alignment vertical="center" wrapText="1"/>
    </xf>
    <xf numFmtId="0" fontId="114"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16" fillId="28" borderId="0" xfId="15" applyFont="1" applyFill="1" applyAlignment="1">
      <alignment horizontal="center" vertical="top"/>
    </xf>
    <xf numFmtId="0" fontId="33" fillId="28" borderId="4" xfId="15" applyFill="1" applyBorder="1" applyAlignment="1">
      <alignment horizontal="left" vertical="center"/>
    </xf>
    <xf numFmtId="0" fontId="117"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100" fillId="0" borderId="0" xfId="15" applyFont="1" applyAlignment="1">
      <alignment horizontal="left" vertical="top" wrapText="1" indent="1"/>
    </xf>
    <xf numFmtId="49" fontId="119"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9"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9"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9" xfId="15" applyFill="1" applyBorder="1" applyAlignment="1">
      <alignment vertical="center"/>
    </xf>
    <xf numFmtId="0" fontId="33" fillId="28" borderId="109" xfId="15" applyFill="1" applyBorder="1" applyAlignment="1">
      <alignment vertical="top"/>
    </xf>
    <xf numFmtId="0" fontId="33" fillId="28" borderId="110" xfId="15" applyFill="1" applyBorder="1" applyAlignment="1">
      <alignment vertical="top"/>
    </xf>
    <xf numFmtId="0" fontId="33" fillId="28" borderId="109" xfId="15" applyFill="1" applyBorder="1" applyAlignment="1">
      <alignment horizontal="left" vertical="center"/>
    </xf>
    <xf numFmtId="0" fontId="33" fillId="28" borderId="109" xfId="15" applyFill="1" applyBorder="1" applyAlignment="1">
      <alignment horizontal="left" vertical="top"/>
    </xf>
    <xf numFmtId="0" fontId="33" fillId="28" borderId="110" xfId="15" applyFill="1" applyBorder="1" applyAlignment="1">
      <alignment horizontal="left" vertical="top"/>
    </xf>
    <xf numFmtId="0" fontId="72" fillId="28" borderId="85" xfId="15" applyFont="1" applyFill="1" applyBorder="1" applyAlignment="1">
      <alignment horizontal="center" vertical="center" wrapText="1"/>
    </xf>
    <xf numFmtId="0" fontId="100" fillId="28" borderId="85" xfId="15" applyFont="1" applyFill="1" applyBorder="1" applyAlignment="1">
      <alignment horizontal="center" vertical="center" wrapText="1"/>
    </xf>
    <xf numFmtId="0" fontId="100" fillId="28" borderId="85" xfId="15" applyFont="1" applyFill="1" applyBorder="1" applyAlignment="1">
      <alignment vertical="center" wrapText="1"/>
    </xf>
    <xf numFmtId="0" fontId="100" fillId="28" borderId="117" xfId="15" applyFont="1" applyFill="1" applyBorder="1" applyAlignment="1">
      <alignment vertical="center" wrapText="1"/>
    </xf>
    <xf numFmtId="49" fontId="119"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9" fillId="27" borderId="0" xfId="15" applyFont="1" applyFill="1" applyAlignment="1">
      <alignment horizontal="center" vertical="center" wrapText="1"/>
    </xf>
    <xf numFmtId="0" fontId="33" fillId="28" borderId="32" xfId="15" applyFill="1" applyBorder="1" applyAlignment="1">
      <alignment horizontal="left" vertical="top"/>
    </xf>
    <xf numFmtId="0" fontId="119"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9"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9" fillId="28" borderId="93" xfId="15" applyFont="1" applyFill="1" applyBorder="1" applyAlignment="1">
      <alignment horizontal="center" vertical="center" wrapText="1"/>
    </xf>
    <xf numFmtId="0" fontId="119"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100" fillId="28" borderId="93" xfId="15" applyFont="1" applyFill="1" applyBorder="1" applyAlignment="1">
      <alignment vertical="center"/>
    </xf>
    <xf numFmtId="0" fontId="117" fillId="28" borderId="93" xfId="15" applyFont="1" applyFill="1" applyBorder="1" applyAlignment="1">
      <alignment vertical="center"/>
    </xf>
    <xf numFmtId="0" fontId="100" fillId="28" borderId="94" xfId="15" applyFont="1" applyFill="1" applyBorder="1" applyAlignment="1">
      <alignment vertical="center"/>
    </xf>
    <xf numFmtId="0" fontId="117" fillId="28" borderId="4" xfId="15" applyFont="1" applyFill="1" applyBorder="1" applyAlignment="1">
      <alignment horizontal="center" vertical="center"/>
    </xf>
    <xf numFmtId="0" fontId="100" fillId="28" borderId="4" xfId="15" applyFont="1" applyFill="1" applyBorder="1" applyAlignment="1">
      <alignment horizontal="center" vertical="center"/>
    </xf>
    <xf numFmtId="0" fontId="100" fillId="28" borderId="4" xfId="15" applyFont="1" applyFill="1" applyBorder="1" applyAlignment="1">
      <alignment horizontal="left" vertical="center"/>
    </xf>
    <xf numFmtId="0" fontId="100"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9"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20" fillId="0" borderId="0" xfId="15" applyFont="1" applyAlignment="1">
      <alignment horizontal="left" vertical="center"/>
    </xf>
    <xf numFmtId="0" fontId="120" fillId="0" borderId="0" xfId="15" applyFont="1" applyAlignment="1">
      <alignment horizontal="left" vertical="top"/>
    </xf>
    <xf numFmtId="0" fontId="121" fillId="0" borderId="0" xfId="15" applyFont="1" applyAlignment="1">
      <alignment horizontal="left" vertical="top"/>
    </xf>
    <xf numFmtId="0" fontId="120" fillId="0" borderId="0" xfId="15" applyFont="1" applyAlignment="1">
      <alignment horizontal="left" vertical="top" indent="9"/>
    </xf>
    <xf numFmtId="0" fontId="122" fillId="28" borderId="0" xfId="15" applyFont="1" applyFill="1" applyAlignment="1">
      <alignment horizontal="left" vertical="top" indent="9"/>
    </xf>
    <xf numFmtId="0" fontId="119" fillId="27" borderId="96" xfId="15" applyFont="1" applyFill="1" applyBorder="1" applyAlignment="1">
      <alignment horizontal="center" vertical="center" wrapText="1"/>
    </xf>
    <xf numFmtId="0" fontId="100" fillId="28" borderId="96" xfId="15" applyFont="1" applyFill="1" applyBorder="1" applyAlignment="1">
      <alignment vertical="center"/>
    </xf>
    <xf numFmtId="0" fontId="117" fillId="28" borderId="96" xfId="15" applyFont="1" applyFill="1" applyBorder="1" applyAlignment="1">
      <alignment horizontal="center" vertical="center"/>
    </xf>
    <xf numFmtId="0" fontId="119" fillId="28" borderId="96" xfId="15" applyFont="1" applyFill="1" applyBorder="1" applyAlignment="1">
      <alignment horizontal="center" vertical="center" wrapText="1"/>
    </xf>
    <xf numFmtId="0" fontId="117" fillId="28" borderId="96" xfId="15" applyFont="1" applyFill="1" applyBorder="1" applyAlignment="1">
      <alignment vertical="center"/>
    </xf>
    <xf numFmtId="0" fontId="100" fillId="28" borderId="97" xfId="15" applyFont="1" applyFill="1" applyBorder="1" applyAlignment="1">
      <alignment vertical="center"/>
    </xf>
    <xf numFmtId="0" fontId="100" fillId="28" borderId="4" xfId="15" applyFont="1" applyFill="1" applyBorder="1" applyAlignment="1">
      <alignment vertical="center"/>
    </xf>
    <xf numFmtId="0" fontId="117" fillId="28" borderId="4" xfId="15" applyFont="1" applyFill="1" applyBorder="1" applyAlignment="1">
      <alignment vertical="center"/>
    </xf>
    <xf numFmtId="0" fontId="100" fillId="28" borderId="34" xfId="15" applyFont="1" applyFill="1" applyBorder="1" applyAlignment="1">
      <alignment vertical="center"/>
    </xf>
    <xf numFmtId="0" fontId="72" fillId="28" borderId="93" xfId="15" applyFont="1" applyFill="1" applyBorder="1" applyAlignment="1">
      <alignment vertical="center"/>
    </xf>
    <xf numFmtId="0" fontId="100" fillId="28" borderId="93" xfId="15" applyFont="1" applyFill="1" applyBorder="1" applyAlignment="1">
      <alignment horizontal="left" vertical="center"/>
    </xf>
    <xf numFmtId="0" fontId="117" fillId="28" borderId="93" xfId="15" applyFont="1" applyFill="1" applyBorder="1" applyAlignment="1">
      <alignment horizontal="left" vertical="center"/>
    </xf>
    <xf numFmtId="0" fontId="100" fillId="28" borderId="0" xfId="15" applyFont="1" applyFill="1" applyAlignment="1">
      <alignment horizontal="left" vertical="center"/>
    </xf>
    <xf numFmtId="0" fontId="117" fillId="28" borderId="0" xfId="15" applyFont="1" applyFill="1" applyAlignment="1">
      <alignment horizontal="left" vertical="center"/>
    </xf>
    <xf numFmtId="0" fontId="100" fillId="28" borderId="32" xfId="15" applyFont="1" applyFill="1" applyBorder="1" applyAlignment="1">
      <alignment horizontal="left" vertical="center"/>
    </xf>
    <xf numFmtId="0" fontId="100" fillId="28" borderId="0" xfId="15" applyFont="1" applyFill="1" applyAlignment="1">
      <alignment vertical="center"/>
    </xf>
    <xf numFmtId="0" fontId="119" fillId="27" borderId="95" xfId="15" applyFont="1" applyFill="1" applyBorder="1" applyAlignment="1">
      <alignment horizontal="center" vertical="center" wrapText="1"/>
    </xf>
    <xf numFmtId="0" fontId="100" fillId="0" borderId="96" xfId="15" applyFont="1" applyBorder="1" applyAlignment="1">
      <alignment vertical="center"/>
    </xf>
    <xf numFmtId="0" fontId="33" fillId="28" borderId="96" xfId="15" applyFill="1" applyBorder="1" applyAlignment="1">
      <alignment horizontal="left" vertical="top"/>
    </xf>
    <xf numFmtId="0" fontId="117" fillId="28" borderId="82" xfId="15" applyFont="1" applyFill="1" applyBorder="1" applyAlignment="1">
      <alignment vertical="center"/>
    </xf>
    <xf numFmtId="0" fontId="100" fillId="28" borderId="82" xfId="15" applyFont="1" applyFill="1" applyBorder="1" applyAlignment="1">
      <alignment vertical="center"/>
    </xf>
    <xf numFmtId="0" fontId="100" fillId="28" borderId="119" xfId="15" applyFont="1" applyFill="1" applyBorder="1" applyAlignment="1">
      <alignment vertical="center"/>
    </xf>
    <xf numFmtId="0" fontId="72" fillId="28" borderId="85" xfId="15" applyFont="1" applyFill="1" applyBorder="1" applyAlignment="1">
      <alignment vertical="center"/>
    </xf>
    <xf numFmtId="0" fontId="100" fillId="28" borderId="85" xfId="15" applyFont="1" applyFill="1" applyBorder="1" applyAlignment="1">
      <alignment vertical="center"/>
    </xf>
    <xf numFmtId="0" fontId="117" fillId="28" borderId="85" xfId="15" applyFont="1" applyFill="1" applyBorder="1" applyAlignment="1">
      <alignment vertical="center"/>
    </xf>
    <xf numFmtId="0" fontId="100" fillId="28" borderId="117" xfId="15" applyFont="1" applyFill="1" applyBorder="1" applyAlignment="1">
      <alignment vertical="center"/>
    </xf>
    <xf numFmtId="0" fontId="33" fillId="28" borderId="82" xfId="15" applyFill="1" applyBorder="1" applyAlignment="1">
      <alignment vertical="center"/>
    </xf>
    <xf numFmtId="0" fontId="33" fillId="28" borderId="119" xfId="15" applyFill="1" applyBorder="1" applyAlignment="1">
      <alignment vertical="center"/>
    </xf>
    <xf numFmtId="0" fontId="100" fillId="28" borderId="109" xfId="15" applyFont="1" applyFill="1" applyBorder="1" applyAlignment="1">
      <alignment vertical="center"/>
    </xf>
    <xf numFmtId="0" fontId="117" fillId="28" borderId="109" xfId="15" applyFont="1" applyFill="1" applyBorder="1" applyAlignment="1">
      <alignment horizontal="center" vertical="center"/>
    </xf>
    <xf numFmtId="0" fontId="117" fillId="28" borderId="109" xfId="15" applyFont="1" applyFill="1" applyBorder="1" applyAlignment="1">
      <alignment vertical="center"/>
    </xf>
    <xf numFmtId="0" fontId="100" fillId="28" borderId="110" xfId="15" applyFont="1" applyFill="1" applyBorder="1" applyAlignment="1">
      <alignment vertical="center"/>
    </xf>
    <xf numFmtId="0" fontId="100" fillId="28" borderId="109" xfId="15" applyFont="1" applyFill="1" applyBorder="1" applyAlignment="1">
      <alignment horizontal="center" vertical="center"/>
    </xf>
    <xf numFmtId="0" fontId="119" fillId="27" borderId="68" xfId="15" applyFont="1" applyFill="1" applyBorder="1" applyAlignment="1">
      <alignment horizontal="center" vertical="center" wrapText="1"/>
    </xf>
    <xf numFmtId="0" fontId="117" fillId="28" borderId="112" xfId="15" applyFont="1" applyFill="1" applyBorder="1" applyAlignment="1">
      <alignment vertical="center"/>
    </xf>
    <xf numFmtId="0" fontId="100" fillId="28" borderId="112" xfId="15" applyFont="1" applyFill="1" applyBorder="1" applyAlignment="1">
      <alignment vertical="center"/>
    </xf>
    <xf numFmtId="0" fontId="119" fillId="28" borderId="68" xfId="15" applyFont="1" applyFill="1" applyBorder="1" applyAlignment="1">
      <alignment horizontal="center" vertical="center" wrapText="1"/>
    </xf>
    <xf numFmtId="0" fontId="117" fillId="28" borderId="112" xfId="15" applyFont="1" applyFill="1" applyBorder="1" applyAlignment="1">
      <alignment horizontal="center" vertical="center"/>
    </xf>
    <xf numFmtId="0" fontId="100" fillId="28" borderId="113" xfId="15" applyFont="1" applyFill="1" applyBorder="1" applyAlignment="1">
      <alignment vertical="center"/>
    </xf>
    <xf numFmtId="0" fontId="100" fillId="28" borderId="47" xfId="15" applyFont="1" applyFill="1" applyBorder="1" applyAlignment="1">
      <alignment horizontal="left" vertical="top" wrapText="1"/>
    </xf>
    <xf numFmtId="0" fontId="100" fillId="28" borderId="0" xfId="15" applyFont="1" applyFill="1" applyAlignment="1">
      <alignment horizontal="left" vertical="top" wrapText="1"/>
    </xf>
    <xf numFmtId="0" fontId="100" fillId="28" borderId="0" xfId="15" applyFont="1" applyFill="1" applyAlignment="1">
      <alignment horizontal="left" vertical="center" wrapText="1"/>
    </xf>
    <xf numFmtId="0" fontId="33" fillId="28" borderId="47" xfId="15" applyFill="1" applyBorder="1" applyAlignment="1">
      <alignment horizontal="left" vertical="top" wrapText="1"/>
    </xf>
    <xf numFmtId="0" fontId="100" fillId="0" borderId="0" xfId="15" applyFont="1" applyAlignment="1">
      <alignment horizontal="left" vertical="top" wrapText="1"/>
    </xf>
    <xf numFmtId="0" fontId="100" fillId="0" borderId="0" xfId="15" applyFont="1" applyAlignment="1">
      <alignment horizontal="center" vertical="top" wrapText="1"/>
    </xf>
    <xf numFmtId="0" fontId="124" fillId="0" borderId="0" xfId="15" applyFont="1"/>
    <xf numFmtId="0" fontId="33" fillId="0" borderId="0" xfId="15"/>
    <xf numFmtId="0" fontId="47" fillId="0" borderId="0" xfId="15" applyFont="1"/>
    <xf numFmtId="0" fontId="125" fillId="0" borderId="46" xfId="15" applyFont="1" applyBorder="1"/>
    <xf numFmtId="0" fontId="126" fillId="0" borderId="46" xfId="15" applyFont="1" applyBorder="1"/>
    <xf numFmtId="0" fontId="119" fillId="0" borderId="0" xfId="15" applyFont="1"/>
    <xf numFmtId="0" fontId="70" fillId="30" borderId="48" xfId="15" applyFont="1" applyFill="1" applyBorder="1" applyAlignment="1">
      <alignment vertical="center"/>
    </xf>
    <xf numFmtId="0" fontId="71" fillId="30" borderId="49" xfId="15" applyFont="1" applyFill="1" applyBorder="1" applyAlignment="1">
      <alignment vertical="center"/>
    </xf>
    <xf numFmtId="0" fontId="71" fillId="30" borderId="50" xfId="15" applyFont="1" applyFill="1" applyBorder="1" applyAlignment="1">
      <alignment vertical="center"/>
    </xf>
    <xf numFmtId="0" fontId="71" fillId="0" borderId="0" xfId="15" applyFont="1" applyAlignment="1">
      <alignment vertical="center"/>
    </xf>
    <xf numFmtId="0" fontId="72" fillId="0" borderId="0" xfId="15" applyFont="1" applyAlignment="1">
      <alignment vertical="center"/>
    </xf>
    <xf numFmtId="0" fontId="71" fillId="30" borderId="51" xfId="15" applyFont="1" applyFill="1" applyBorder="1" applyAlignment="1">
      <alignment vertical="center"/>
    </xf>
    <xf numFmtId="0" fontId="71" fillId="30" borderId="0" xfId="15" applyFont="1" applyFill="1" applyAlignment="1">
      <alignment vertical="center"/>
    </xf>
    <xf numFmtId="0" fontId="71" fillId="30" borderId="0" xfId="15" applyFont="1" applyFill="1" applyAlignment="1">
      <alignment vertical="center" shrinkToFit="1"/>
    </xf>
    <xf numFmtId="0" fontId="71" fillId="30" borderId="0" xfId="15" applyFont="1" applyFill="1" applyAlignment="1">
      <alignment horizontal="center" vertical="center"/>
    </xf>
    <xf numFmtId="0" fontId="71" fillId="30" borderId="52" xfId="15" applyFont="1" applyFill="1" applyBorder="1" applyAlignment="1">
      <alignment vertical="center"/>
    </xf>
    <xf numFmtId="0" fontId="71" fillId="30" borderId="0" xfId="15" applyFont="1" applyFill="1" applyAlignment="1">
      <alignment horizontal="left" vertical="center" shrinkToFit="1"/>
    </xf>
    <xf numFmtId="0" fontId="73" fillId="30" borderId="0" xfId="15" applyFont="1" applyFill="1" applyAlignment="1">
      <alignment horizontal="center" vertical="center"/>
    </xf>
    <xf numFmtId="49" fontId="71" fillId="0" borderId="0" xfId="15" applyNumberFormat="1" applyFont="1" applyAlignment="1" applyProtection="1">
      <alignment horizontal="left" vertical="center"/>
      <protection locked="0"/>
    </xf>
    <xf numFmtId="0" fontId="71" fillId="30" borderId="9" xfId="15" applyFont="1" applyFill="1" applyBorder="1" applyAlignment="1">
      <alignment vertical="center"/>
    </xf>
    <xf numFmtId="0" fontId="71" fillId="30" borderId="5" xfId="15" applyFont="1" applyFill="1" applyBorder="1" applyAlignment="1" applyProtection="1">
      <alignment vertical="center"/>
      <protection locked="0"/>
    </xf>
    <xf numFmtId="0" fontId="71" fillId="30" borderId="0" xfId="15" applyFont="1" applyFill="1" applyAlignment="1">
      <alignment horizontal="right" vertical="center"/>
    </xf>
    <xf numFmtId="0" fontId="71" fillId="30" borderId="5" xfId="15" applyFont="1" applyFill="1" applyBorder="1" applyAlignment="1">
      <alignment vertical="center"/>
    </xf>
    <xf numFmtId="0" fontId="71" fillId="30" borderId="49" xfId="15" applyFont="1" applyFill="1" applyBorder="1" applyAlignment="1" applyProtection="1">
      <alignment vertical="center"/>
      <protection locked="0"/>
    </xf>
    <xf numFmtId="0" fontId="72" fillId="0" borderId="0" xfId="15" applyFont="1"/>
    <xf numFmtId="0" fontId="76" fillId="30" borderId="0" xfId="15" applyFont="1" applyFill="1" applyAlignment="1">
      <alignment horizontal="justify" vertical="center"/>
    </xf>
    <xf numFmtId="0" fontId="76" fillId="30" borderId="0" xfId="15" applyFont="1" applyFill="1" applyAlignment="1">
      <alignment vertical="center"/>
    </xf>
    <xf numFmtId="0" fontId="71" fillId="30" borderId="0" xfId="15" applyFont="1" applyFill="1" applyAlignment="1">
      <alignment horizontal="justify"/>
    </xf>
    <xf numFmtId="0" fontId="71" fillId="30" borderId="0" xfId="15" applyFont="1" applyFill="1"/>
    <xf numFmtId="0" fontId="71" fillId="30" borderId="0" xfId="15" applyFont="1" applyFill="1" applyAlignment="1">
      <alignment horizontal="center"/>
    </xf>
    <xf numFmtId="0" fontId="95" fillId="0" borderId="0" xfId="15" applyFont="1"/>
    <xf numFmtId="0" fontId="71" fillId="30" borderId="0" xfId="15" applyFont="1" applyFill="1" applyAlignment="1">
      <alignment horizontal="justify" vertical="center"/>
    </xf>
    <xf numFmtId="0" fontId="71" fillId="28" borderId="0" xfId="15" applyFont="1" applyFill="1" applyAlignment="1" applyProtection="1">
      <alignment horizontal="center" vertical="center"/>
      <protection locked="0"/>
    </xf>
    <xf numFmtId="0" fontId="70" fillId="0" borderId="0" xfId="15" applyFont="1"/>
    <xf numFmtId="0" fontId="71" fillId="28" borderId="0" xfId="15" applyFont="1" applyFill="1" applyAlignment="1" applyProtection="1">
      <alignment vertical="center"/>
      <protection locked="0"/>
    </xf>
    <xf numFmtId="0" fontId="71" fillId="28" borderId="0" xfId="15" applyFont="1" applyFill="1" applyAlignment="1" applyProtection="1">
      <alignment horizontal="left" vertical="center"/>
      <protection locked="0"/>
    </xf>
    <xf numFmtId="0" fontId="71" fillId="30" borderId="4" xfId="15" applyFont="1" applyFill="1" applyBorder="1"/>
    <xf numFmtId="0" fontId="71" fillId="30" borderId="4" xfId="15" applyFont="1" applyFill="1" applyBorder="1" applyAlignment="1">
      <alignment horizontal="justify"/>
    </xf>
    <xf numFmtId="0" fontId="71" fillId="30" borderId="0" xfId="15" applyFont="1" applyFill="1" applyAlignment="1">
      <alignment horizontal="left" vertical="center"/>
    </xf>
    <xf numFmtId="0" fontId="71" fillId="0" borderId="0" xfId="15" applyFont="1" applyAlignment="1">
      <alignment horizontal="justify"/>
    </xf>
    <xf numFmtId="0" fontId="72" fillId="30" borderId="93" xfId="15" applyFont="1" applyFill="1" applyBorder="1" applyAlignment="1">
      <alignment vertical="center"/>
    </xf>
    <xf numFmtId="0" fontId="71" fillId="28" borderId="0" xfId="15" applyFont="1" applyFill="1" applyAlignment="1">
      <alignment horizontal="center" vertical="center"/>
    </xf>
    <xf numFmtId="0" fontId="71" fillId="28" borderId="0" xfId="15" applyFont="1" applyFill="1" applyAlignment="1">
      <alignment vertical="center"/>
    </xf>
    <xf numFmtId="49" fontId="71" fillId="30" borderId="0" xfId="15" applyNumberFormat="1" applyFont="1" applyFill="1" applyAlignment="1" applyProtection="1">
      <alignment horizontal="left" vertical="center"/>
      <protection locked="0"/>
    </xf>
    <xf numFmtId="49" fontId="71" fillId="30" borderId="0" xfId="15" applyNumberFormat="1" applyFont="1" applyFill="1" applyAlignment="1">
      <alignment horizontal="left" vertical="center"/>
    </xf>
    <xf numFmtId="0" fontId="71" fillId="28" borderId="93" xfId="15" applyFont="1" applyFill="1" applyBorder="1" applyAlignment="1">
      <alignment vertical="center"/>
    </xf>
    <xf numFmtId="0" fontId="71" fillId="28" borderId="0" xfId="15" applyFont="1" applyFill="1" applyAlignment="1">
      <alignment vertical="center" shrinkToFit="1"/>
    </xf>
    <xf numFmtId="0" fontId="72" fillId="0" borderId="46" xfId="15" applyFont="1" applyBorder="1" applyAlignment="1">
      <alignment vertical="center"/>
    </xf>
    <xf numFmtId="0" fontId="71" fillId="28" borderId="0" xfId="15" applyFont="1" applyFill="1" applyAlignment="1">
      <alignment horizontal="left" vertical="center" shrinkToFit="1"/>
    </xf>
    <xf numFmtId="49" fontId="71" fillId="28" borderId="0" xfId="15" applyNumberFormat="1" applyFont="1" applyFill="1" applyAlignment="1" applyProtection="1">
      <alignment horizontal="left" vertical="center"/>
      <protection locked="0"/>
    </xf>
    <xf numFmtId="49" fontId="71" fillId="28" borderId="0" xfId="15" applyNumberFormat="1" applyFont="1" applyFill="1" applyAlignment="1">
      <alignment horizontal="left" vertical="center"/>
    </xf>
    <xf numFmtId="0" fontId="71" fillId="28" borderId="4" xfId="15" applyFont="1" applyFill="1" applyBorder="1" applyAlignment="1">
      <alignment vertical="center"/>
    </xf>
    <xf numFmtId="0" fontId="71" fillId="28" borderId="0" xfId="15" applyFont="1" applyFill="1" applyAlignment="1">
      <alignment horizontal="right" vertical="center"/>
    </xf>
    <xf numFmtId="0" fontId="71" fillId="28" borderId="4" xfId="15" applyFont="1" applyFill="1" applyBorder="1" applyAlignment="1" applyProtection="1">
      <alignment horizontal="left" vertical="center"/>
      <protection locked="0"/>
    </xf>
    <xf numFmtId="0" fontId="71" fillId="30" borderId="93" xfId="15" applyFont="1" applyFill="1" applyBorder="1" applyAlignment="1">
      <alignment vertical="center"/>
    </xf>
    <xf numFmtId="0" fontId="71" fillId="30" borderId="4" xfId="15" applyFont="1" applyFill="1" applyBorder="1" applyAlignment="1">
      <alignment vertical="center"/>
    </xf>
    <xf numFmtId="0" fontId="71" fillId="30" borderId="205" xfId="15" applyFont="1" applyFill="1" applyBorder="1" applyAlignment="1">
      <alignment vertical="center"/>
    </xf>
    <xf numFmtId="0" fontId="71" fillId="30" borderId="3" xfId="15" applyFont="1" applyFill="1" applyBorder="1" applyAlignment="1">
      <alignment vertical="center"/>
    </xf>
    <xf numFmtId="0" fontId="72" fillId="30" borderId="0" xfId="15" applyFont="1" applyFill="1" applyAlignment="1">
      <alignment vertical="center"/>
    </xf>
    <xf numFmtId="0" fontId="72" fillId="30" borderId="3" xfId="15" applyFont="1" applyFill="1" applyBorder="1" applyAlignment="1">
      <alignment vertical="center"/>
    </xf>
    <xf numFmtId="49" fontId="72" fillId="0" borderId="0" xfId="15" applyNumberFormat="1" applyFont="1"/>
    <xf numFmtId="0" fontId="71" fillId="30" borderId="93" xfId="15" applyFont="1" applyFill="1" applyBorder="1" applyAlignment="1" applyProtection="1">
      <alignment vertical="center" shrinkToFit="1"/>
      <protection locked="0"/>
    </xf>
    <xf numFmtId="0" fontId="73" fillId="28" borderId="0" xfId="15" applyFont="1" applyFill="1" applyAlignment="1">
      <alignment vertical="center"/>
    </xf>
    <xf numFmtId="0" fontId="71" fillId="28" borderId="0" xfId="15" applyFont="1" applyFill="1" applyAlignment="1">
      <alignment horizontal="left" vertical="center"/>
    </xf>
    <xf numFmtId="0" fontId="71" fillId="28" borderId="93" xfId="15" applyFont="1" applyFill="1" applyBorder="1" applyAlignment="1" applyProtection="1">
      <alignment vertical="center" shrinkToFit="1"/>
      <protection locked="0"/>
    </xf>
    <xf numFmtId="0" fontId="71" fillId="30" borderId="4" xfId="15" applyFont="1" applyFill="1" applyBorder="1" applyAlignment="1">
      <alignment horizontal="left" vertical="center"/>
    </xf>
    <xf numFmtId="49" fontId="71" fillId="30" borderId="0" xfId="15" applyNumberFormat="1" applyFont="1" applyFill="1" applyAlignment="1">
      <alignment vertical="center"/>
    </xf>
    <xf numFmtId="49" fontId="71" fillId="30" borderId="93" xfId="15" applyNumberFormat="1" applyFont="1" applyFill="1" applyBorder="1" applyAlignment="1">
      <alignment vertical="center"/>
    </xf>
    <xf numFmtId="49" fontId="71" fillId="16" borderId="0" xfId="15" applyNumberFormat="1" applyFont="1" applyFill="1" applyAlignment="1">
      <alignment vertical="center"/>
    </xf>
    <xf numFmtId="49" fontId="71" fillId="30" borderId="4" xfId="15" applyNumberFormat="1" applyFont="1" applyFill="1" applyBorder="1" applyAlignment="1">
      <alignment vertical="center"/>
    </xf>
    <xf numFmtId="49" fontId="71" fillId="28" borderId="0" xfId="15" applyNumberFormat="1" applyFont="1" applyFill="1" applyAlignment="1" applyProtection="1">
      <alignment horizontal="center" vertical="center"/>
      <protection locked="0"/>
    </xf>
    <xf numFmtId="49" fontId="71" fillId="28" borderId="4" xfId="15" applyNumberFormat="1" applyFont="1" applyFill="1" applyBorder="1" applyAlignment="1" applyProtection="1">
      <alignment horizontal="center" vertical="center"/>
      <protection locked="0"/>
    </xf>
    <xf numFmtId="0" fontId="71" fillId="28" borderId="4" xfId="15" applyFont="1" applyFill="1" applyBorder="1" applyAlignment="1" applyProtection="1">
      <alignment horizontal="center" vertical="center"/>
      <protection locked="0"/>
    </xf>
    <xf numFmtId="0" fontId="71" fillId="25" borderId="93" xfId="15" applyFont="1" applyFill="1" applyBorder="1" applyAlignment="1" applyProtection="1">
      <alignment horizontal="center" vertical="center"/>
      <protection locked="0"/>
    </xf>
    <xf numFmtId="0" fontId="71" fillId="30" borderId="93" xfId="15" applyFont="1" applyFill="1" applyBorder="1" applyAlignment="1">
      <alignment horizontal="center" vertical="center"/>
    </xf>
    <xf numFmtId="0" fontId="71" fillId="30" borderId="4" xfId="15" applyFont="1" applyFill="1" applyBorder="1" applyAlignment="1">
      <alignment horizontal="center" vertical="center"/>
    </xf>
    <xf numFmtId="14" fontId="71" fillId="0" borderId="0" xfId="15" applyNumberFormat="1" applyFont="1" applyAlignment="1">
      <alignment horizontal="center"/>
    </xf>
    <xf numFmtId="0" fontId="71" fillId="0" borderId="0" xfId="15" applyFont="1" applyAlignment="1">
      <alignment horizontal="center"/>
    </xf>
    <xf numFmtId="0" fontId="71" fillId="25" borderId="0" xfId="15" applyFont="1" applyFill="1" applyAlignment="1" applyProtection="1">
      <alignment horizontal="center" vertical="center"/>
      <protection locked="0"/>
    </xf>
    <xf numFmtId="49" fontId="71" fillId="27" borderId="0" xfId="15" applyNumberFormat="1" applyFont="1" applyFill="1" applyAlignment="1" applyProtection="1">
      <alignment horizontal="center" vertical="center"/>
      <protection locked="0"/>
    </xf>
    <xf numFmtId="0" fontId="127" fillId="30" borderId="0" xfId="15" applyFont="1" applyFill="1" applyAlignment="1">
      <alignment vertical="center"/>
    </xf>
    <xf numFmtId="0" fontId="128" fillId="0" borderId="0" xfId="15" applyFont="1" applyAlignment="1">
      <alignment vertical="center"/>
    </xf>
    <xf numFmtId="0" fontId="128" fillId="28" borderId="0" xfId="15" applyFont="1" applyFill="1" applyAlignment="1">
      <alignment vertical="center"/>
    </xf>
    <xf numFmtId="0" fontId="128" fillId="0" borderId="0" xfId="15" applyFont="1" applyAlignment="1">
      <alignment vertical="center" wrapText="1"/>
    </xf>
    <xf numFmtId="0" fontId="128" fillId="0" borderId="168" xfId="15" applyFont="1" applyBorder="1" applyAlignment="1">
      <alignment vertical="center" wrapText="1"/>
    </xf>
    <xf numFmtId="0" fontId="128" fillId="0" borderId="5" xfId="15" applyFont="1" applyBorder="1" applyAlignment="1">
      <alignment vertical="center" wrapText="1"/>
    </xf>
    <xf numFmtId="0" fontId="128" fillId="0" borderId="164" xfId="15" applyFont="1" applyBorder="1" applyAlignment="1">
      <alignment vertical="center" wrapText="1"/>
    </xf>
    <xf numFmtId="0" fontId="81" fillId="0" borderId="0" xfId="15" applyFont="1" applyAlignment="1">
      <alignment horizontal="right" vertical="top"/>
    </xf>
    <xf numFmtId="0" fontId="81" fillId="0" borderId="0" xfId="15" applyFont="1" applyAlignment="1">
      <alignment wrapText="1"/>
    </xf>
    <xf numFmtId="0" fontId="81"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0" fontId="132" fillId="35" borderId="122" xfId="15" applyFont="1" applyFill="1" applyBorder="1" applyAlignment="1">
      <alignment horizontal="center" vertical="center"/>
    </xf>
    <xf numFmtId="49" fontId="73" fillId="0" borderId="122" xfId="17" applyNumberFormat="1" applyBorder="1" applyAlignment="1">
      <alignment vertical="center" wrapText="1"/>
    </xf>
    <xf numFmtId="49" fontId="73" fillId="3" borderId="122" xfId="17" applyNumberFormat="1" applyFill="1" applyBorder="1" applyAlignment="1">
      <alignment vertical="center" wrapText="1"/>
    </xf>
    <xf numFmtId="0" fontId="73" fillId="3" borderId="122" xfId="17" applyFill="1" applyBorder="1" applyAlignment="1">
      <alignment vertical="center" wrapText="1"/>
    </xf>
    <xf numFmtId="0" fontId="73" fillId="3" borderId="122" xfId="17" applyFill="1" applyBorder="1" applyAlignment="1">
      <alignment horizontal="left" vertical="center" wrapText="1"/>
    </xf>
    <xf numFmtId="49" fontId="73" fillId="3" borderId="122" xfId="17" applyNumberFormat="1" applyFill="1" applyBorder="1" applyAlignment="1">
      <alignment horizontal="left" vertical="center" wrapText="1"/>
    </xf>
    <xf numFmtId="49" fontId="73" fillId="3" borderId="122" xfId="17" applyNumberFormat="1" applyFill="1" applyBorder="1" applyAlignment="1">
      <alignment vertical="center"/>
    </xf>
    <xf numFmtId="0" fontId="73" fillId="3" borderId="122" xfId="17" applyFill="1" applyBorder="1" applyAlignment="1">
      <alignment vertical="center"/>
    </xf>
    <xf numFmtId="0" fontId="73" fillId="26" borderId="122" xfId="17" applyFill="1" applyBorder="1" applyAlignment="1">
      <alignment vertical="center" wrapText="1"/>
    </xf>
    <xf numFmtId="0" fontId="73" fillId="0" borderId="122" xfId="17" applyBorder="1" applyAlignment="1">
      <alignment vertical="center"/>
    </xf>
    <xf numFmtId="14" fontId="73" fillId="3" borderId="122" xfId="17" applyNumberFormat="1" applyFill="1" applyBorder="1" applyAlignment="1">
      <alignment vertical="center" wrapText="1"/>
    </xf>
    <xf numFmtId="49" fontId="73" fillId="0" borderId="122" xfId="17" applyNumberFormat="1" applyBorder="1" applyAlignment="1">
      <alignment vertical="center"/>
    </xf>
    <xf numFmtId="176" fontId="73" fillId="0" borderId="122" xfId="17" applyNumberFormat="1" applyBorder="1" applyAlignment="1">
      <alignment vertical="center"/>
    </xf>
    <xf numFmtId="14" fontId="73" fillId="3" borderId="122" xfId="17" applyNumberFormat="1" applyFill="1" applyBorder="1" applyAlignment="1">
      <alignment vertical="center"/>
    </xf>
    <xf numFmtId="0" fontId="73" fillId="3" borderId="122" xfId="17" applyFill="1" applyBorder="1" applyAlignment="1">
      <alignment horizontal="left" vertical="center"/>
    </xf>
    <xf numFmtId="0" fontId="73" fillId="0" borderId="122" xfId="17" applyBorder="1" applyAlignment="1">
      <alignment vertical="center" wrapText="1"/>
    </xf>
    <xf numFmtId="49" fontId="33" fillId="0" borderId="122" xfId="15" applyNumberFormat="1" applyBorder="1" applyAlignment="1">
      <alignment vertical="center"/>
    </xf>
    <xf numFmtId="0" fontId="33" fillId="0" borderId="122" xfId="15" applyBorder="1" applyAlignment="1">
      <alignment vertical="center"/>
    </xf>
    <xf numFmtId="0" fontId="33" fillId="0" borderId="122" xfId="15" applyBorder="1" applyAlignment="1">
      <alignment horizontal="left" vertical="center"/>
    </xf>
    <xf numFmtId="49" fontId="33" fillId="0" borderId="0" xfId="15" applyNumberFormat="1" applyAlignment="1">
      <alignment vertical="center"/>
    </xf>
    <xf numFmtId="185" fontId="33" fillId="0" borderId="0" xfId="15" applyNumberFormat="1" applyAlignment="1">
      <alignment horizontal="center" vertical="center"/>
    </xf>
    <xf numFmtId="176" fontId="133" fillId="0" borderId="48" xfId="15" applyNumberFormat="1" applyFont="1" applyBorder="1" applyAlignment="1">
      <alignment horizontal="left" vertical="center"/>
    </xf>
    <xf numFmtId="176" fontId="133" fillId="0" borderId="50" xfId="15" applyNumberFormat="1" applyFont="1" applyBorder="1" applyAlignment="1">
      <alignment horizontal="left" vertical="center"/>
    </xf>
    <xf numFmtId="0" fontId="33" fillId="0" borderId="8" xfId="15" applyBorder="1"/>
    <xf numFmtId="0" fontId="73" fillId="36" borderId="206" xfId="9" applyFill="1" applyBorder="1" applyAlignment="1">
      <alignment horizontal="center"/>
    </xf>
    <xf numFmtId="0" fontId="134" fillId="0" borderId="0" xfId="15" applyFont="1"/>
    <xf numFmtId="0" fontId="43"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22" xfId="15" applyBorder="1"/>
    <xf numFmtId="0" fontId="33" fillId="0" borderId="98" xfId="15" applyBorder="1"/>
    <xf numFmtId="49" fontId="33" fillId="0" borderId="0" xfId="15" applyNumberFormat="1"/>
    <xf numFmtId="0" fontId="73" fillId="0" borderId="91" xfId="9" applyBorder="1" applyAlignment="1">
      <alignment wrapText="1"/>
    </xf>
    <xf numFmtId="176" fontId="133" fillId="0" borderId="51" xfId="15" applyNumberFormat="1" applyFont="1" applyBorder="1" applyAlignment="1">
      <alignment horizontal="left" vertical="center"/>
    </xf>
    <xf numFmtId="176" fontId="133" fillId="0" borderId="52" xfId="15" applyNumberFormat="1" applyFont="1" applyBorder="1" applyAlignment="1">
      <alignment horizontal="left" vertical="center"/>
    </xf>
    <xf numFmtId="176" fontId="133" fillId="0" borderId="9" xfId="15" applyNumberFormat="1" applyFont="1" applyBorder="1" applyAlignment="1">
      <alignment horizontal="left" vertical="center"/>
    </xf>
    <xf numFmtId="176" fontId="133" fillId="0" borderId="11" xfId="15" applyNumberFormat="1" applyFont="1" applyBorder="1" applyAlignment="1">
      <alignment horizontal="left" vertical="center"/>
    </xf>
    <xf numFmtId="0" fontId="73" fillId="0" borderId="207" xfId="9" applyBorder="1"/>
    <xf numFmtId="14" fontId="33" fillId="0" borderId="0" xfId="15" applyNumberFormat="1"/>
    <xf numFmtId="0" fontId="73" fillId="36" borderId="206" xfId="18" applyFill="1" applyBorder="1" applyAlignment="1">
      <alignment horizontal="center"/>
    </xf>
    <xf numFmtId="0" fontId="73" fillId="3" borderId="206" xfId="18" applyFill="1" applyBorder="1" applyAlignment="1">
      <alignment horizontal="left" vertical="center" wrapText="1"/>
    </xf>
    <xf numFmtId="0" fontId="73" fillId="3" borderId="206" xfId="18" applyFill="1" applyBorder="1" applyAlignment="1">
      <alignment horizontal="left" vertical="center"/>
    </xf>
    <xf numFmtId="0" fontId="73" fillId="0" borderId="206" xfId="18" applyBorder="1" applyAlignment="1">
      <alignment horizontal="left" vertical="center" wrapText="1"/>
    </xf>
    <xf numFmtId="0" fontId="135" fillId="0" borderId="0" xfId="15" applyFont="1"/>
    <xf numFmtId="0" fontId="136" fillId="0" borderId="0" xfId="15" applyFont="1"/>
    <xf numFmtId="0" fontId="43" fillId="0" borderId="0" xfId="15" applyFont="1"/>
    <xf numFmtId="0" fontId="32" fillId="0" borderId="0" xfId="15" applyFont="1"/>
    <xf numFmtId="0" fontId="33" fillId="0" borderId="46" xfId="15" applyBorder="1" applyAlignment="1">
      <alignment horizontal="left" vertical="center"/>
    </xf>
    <xf numFmtId="0" fontId="73" fillId="0" borderId="206" xfId="18" applyBorder="1" applyAlignment="1">
      <alignment horizontal="left" vertical="center"/>
    </xf>
    <xf numFmtId="0" fontId="73" fillId="3" borderId="208" xfId="18" applyFill="1" applyBorder="1" applyAlignment="1">
      <alignment horizontal="left" vertical="center"/>
    </xf>
    <xf numFmtId="0" fontId="33" fillId="3" borderId="122" xfId="15" applyFill="1" applyBorder="1" applyAlignment="1">
      <alignment horizontal="left" vertical="center"/>
    </xf>
    <xf numFmtId="0" fontId="33" fillId="3" borderId="122"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0" fontId="73" fillId="30" borderId="0" xfId="11" applyFont="1" applyFill="1" applyAlignment="1">
      <alignment horizontal="left" vertical="center" wrapText="1"/>
    </xf>
    <xf numFmtId="14" fontId="71" fillId="0" borderId="0" xfId="6" applyNumberFormat="1" applyFont="1" applyAlignment="1">
      <alignment horizontal="center"/>
    </xf>
    <xf numFmtId="0" fontId="71" fillId="30" borderId="4" xfId="6" applyFont="1" applyFill="1" applyBorder="1" applyAlignment="1">
      <alignment horizontal="right" vertical="center"/>
    </xf>
    <xf numFmtId="49" fontId="71" fillId="28" borderId="0" xfId="6" applyNumberFormat="1" applyFont="1" applyFill="1" applyAlignment="1" applyProtection="1">
      <alignment horizontal="center" vertical="center"/>
      <protection locked="0"/>
    </xf>
    <xf numFmtId="0" fontId="43" fillId="0" borderId="0" xfId="6" applyFont="1" applyAlignment="1">
      <alignment horizontal="center" vertical="center"/>
    </xf>
    <xf numFmtId="0" fontId="73" fillId="30" borderId="0" xfId="11" applyFont="1" applyFill="1" applyAlignment="1">
      <alignment vertical="center" wrapText="1"/>
    </xf>
    <xf numFmtId="0" fontId="33" fillId="0" borderId="48" xfId="15" applyBorder="1"/>
    <xf numFmtId="0" fontId="33" fillId="0" borderId="50" xfId="15" applyBorder="1"/>
    <xf numFmtId="0" fontId="33" fillId="0" borderId="9" xfId="15" applyBorder="1"/>
    <xf numFmtId="0" fontId="33" fillId="0" borderId="11" xfId="15" applyBorder="1"/>
    <xf numFmtId="176" fontId="133" fillId="0" borderId="6" xfId="15" applyNumberFormat="1" applyFont="1" applyBorder="1" applyAlignment="1">
      <alignment horizontal="left" vertical="center"/>
    </xf>
    <xf numFmtId="176" fontId="133" fillId="0" borderId="8" xfId="15" applyNumberFormat="1" applyFont="1" applyBorder="1" applyAlignment="1">
      <alignment horizontal="left" vertical="center"/>
    </xf>
    <xf numFmtId="0" fontId="33" fillId="33" borderId="46" xfId="15" applyFill="1" applyBorder="1" applyAlignment="1">
      <alignment horizontal="center"/>
    </xf>
    <xf numFmtId="0" fontId="140" fillId="0" borderId="46" xfId="15" applyFont="1" applyBorder="1"/>
    <xf numFmtId="0" fontId="33" fillId="38" borderId="46" xfId="15" applyFill="1" applyBorder="1"/>
    <xf numFmtId="0" fontId="140" fillId="0" borderId="0" xfId="15" applyFont="1" applyAlignment="1">
      <alignment vertical="center"/>
    </xf>
    <xf numFmtId="49" fontId="33" fillId="0" borderId="46" xfId="15" applyNumberFormat="1" applyBorder="1" applyAlignment="1">
      <alignment horizontal="center"/>
    </xf>
    <xf numFmtId="0" fontId="124" fillId="0" borderId="0" xfId="15" applyFont="1" applyAlignment="1">
      <alignment horizontal="left"/>
    </xf>
    <xf numFmtId="0" fontId="44" fillId="0" borderId="0" xfId="6" applyFont="1" applyAlignment="1">
      <alignment horizontal="right"/>
    </xf>
    <xf numFmtId="0" fontId="45" fillId="0" borderId="0" xfId="7" applyFont="1" applyAlignment="1" applyProtection="1">
      <alignment horizontal="left"/>
    </xf>
    <xf numFmtId="0" fontId="33" fillId="0" borderId="6" xfId="6" applyBorder="1" applyAlignment="1">
      <alignment horizontal="center"/>
    </xf>
    <xf numFmtId="0" fontId="33" fillId="0" borderId="47" xfId="6" applyBorder="1" applyAlignment="1">
      <alignment horizontal="center"/>
    </xf>
    <xf numFmtId="0" fontId="33" fillId="0" borderId="8"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3" fillId="0" borderId="0" xfId="7" applyFont="1" applyAlignment="1" applyProtection="1"/>
    <xf numFmtId="0" fontId="0" fillId="0" borderId="0" xfId="7" applyFont="1" applyAlignment="1" applyProtection="1"/>
    <xf numFmtId="0" fontId="46" fillId="0" borderId="0" xfId="6" applyFont="1" applyAlignment="1">
      <alignment horizontal="center" vertical="center"/>
    </xf>
    <xf numFmtId="0" fontId="49" fillId="0" borderId="0" xfId="6" applyFont="1" applyAlignment="1">
      <alignment horizontal="center" vertical="top"/>
    </xf>
    <xf numFmtId="0" fontId="45" fillId="0" borderId="0" xfId="7" applyFont="1" applyAlignment="1" applyProtection="1">
      <alignment horizontal="center" vertical="top"/>
    </xf>
    <xf numFmtId="0" fontId="138" fillId="0" borderId="0" xfId="19" applyFont="1" applyAlignment="1" applyProtection="1">
      <alignment horizontal="center" vertical="top"/>
    </xf>
    <xf numFmtId="0" fontId="50" fillId="26" borderId="48" xfId="6" applyFont="1" applyFill="1" applyBorder="1" applyAlignment="1">
      <alignment horizontal="left" vertical="top" wrapText="1"/>
    </xf>
    <xf numFmtId="0" fontId="50" fillId="26" borderId="49" xfId="6" applyFont="1" applyFill="1" applyBorder="1" applyAlignment="1">
      <alignment horizontal="left" vertical="top" wrapText="1"/>
    </xf>
    <xf numFmtId="0" fontId="50" fillId="26" borderId="50" xfId="6" applyFont="1" applyFill="1" applyBorder="1" applyAlignment="1">
      <alignment horizontal="left" vertical="top" wrapText="1"/>
    </xf>
    <xf numFmtId="0" fontId="50" fillId="26" borderId="51" xfId="6" applyFont="1" applyFill="1" applyBorder="1" applyAlignment="1">
      <alignment horizontal="left" vertical="top" wrapText="1"/>
    </xf>
    <xf numFmtId="0" fontId="50" fillId="26" borderId="0" xfId="6" applyFont="1" applyFill="1" applyAlignment="1">
      <alignment horizontal="left" vertical="top" wrapText="1"/>
    </xf>
    <xf numFmtId="0" fontId="50" fillId="26" borderId="52" xfId="6" applyFont="1" applyFill="1" applyBorder="1" applyAlignment="1">
      <alignment horizontal="left" vertical="top" wrapText="1"/>
    </xf>
    <xf numFmtId="0" fontId="44" fillId="0" borderId="9" xfId="6" applyFont="1" applyBorder="1" applyAlignment="1">
      <alignment horizontal="right"/>
    </xf>
    <xf numFmtId="0" fontId="44" fillId="0" borderId="5" xfId="6" applyFont="1" applyBorder="1" applyAlignment="1">
      <alignment horizontal="right"/>
    </xf>
    <xf numFmtId="0" fontId="45" fillId="0" borderId="5" xfId="7" applyFont="1" applyBorder="1" applyAlignment="1" applyProtection="1">
      <alignment horizontal="left"/>
    </xf>
    <xf numFmtId="0" fontId="45" fillId="0" borderId="11" xfId="7" applyFont="1" applyBorder="1" applyAlignment="1" applyProtection="1">
      <alignment horizontal="left"/>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51" fillId="24" borderId="49" xfId="6" applyFont="1" applyFill="1" applyBorder="1" applyAlignment="1">
      <alignment horizontal="center" vertical="center"/>
    </xf>
    <xf numFmtId="0" fontId="51" fillId="24" borderId="50" xfId="6" applyFont="1" applyFill="1" applyBorder="1" applyAlignment="1">
      <alignment horizontal="center" vertical="center"/>
    </xf>
    <xf numFmtId="0" fontId="52" fillId="24" borderId="25" xfId="6" applyFont="1" applyFill="1" applyBorder="1" applyAlignment="1">
      <alignment horizontal="center" vertical="center"/>
    </xf>
    <xf numFmtId="0" fontId="52" fillId="24" borderId="27" xfId="6" applyFont="1" applyFill="1" applyBorder="1" applyAlignment="1">
      <alignment horizontal="center" vertical="center"/>
    </xf>
    <xf numFmtId="0" fontId="54" fillId="24" borderId="53" xfId="6" applyFont="1" applyFill="1" applyBorder="1" applyAlignment="1">
      <alignment horizontal="center" vertical="center"/>
    </xf>
    <xf numFmtId="0" fontId="54" fillId="24" borderId="54" xfId="6" applyFont="1" applyFill="1" applyBorder="1" applyAlignment="1">
      <alignment horizontal="center" vertical="center"/>
    </xf>
    <xf numFmtId="0" fontId="54" fillId="24" borderId="55" xfId="6" applyFont="1" applyFill="1" applyBorder="1" applyAlignment="1">
      <alignment horizontal="center" vertical="center"/>
    </xf>
    <xf numFmtId="0" fontId="33" fillId="24" borderId="56" xfId="6" applyFill="1" applyBorder="1" applyAlignment="1">
      <alignment horizontal="center"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0" fontId="55" fillId="24" borderId="58" xfId="6" applyFont="1" applyFill="1" applyBorder="1" applyAlignment="1">
      <alignment horizontal="left" vertical="center"/>
    </xf>
    <xf numFmtId="0" fontId="55" fillId="24" borderId="59" xfId="6" applyFont="1" applyFill="1" applyBorder="1" applyAlignment="1">
      <alignment horizontal="left" vertical="center"/>
    </xf>
    <xf numFmtId="0" fontId="55" fillId="24" borderId="15" xfId="6" applyFont="1" applyFill="1" applyBorder="1" applyAlignment="1">
      <alignment horizontal="left" vertical="center"/>
    </xf>
    <xf numFmtId="0" fontId="55" fillId="24" borderId="53" xfId="6" applyFont="1" applyFill="1" applyBorder="1" applyAlignment="1">
      <alignment horizontal="left" vertical="center"/>
    </xf>
    <xf numFmtId="0" fontId="55" fillId="24" borderId="54" xfId="6" applyFont="1" applyFill="1" applyBorder="1" applyAlignment="1">
      <alignment horizontal="left" vertical="center"/>
    </xf>
    <xf numFmtId="0" fontId="55" fillId="24" borderId="55" xfId="6" applyFont="1" applyFill="1" applyBorder="1" applyAlignment="1">
      <alignment horizontal="left" vertical="center"/>
    </xf>
    <xf numFmtId="0" fontId="53" fillId="24" borderId="53" xfId="6" applyFont="1" applyFill="1" applyBorder="1" applyAlignment="1">
      <alignment horizontal="center" vertical="center"/>
    </xf>
    <xf numFmtId="0" fontId="58" fillId="24" borderId="54" xfId="6" applyFont="1" applyFill="1" applyBorder="1" applyAlignment="1">
      <alignment horizontal="center" vertical="center"/>
    </xf>
    <xf numFmtId="0" fontId="58"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55" fillId="24" borderId="6" xfId="6" applyFont="1" applyFill="1" applyBorder="1" applyAlignment="1">
      <alignment horizontal="left" vertical="center"/>
    </xf>
    <xf numFmtId="0" fontId="55" fillId="24" borderId="47" xfId="6" applyFont="1" applyFill="1" applyBorder="1" applyAlignment="1">
      <alignment horizontal="left" vertical="center"/>
    </xf>
    <xf numFmtId="0" fontId="55"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55" fillId="0" borderId="60" xfId="6" applyFont="1" applyBorder="1" applyAlignment="1">
      <alignment horizontal="left" vertical="center"/>
    </xf>
    <xf numFmtId="0" fontId="55" fillId="0" borderId="61" xfId="6" applyFont="1" applyBorder="1" applyAlignment="1">
      <alignment horizontal="left" vertical="center"/>
    </xf>
    <xf numFmtId="0" fontId="55" fillId="0" borderId="62" xfId="6" applyFont="1" applyBorder="1" applyAlignment="1">
      <alignment horizontal="left" vertical="center"/>
    </xf>
    <xf numFmtId="0" fontId="33" fillId="0" borderId="25" xfId="6" applyBorder="1" applyAlignment="1">
      <alignment horizontal="center" vertical="center"/>
    </xf>
    <xf numFmtId="0" fontId="33" fillId="0" borderId="27" xfId="6" applyBorder="1" applyAlignment="1">
      <alignment horizontal="center" vertical="center"/>
    </xf>
    <xf numFmtId="0" fontId="33" fillId="0" borderId="26" xfId="6" applyBorder="1" applyAlignment="1">
      <alignment horizontal="center" vertical="center"/>
    </xf>
    <xf numFmtId="0" fontId="33" fillId="0" borderId="64" xfId="6" applyBorder="1" applyAlignment="1">
      <alignment horizontal="center" vertical="center"/>
    </xf>
    <xf numFmtId="0" fontId="62" fillId="0" borderId="25" xfId="6" applyFont="1" applyBorder="1" applyAlignment="1">
      <alignment horizontal="center" vertical="center"/>
    </xf>
    <xf numFmtId="0" fontId="62" fillId="0" borderId="26" xfId="6" applyFont="1" applyBorder="1" applyAlignment="1">
      <alignment horizontal="center" vertical="center"/>
    </xf>
    <xf numFmtId="0" fontId="62" fillId="0" borderId="27" xfId="6" applyFont="1" applyBorder="1" applyAlignment="1">
      <alignment horizontal="center" vertical="center"/>
    </xf>
    <xf numFmtId="0" fontId="0" fillId="0" borderId="25" xfId="7" applyFont="1" applyBorder="1" applyAlignment="1" applyProtection="1">
      <alignment horizontal="center" vertical="center"/>
    </xf>
    <xf numFmtId="0" fontId="60" fillId="0" borderId="25" xfId="6" applyFont="1" applyBorder="1" applyAlignment="1">
      <alignment horizontal="center" vertical="center"/>
    </xf>
    <xf numFmtId="0" fontId="60" fillId="0" borderId="27" xfId="6" applyFont="1" applyBorder="1" applyAlignment="1">
      <alignment horizontal="center" vertical="center"/>
    </xf>
    <xf numFmtId="0" fontId="61" fillId="0" borderId="33" xfId="6" applyFont="1" applyBorder="1" applyAlignment="1">
      <alignment horizontal="center" vertical="center"/>
    </xf>
    <xf numFmtId="0" fontId="61" fillId="0" borderId="4" xfId="6" applyFont="1" applyBorder="1" applyAlignment="1">
      <alignment horizontal="center" vertical="center"/>
    </xf>
    <xf numFmtId="0" fontId="61" fillId="0" borderId="34" xfId="6" applyFont="1" applyBorder="1" applyAlignment="1">
      <alignment horizontal="center" vertical="center"/>
    </xf>
    <xf numFmtId="0" fontId="60" fillId="0" borderId="26" xfId="6" applyFont="1" applyBorder="1" applyAlignment="1">
      <alignment horizontal="center" vertical="center"/>
    </xf>
    <xf numFmtId="0" fontId="60" fillId="0" borderId="64" xfId="6" applyFont="1" applyBorder="1" applyAlignment="1">
      <alignment horizontal="center" vertical="center"/>
    </xf>
    <xf numFmtId="0" fontId="63" fillId="27" borderId="25" xfId="6" applyFont="1" applyFill="1" applyBorder="1" applyAlignment="1">
      <alignment horizontal="center" vertical="center"/>
    </xf>
    <xf numFmtId="0" fontId="63" fillId="27" borderId="27" xfId="6" applyFont="1" applyFill="1" applyBorder="1" applyAlignment="1">
      <alignment horizontal="center" vertical="center"/>
    </xf>
    <xf numFmtId="0" fontId="63" fillId="27" borderId="66" xfId="6" applyFont="1" applyFill="1" applyBorder="1" applyAlignment="1">
      <alignment horizontal="center" vertical="center"/>
    </xf>
    <xf numFmtId="0" fontId="63" fillId="27" borderId="67" xfId="6" applyFont="1" applyFill="1" applyBorder="1" applyAlignment="1">
      <alignment horizontal="center" vertical="center"/>
    </xf>
    <xf numFmtId="0" fontId="62" fillId="0" borderId="66" xfId="6" applyFont="1" applyBorder="1" applyAlignment="1">
      <alignment horizontal="center" vertical="center"/>
    </xf>
    <xf numFmtId="0" fontId="62" fillId="0" borderId="68" xfId="6" applyFont="1" applyBorder="1" applyAlignment="1">
      <alignment horizontal="center" vertical="center"/>
    </xf>
    <xf numFmtId="0" fontId="62"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69" fillId="28" borderId="25" xfId="6" applyFont="1" applyFill="1" applyBorder="1" applyAlignment="1">
      <alignment horizontal="center" vertical="center" wrapText="1"/>
    </xf>
    <xf numFmtId="0" fontId="69" fillId="28" borderId="27" xfId="6" applyFont="1" applyFill="1" applyBorder="1" applyAlignment="1">
      <alignment horizontal="center" vertical="center" wrapText="1"/>
    </xf>
    <xf numFmtId="182" fontId="44" fillId="0" borderId="87" xfId="6" applyNumberFormat="1" applyFont="1" applyBorder="1" applyAlignment="1">
      <alignment horizontal="left" vertical="center" wrapText="1"/>
    </xf>
    <xf numFmtId="182" fontId="44" fillId="0" borderId="88" xfId="6" applyNumberFormat="1" applyFont="1" applyBorder="1" applyAlignment="1">
      <alignment horizontal="left" vertical="center" wrapText="1"/>
    </xf>
    <xf numFmtId="182" fontId="44" fillId="0" borderId="90" xfId="6" applyNumberFormat="1" applyFont="1" applyBorder="1" applyAlignment="1">
      <alignment horizontal="left" vertical="center" wrapText="1"/>
    </xf>
    <xf numFmtId="0" fontId="67" fillId="28" borderId="48" xfId="6" applyFont="1" applyFill="1" applyBorder="1" applyAlignment="1">
      <alignment horizontal="center" vertical="center" wrapText="1"/>
    </xf>
    <xf numFmtId="0" fontId="67" fillId="28" borderId="50" xfId="6" applyFont="1" applyFill="1" applyBorder="1" applyAlignment="1">
      <alignment horizontal="center" vertical="center"/>
    </xf>
    <xf numFmtId="0" fontId="67" fillId="28" borderId="51" xfId="6" applyFont="1" applyFill="1" applyBorder="1" applyAlignment="1">
      <alignment horizontal="center" vertical="center" wrapText="1"/>
    </xf>
    <xf numFmtId="0" fontId="67" fillId="28" borderId="52" xfId="6" applyFont="1" applyFill="1" applyBorder="1" applyAlignment="1">
      <alignment horizontal="center" vertical="center"/>
    </xf>
    <xf numFmtId="0" fontId="67" fillId="28" borderId="51" xfId="6" applyFont="1" applyFill="1" applyBorder="1" applyAlignment="1">
      <alignment horizontal="center" vertical="center"/>
    </xf>
    <xf numFmtId="0" fontId="67" fillId="28" borderId="9" xfId="6" applyFont="1" applyFill="1" applyBorder="1" applyAlignment="1">
      <alignment horizontal="center" vertical="center"/>
    </xf>
    <xf numFmtId="0" fontId="67" fillId="28" borderId="11" xfId="6" applyFont="1" applyFill="1" applyBorder="1" applyAlignment="1">
      <alignment horizontal="center" vertical="center"/>
    </xf>
    <xf numFmtId="0" fontId="68" fillId="28" borderId="70" xfId="6" applyFont="1" applyFill="1" applyBorder="1" applyAlignment="1">
      <alignment horizontal="center" vertical="center" wrapText="1"/>
    </xf>
    <xf numFmtId="0" fontId="68" fillId="28" borderId="71" xfId="6" applyFont="1" applyFill="1" applyBorder="1" applyAlignment="1">
      <alignment horizontal="center" vertical="center" wrapText="1"/>
    </xf>
    <xf numFmtId="0" fontId="44" fillId="0" borderId="72" xfId="6" applyFont="1" applyBorder="1" applyAlignment="1">
      <alignment horizontal="left" vertical="center" wrapText="1"/>
    </xf>
    <xf numFmtId="0" fontId="44" fillId="0" borderId="73" xfId="6" applyFont="1" applyBorder="1" applyAlignment="1">
      <alignment horizontal="left" vertical="center" wrapText="1"/>
    </xf>
    <xf numFmtId="0" fontId="44" fillId="0" borderId="74" xfId="6" applyFont="1" applyBorder="1" applyAlignment="1">
      <alignment horizontal="left" vertical="center" wrapText="1"/>
    </xf>
    <xf numFmtId="0" fontId="68" fillId="28" borderId="75" xfId="6" applyFont="1" applyFill="1" applyBorder="1" applyAlignment="1">
      <alignment horizontal="center" vertical="center" wrapText="1"/>
    </xf>
    <xf numFmtId="0" fontId="68" fillId="28" borderId="76" xfId="6" applyFont="1" applyFill="1" applyBorder="1" applyAlignment="1">
      <alignment horizontal="center" vertical="center" wrapText="1"/>
    </xf>
    <xf numFmtId="0" fontId="68" fillId="28" borderId="77" xfId="6" applyFont="1" applyFill="1" applyBorder="1" applyAlignment="1">
      <alignment horizontal="center" vertical="center" wrapText="1"/>
    </xf>
    <xf numFmtId="0" fontId="68" fillId="28" borderId="80" xfId="6" applyFont="1" applyFill="1" applyBorder="1" applyAlignment="1">
      <alignment horizontal="center" vertical="center" wrapText="1"/>
    </xf>
    <xf numFmtId="0" fontId="68" fillId="28" borderId="4" xfId="6" applyFont="1" applyFill="1" applyBorder="1" applyAlignment="1">
      <alignment horizontal="center" vertical="center" wrapText="1"/>
    </xf>
    <xf numFmtId="0" fontId="68" fillId="28" borderId="34" xfId="6" applyFont="1" applyFill="1" applyBorder="1" applyAlignment="1">
      <alignment horizontal="center" vertical="center" wrapText="1"/>
    </xf>
    <xf numFmtId="0" fontId="44" fillId="0" borderId="78" xfId="6" applyFont="1" applyBorder="1" applyAlignment="1">
      <alignment horizontal="left" vertical="center" wrapText="1"/>
    </xf>
    <xf numFmtId="0" fontId="44" fillId="0" borderId="70" xfId="6" applyFont="1" applyBorder="1" applyAlignment="1">
      <alignment horizontal="left" vertical="center" wrapText="1"/>
    </xf>
    <xf numFmtId="0" fontId="44" fillId="0" borderId="79" xfId="6" applyFont="1" applyBorder="1" applyAlignment="1">
      <alignment horizontal="left" vertical="center" wrapText="1"/>
    </xf>
    <xf numFmtId="0" fontId="44" fillId="0" borderId="81" xfId="6" applyFont="1" applyBorder="1" applyAlignment="1">
      <alignment horizontal="left" vertical="center" wrapText="1"/>
    </xf>
    <xf numFmtId="0" fontId="44" fillId="0" borderId="82" xfId="6" applyFont="1" applyBorder="1" applyAlignment="1">
      <alignment horizontal="left" vertical="center" wrapText="1"/>
    </xf>
    <xf numFmtId="0" fontId="44" fillId="0" borderId="83" xfId="6" applyFont="1" applyBorder="1" applyAlignment="1">
      <alignment horizontal="left" vertical="center" wrapText="1"/>
    </xf>
    <xf numFmtId="0" fontId="68" fillId="28" borderId="26" xfId="6" applyFont="1" applyFill="1" applyBorder="1" applyAlignment="1">
      <alignment horizontal="center" vertical="center" wrapText="1"/>
    </xf>
    <xf numFmtId="0" fontId="68" fillId="28" borderId="27" xfId="6" applyFont="1" applyFill="1" applyBorder="1" applyAlignment="1">
      <alignment horizontal="center" vertical="center" wrapText="1"/>
    </xf>
    <xf numFmtId="0" fontId="44" fillId="0" borderId="84" xfId="6" applyFont="1" applyBorder="1" applyAlignment="1">
      <alignment horizontal="left" vertical="center" wrapText="1"/>
    </xf>
    <xf numFmtId="0" fontId="44" fillId="0" borderId="85" xfId="6" applyFont="1" applyBorder="1" applyAlignment="1">
      <alignment horizontal="left" vertical="center" wrapText="1"/>
    </xf>
    <xf numFmtId="0" fontId="44" fillId="0" borderId="86" xfId="6" applyFont="1" applyBorder="1" applyAlignment="1">
      <alignment horizontal="left" vertical="center" wrapText="1"/>
    </xf>
    <xf numFmtId="0" fontId="44" fillId="0" borderId="87" xfId="6" applyFont="1" applyBorder="1" applyAlignment="1">
      <alignment horizontal="left" vertical="center" wrapText="1"/>
    </xf>
    <xf numFmtId="0" fontId="44" fillId="0" borderId="88" xfId="6" applyFont="1" applyBorder="1" applyAlignment="1">
      <alignment horizontal="left" vertical="center" wrapText="1"/>
    </xf>
    <xf numFmtId="0" fontId="44" fillId="0" borderId="89" xfId="6" applyFont="1" applyBorder="1" applyAlignment="1">
      <alignment horizontal="left" vertical="center" wrapText="1"/>
    </xf>
    <xf numFmtId="0" fontId="71" fillId="27" borderId="0" xfId="6" applyFont="1" applyFill="1" applyAlignment="1" applyProtection="1">
      <alignment horizontal="center" vertical="center" shrinkToFit="1"/>
      <protection locked="0"/>
    </xf>
    <xf numFmtId="0" fontId="71" fillId="30" borderId="0" xfId="6" applyFont="1" applyFill="1" applyAlignment="1">
      <alignment horizontal="center" vertical="center"/>
    </xf>
    <xf numFmtId="49" fontId="71" fillId="0" borderId="0" xfId="6" applyNumberFormat="1" applyFont="1" applyAlignment="1" applyProtection="1">
      <alignment horizontal="center" vertical="center" shrinkToFit="1"/>
      <protection locked="0"/>
    </xf>
    <xf numFmtId="0" fontId="71" fillId="0" borderId="0" xfId="6" applyFont="1" applyAlignment="1" applyProtection="1">
      <alignment vertical="center"/>
      <protection locked="0"/>
    </xf>
    <xf numFmtId="0" fontId="71" fillId="0" borderId="52" xfId="6" applyFont="1" applyBorder="1" applyAlignment="1" applyProtection="1">
      <alignment vertical="center"/>
      <protection locked="0"/>
    </xf>
    <xf numFmtId="0" fontId="71" fillId="27" borderId="0" xfId="6" applyFont="1" applyFill="1" applyAlignment="1" applyProtection="1">
      <alignment horizontal="center" vertical="center"/>
      <protection locked="0"/>
    </xf>
    <xf numFmtId="0" fontId="71" fillId="0" borderId="0" xfId="6" applyFont="1" applyAlignment="1" applyProtection="1">
      <alignment vertical="center" shrinkToFit="1"/>
      <protection locked="0"/>
    </xf>
    <xf numFmtId="0" fontId="71" fillId="0" borderId="52" xfId="6" applyFont="1" applyBorder="1" applyAlignment="1" applyProtection="1">
      <alignment vertical="center" shrinkToFit="1"/>
      <protection locked="0"/>
    </xf>
    <xf numFmtId="183" fontId="71" fillId="0" borderId="0" xfId="6" applyNumberFormat="1" applyFont="1" applyAlignment="1" applyProtection="1">
      <alignment horizontal="center" vertical="center"/>
      <protection locked="0"/>
    </xf>
    <xf numFmtId="0" fontId="71" fillId="0" borderId="0" xfId="6" applyFont="1" applyAlignment="1" applyProtection="1">
      <alignment horizontal="left" vertical="center" shrinkToFit="1"/>
      <protection locked="0"/>
    </xf>
    <xf numFmtId="0" fontId="71" fillId="0" borderId="52" xfId="6" applyFont="1" applyBorder="1" applyAlignment="1" applyProtection="1">
      <alignment horizontal="left" vertical="center" shrinkToFit="1"/>
      <protection locked="0"/>
    </xf>
    <xf numFmtId="49" fontId="71" fillId="0" borderId="0" xfId="6" applyNumberFormat="1" applyFont="1" applyAlignment="1" applyProtection="1">
      <alignment horizontal="left" vertical="center"/>
      <protection locked="0"/>
    </xf>
    <xf numFmtId="49" fontId="71" fillId="0" borderId="52" xfId="6" applyNumberFormat="1" applyFont="1" applyBorder="1" applyAlignment="1" applyProtection="1">
      <alignment horizontal="left" vertical="center"/>
      <protection locked="0"/>
    </xf>
    <xf numFmtId="49" fontId="71" fillId="0" borderId="5" xfId="6" applyNumberFormat="1" applyFont="1" applyBorder="1" applyAlignment="1" applyProtection="1">
      <alignment horizontal="left" vertical="center"/>
      <protection locked="0"/>
    </xf>
    <xf numFmtId="49" fontId="71" fillId="0" borderId="11" xfId="6" applyNumberFormat="1" applyFont="1" applyBorder="1" applyAlignment="1" applyProtection="1">
      <alignment horizontal="left" vertical="center"/>
      <protection locked="0"/>
    </xf>
    <xf numFmtId="0" fontId="71" fillId="30" borderId="0" xfId="6" applyFont="1" applyFill="1" applyAlignment="1">
      <alignment horizontal="right" vertical="center"/>
    </xf>
    <xf numFmtId="49" fontId="71" fillId="30" borderId="49" xfId="6" applyNumberFormat="1" applyFont="1" applyFill="1" applyBorder="1" applyAlignment="1" applyProtection="1">
      <alignment horizontal="left" vertical="center"/>
      <protection locked="0"/>
    </xf>
    <xf numFmtId="49" fontId="71" fillId="30" borderId="50" xfId="6" applyNumberFormat="1" applyFont="1" applyFill="1" applyBorder="1" applyAlignment="1" applyProtection="1">
      <alignment horizontal="left" vertical="center"/>
      <protection locked="0"/>
    </xf>
    <xf numFmtId="0" fontId="71" fillId="30" borderId="0" xfId="6" applyFont="1" applyFill="1" applyAlignment="1">
      <alignment horizontal="justify" vertical="center" wrapText="1"/>
    </xf>
    <xf numFmtId="0" fontId="71" fillId="30" borderId="0" xfId="6" applyFont="1" applyFill="1" applyAlignment="1">
      <alignment horizontal="justify" vertical="center"/>
    </xf>
    <xf numFmtId="0" fontId="71" fillId="30" borderId="0" xfId="6" applyFont="1" applyFill="1" applyAlignment="1">
      <alignment vertical="center"/>
    </xf>
    <xf numFmtId="0" fontId="76" fillId="30" borderId="0" xfId="6" applyFont="1" applyFill="1" applyAlignment="1">
      <alignment horizontal="justify" vertical="center"/>
    </xf>
    <xf numFmtId="0" fontId="76" fillId="30" borderId="0" xfId="6" applyFont="1" applyFill="1" applyAlignment="1">
      <alignment vertical="center"/>
    </xf>
    <xf numFmtId="0" fontId="77" fillId="30" borderId="0" xfId="6" applyFont="1" applyFill="1" applyAlignment="1">
      <alignment horizontal="center" vertical="center"/>
    </xf>
    <xf numFmtId="0" fontId="77" fillId="30" borderId="0" xfId="6" applyFont="1" applyFill="1" applyAlignment="1">
      <alignment vertical="center"/>
    </xf>
    <xf numFmtId="0" fontId="71" fillId="30" borderId="0" xfId="6" applyFont="1" applyFill="1" applyAlignment="1">
      <alignment vertical="center" wrapText="1"/>
    </xf>
    <xf numFmtId="0" fontId="71" fillId="30" borderId="33" xfId="6" applyFont="1" applyFill="1" applyBorder="1"/>
    <xf numFmtId="0" fontId="71" fillId="30" borderId="4" xfId="6" applyFont="1" applyFill="1" applyBorder="1"/>
    <xf numFmtId="0" fontId="71" fillId="30" borderId="34" xfId="6" applyFont="1" applyFill="1" applyBorder="1"/>
    <xf numFmtId="14" fontId="71" fillId="27" borderId="6" xfId="6" applyNumberFormat="1" applyFont="1" applyFill="1" applyBorder="1" applyAlignment="1">
      <alignment horizontal="center" vertical="center"/>
    </xf>
    <xf numFmtId="0" fontId="71" fillId="27" borderId="8" xfId="6" applyFont="1" applyFill="1" applyBorder="1" applyAlignment="1">
      <alignment horizontal="center" vertical="center"/>
    </xf>
    <xf numFmtId="0" fontId="71" fillId="0" borderId="0" xfId="6" applyFont="1" applyAlignment="1" applyProtection="1">
      <alignment horizontal="left" vertical="center"/>
      <protection locked="0"/>
    </xf>
    <xf numFmtId="0" fontId="71" fillId="0" borderId="0" xfId="6" applyFont="1" applyAlignment="1">
      <alignment horizontal="left"/>
    </xf>
    <xf numFmtId="0" fontId="71" fillId="28" borderId="0" xfId="6" applyFont="1" applyFill="1" applyAlignment="1" applyProtection="1">
      <alignment horizontal="left" vertical="center" shrinkToFit="1"/>
      <protection locked="0"/>
    </xf>
    <xf numFmtId="0" fontId="71" fillId="28" borderId="0" xfId="6" applyFont="1" applyFill="1" applyAlignment="1" applyProtection="1">
      <alignment horizontal="left" vertical="center"/>
      <protection locked="0"/>
    </xf>
    <xf numFmtId="0" fontId="71" fillId="30" borderId="92" xfId="6" applyFont="1" applyFill="1" applyBorder="1" applyAlignment="1">
      <alignment horizontal="justify" vertical="top" wrapText="1"/>
    </xf>
    <xf numFmtId="0" fontId="71" fillId="30" borderId="93" xfId="6" applyFont="1" applyFill="1" applyBorder="1" applyAlignment="1">
      <alignment horizontal="justify" vertical="top" wrapText="1"/>
    </xf>
    <xf numFmtId="0" fontId="71" fillId="30" borderId="93" xfId="6" applyFont="1" applyFill="1" applyBorder="1" applyAlignment="1">
      <alignment horizontal="center" vertical="center" wrapText="1"/>
    </xf>
    <xf numFmtId="0" fontId="71" fillId="30" borderId="0" xfId="6" applyFont="1" applyFill="1" applyAlignment="1">
      <alignment horizontal="center" vertical="center" wrapText="1"/>
    </xf>
    <xf numFmtId="0" fontId="71" fillId="30" borderId="4" xfId="6" applyFont="1" applyFill="1" applyBorder="1" applyAlignment="1">
      <alignment horizontal="center" vertical="center" wrapText="1"/>
    </xf>
    <xf numFmtId="0" fontId="71" fillId="30" borderId="92" xfId="6" applyFont="1" applyFill="1" applyBorder="1" applyAlignment="1">
      <alignment horizontal="justify" vertical="center" wrapText="1"/>
    </xf>
    <xf numFmtId="0" fontId="71" fillId="30" borderId="93" xfId="6" applyFont="1" applyFill="1" applyBorder="1" applyAlignment="1">
      <alignment horizontal="justify" vertical="center" wrapText="1"/>
    </xf>
    <xf numFmtId="0" fontId="71" fillId="30" borderId="31" xfId="6" applyFont="1" applyFill="1" applyBorder="1" applyAlignment="1">
      <alignment horizontal="justify" vertical="center" wrapText="1"/>
    </xf>
    <xf numFmtId="0" fontId="71" fillId="30" borderId="33" xfId="6" applyFont="1" applyFill="1" applyBorder="1" applyAlignment="1">
      <alignment horizontal="justify" vertical="center" wrapText="1"/>
    </xf>
    <xf numFmtId="0" fontId="71" fillId="30" borderId="4" xfId="6" applyFont="1" applyFill="1" applyBorder="1" applyAlignment="1">
      <alignment horizontal="justify" vertical="center" wrapText="1"/>
    </xf>
    <xf numFmtId="0" fontId="71" fillId="30" borderId="94" xfId="6" applyFont="1" applyFill="1" applyBorder="1" applyAlignment="1">
      <alignment horizontal="justify" vertical="center" wrapText="1"/>
    </xf>
    <xf numFmtId="0" fontId="71" fillId="30" borderId="32" xfId="6" applyFont="1" applyFill="1" applyBorder="1" applyAlignment="1">
      <alignment horizontal="justify" vertical="center" wrapText="1"/>
    </xf>
    <xf numFmtId="0" fontId="71" fillId="30" borderId="34" xfId="6" applyFont="1" applyFill="1" applyBorder="1" applyAlignment="1">
      <alignment horizontal="justify" vertical="center" wrapText="1"/>
    </xf>
    <xf numFmtId="0" fontId="71" fillId="30" borderId="92" xfId="6" applyFont="1" applyFill="1" applyBorder="1" applyAlignment="1">
      <alignment horizontal="center" vertical="center" wrapText="1"/>
    </xf>
    <xf numFmtId="0" fontId="71" fillId="30" borderId="94" xfId="6" applyFont="1" applyFill="1" applyBorder="1" applyAlignment="1">
      <alignment horizontal="center" vertical="center" wrapText="1"/>
    </xf>
    <xf numFmtId="0" fontId="71" fillId="30" borderId="31" xfId="6" applyFont="1" applyFill="1" applyBorder="1" applyAlignment="1">
      <alignment horizontal="center" vertical="center" wrapText="1"/>
    </xf>
    <xf numFmtId="0" fontId="71" fillId="30" borderId="32" xfId="6" applyFont="1" applyFill="1" applyBorder="1" applyAlignment="1">
      <alignment horizontal="center" vertical="center" wrapText="1"/>
    </xf>
    <xf numFmtId="0" fontId="71" fillId="30" borderId="33" xfId="6" applyFont="1" applyFill="1" applyBorder="1" applyAlignment="1">
      <alignment horizontal="center" vertical="center" wrapText="1"/>
    </xf>
    <xf numFmtId="0" fontId="71" fillId="30" borderId="34" xfId="6" applyFont="1" applyFill="1" applyBorder="1" applyAlignment="1">
      <alignment horizontal="center" vertical="center" wrapText="1"/>
    </xf>
    <xf numFmtId="0" fontId="71" fillId="30" borderId="94" xfId="6" applyFont="1" applyFill="1" applyBorder="1" applyAlignment="1">
      <alignment horizontal="center" vertical="center"/>
    </xf>
    <xf numFmtId="0" fontId="71" fillId="30" borderId="32" xfId="6" applyFont="1" applyFill="1" applyBorder="1" applyAlignment="1">
      <alignment horizontal="center" vertical="center"/>
    </xf>
    <xf numFmtId="0" fontId="71" fillId="30" borderId="33" xfId="6" applyFont="1" applyFill="1" applyBorder="1" applyAlignment="1">
      <alignment horizontal="center" vertical="center"/>
    </xf>
    <xf numFmtId="0" fontId="71" fillId="30" borderId="4" xfId="6" applyFont="1" applyFill="1" applyBorder="1" applyAlignment="1">
      <alignment horizontal="center" vertical="center"/>
    </xf>
    <xf numFmtId="0" fontId="71" fillId="30" borderId="34" xfId="6" applyFont="1" applyFill="1" applyBorder="1" applyAlignment="1">
      <alignment horizontal="center" vertical="center"/>
    </xf>
    <xf numFmtId="0" fontId="71" fillId="30" borderId="95" xfId="6" applyFont="1" applyFill="1" applyBorder="1" applyAlignment="1">
      <alignment horizontal="justify" vertical="center" wrapText="1"/>
    </xf>
    <xf numFmtId="0" fontId="71" fillId="30" borderId="96" xfId="6" applyFont="1" applyFill="1" applyBorder="1" applyAlignment="1">
      <alignment horizontal="justify" vertical="center" wrapText="1"/>
    </xf>
    <xf numFmtId="0" fontId="71" fillId="30" borderId="96" xfId="6" applyFont="1" applyFill="1" applyBorder="1" applyAlignment="1">
      <alignment vertical="center"/>
    </xf>
    <xf numFmtId="0" fontId="71" fillId="30" borderId="97" xfId="6" applyFont="1" applyFill="1" applyBorder="1" applyAlignment="1">
      <alignment vertical="center"/>
    </xf>
    <xf numFmtId="0" fontId="71" fillId="30" borderId="95" xfId="6" applyFont="1" applyFill="1" applyBorder="1" applyAlignment="1">
      <alignment vertical="center"/>
    </xf>
    <xf numFmtId="0" fontId="71" fillId="30" borderId="92" xfId="6" applyFont="1" applyFill="1" applyBorder="1" applyAlignment="1">
      <alignment horizontal="right" vertical="center" wrapText="1"/>
    </xf>
    <xf numFmtId="0" fontId="71" fillId="30" borderId="93" xfId="6" applyFont="1" applyFill="1" applyBorder="1" applyAlignment="1">
      <alignment horizontal="right" vertical="center" wrapText="1"/>
    </xf>
    <xf numFmtId="0" fontId="71" fillId="30" borderId="31" xfId="6" applyFont="1" applyFill="1" applyBorder="1" applyAlignment="1">
      <alignment horizontal="right" vertical="center" wrapText="1"/>
    </xf>
    <xf numFmtId="0" fontId="71" fillId="30" borderId="0" xfId="6" applyFont="1" applyFill="1" applyAlignment="1">
      <alignment horizontal="right" vertical="center" wrapText="1"/>
    </xf>
    <xf numFmtId="0" fontId="71" fillId="30" borderId="33" xfId="6" applyFont="1" applyFill="1" applyBorder="1" applyAlignment="1">
      <alignment horizontal="right" vertical="center" wrapText="1"/>
    </xf>
    <xf numFmtId="0" fontId="71" fillId="30" borderId="4" xfId="6" applyFont="1" applyFill="1" applyBorder="1" applyAlignment="1">
      <alignment horizontal="right" vertical="center" wrapText="1"/>
    </xf>
    <xf numFmtId="0" fontId="71" fillId="30" borderId="92" xfId="6" applyFont="1" applyFill="1" applyBorder="1" applyAlignment="1">
      <alignment horizontal="left" vertical="center" wrapText="1"/>
    </xf>
    <xf numFmtId="0" fontId="71" fillId="30" borderId="93" xfId="6" applyFont="1" applyFill="1" applyBorder="1" applyAlignment="1">
      <alignment horizontal="left" vertical="center" wrapText="1"/>
    </xf>
    <xf numFmtId="0" fontId="71" fillId="30" borderId="94" xfId="6" applyFont="1" applyFill="1" applyBorder="1" applyAlignment="1">
      <alignment horizontal="left" vertical="center" wrapText="1"/>
    </xf>
    <xf numFmtId="0" fontId="71" fillId="30" borderId="31" xfId="6" applyFont="1" applyFill="1" applyBorder="1" applyAlignment="1">
      <alignment horizontal="left" vertical="center" wrapText="1"/>
    </xf>
    <xf numFmtId="0" fontId="71" fillId="30" borderId="0" xfId="6" applyFont="1" applyFill="1" applyAlignment="1">
      <alignment horizontal="left" vertical="center" wrapText="1"/>
    </xf>
    <xf numFmtId="0" fontId="71" fillId="30" borderId="32" xfId="6" applyFont="1" applyFill="1" applyBorder="1" applyAlignment="1">
      <alignment horizontal="left" vertical="center" wrapText="1"/>
    </xf>
    <xf numFmtId="0" fontId="71" fillId="30" borderId="33" xfId="6" applyFont="1" applyFill="1" applyBorder="1" applyAlignment="1">
      <alignment horizontal="left" vertical="center" wrapText="1"/>
    </xf>
    <xf numFmtId="0" fontId="71" fillId="30" borderId="4" xfId="6" applyFont="1" applyFill="1" applyBorder="1" applyAlignment="1">
      <alignment horizontal="left" vertical="center" wrapText="1"/>
    </xf>
    <xf numFmtId="0" fontId="71" fillId="30" borderId="34" xfId="6" applyFont="1" applyFill="1" applyBorder="1" applyAlignment="1">
      <alignment horizontal="left" vertical="center" wrapText="1"/>
    </xf>
    <xf numFmtId="0" fontId="79" fillId="30" borderId="93" xfId="6" applyFont="1" applyFill="1" applyBorder="1" applyAlignment="1">
      <alignment horizontal="center" vertical="center" wrapText="1"/>
    </xf>
    <xf numFmtId="0" fontId="79" fillId="30" borderId="0" xfId="6" applyFont="1" applyFill="1" applyAlignment="1">
      <alignment horizontal="center" vertical="center" wrapText="1"/>
    </xf>
    <xf numFmtId="0" fontId="79" fillId="30" borderId="4" xfId="6" applyFont="1" applyFill="1" applyBorder="1" applyAlignment="1">
      <alignment horizontal="center" vertical="center" wrapText="1"/>
    </xf>
    <xf numFmtId="14" fontId="71" fillId="27" borderId="6" xfId="6" applyNumberFormat="1" applyFont="1" applyFill="1" applyBorder="1" applyAlignment="1">
      <alignment horizontal="center"/>
    </xf>
    <xf numFmtId="0" fontId="71" fillId="27" borderId="8" xfId="6" applyFont="1" applyFill="1" applyBorder="1" applyAlignment="1">
      <alignment horizontal="center"/>
    </xf>
    <xf numFmtId="0" fontId="71" fillId="28" borderId="0" xfId="6" applyFont="1" applyFill="1" applyAlignment="1">
      <alignment horizontal="center" vertical="center"/>
    </xf>
    <xf numFmtId="0" fontId="71" fillId="0" borderId="0" xfId="6" applyFont="1" applyAlignment="1">
      <alignment horizontal="center"/>
    </xf>
    <xf numFmtId="0" fontId="79" fillId="30" borderId="4" xfId="6" applyFont="1" applyFill="1" applyBorder="1" applyAlignment="1">
      <alignment horizontal="justify" vertical="center" wrapText="1"/>
    </xf>
    <xf numFmtId="0" fontId="71" fillId="0" borderId="0" xfId="6" applyFont="1" applyAlignment="1">
      <alignment horizontal="left" vertical="top"/>
    </xf>
    <xf numFmtId="0" fontId="71" fillId="0" borderId="4" xfId="6" applyFont="1" applyBorder="1" applyAlignment="1">
      <alignment horizontal="left" vertical="top"/>
    </xf>
    <xf numFmtId="0" fontId="80" fillId="30" borderId="4" xfId="6" applyFont="1" applyFill="1" applyBorder="1" applyAlignment="1">
      <alignment horizontal="center" vertical="center" wrapText="1"/>
    </xf>
    <xf numFmtId="0" fontId="79" fillId="30" borderId="4" xfId="6" applyFont="1" applyFill="1" applyBorder="1" applyAlignment="1">
      <alignment horizontal="right" vertical="center" wrapText="1"/>
    </xf>
    <xf numFmtId="0" fontId="72" fillId="30" borderId="0" xfId="6" applyFont="1" applyFill="1" applyAlignment="1">
      <alignment horizontal="center" vertical="center"/>
    </xf>
    <xf numFmtId="0" fontId="72" fillId="31" borderId="0" xfId="6" applyFont="1" applyFill="1" applyAlignment="1">
      <alignment vertical="center"/>
    </xf>
    <xf numFmtId="0" fontId="72" fillId="30" borderId="0" xfId="6" applyFont="1" applyFill="1" applyAlignment="1">
      <alignment horizontal="justify" vertical="center" wrapText="1"/>
    </xf>
    <xf numFmtId="0" fontId="72" fillId="30" borderId="93" xfId="6" applyFont="1" applyFill="1" applyBorder="1" applyAlignment="1" applyProtection="1">
      <alignment vertical="center" shrinkToFit="1"/>
      <protection locked="0"/>
    </xf>
    <xf numFmtId="0" fontId="71" fillId="28" borderId="0" xfId="6" applyFont="1" applyFill="1" applyAlignment="1" applyProtection="1">
      <alignment horizontal="center" vertical="center"/>
      <protection locked="0"/>
    </xf>
    <xf numFmtId="0" fontId="71" fillId="28" borderId="0" xfId="6" applyFont="1" applyFill="1" applyAlignment="1" applyProtection="1">
      <alignment horizontal="center" vertical="center" shrinkToFit="1"/>
      <protection locked="0"/>
    </xf>
    <xf numFmtId="0" fontId="71" fillId="28" borderId="0" xfId="6" applyFont="1" applyFill="1" applyAlignment="1" applyProtection="1">
      <alignment vertical="center" shrinkToFit="1"/>
      <protection locked="0"/>
    </xf>
    <xf numFmtId="183" fontId="71" fillId="28" borderId="0" xfId="6" applyNumberFormat="1" applyFont="1" applyFill="1" applyAlignment="1" applyProtection="1">
      <alignment horizontal="center" vertical="center"/>
      <protection locked="0"/>
    </xf>
    <xf numFmtId="0" fontId="71" fillId="28" borderId="0" xfId="6" applyFont="1" applyFill="1" applyAlignment="1" applyProtection="1">
      <alignment horizontal="right" vertical="center"/>
      <protection locked="0"/>
    </xf>
    <xf numFmtId="49" fontId="71" fillId="28" borderId="0" xfId="6" applyNumberFormat="1" applyFont="1" applyFill="1" applyAlignment="1" applyProtection="1">
      <alignment horizontal="left" vertical="center"/>
      <protection locked="0"/>
    </xf>
    <xf numFmtId="0" fontId="71" fillId="28" borderId="4" xfId="6" applyFont="1" applyFill="1" applyBorder="1" applyAlignment="1" applyProtection="1">
      <alignment horizontal="left" vertical="center"/>
      <protection locked="0"/>
    </xf>
    <xf numFmtId="0" fontId="71" fillId="28" borderId="0" xfId="6" applyFont="1" applyFill="1" applyAlignment="1">
      <alignment horizontal="right" vertical="center"/>
    </xf>
    <xf numFmtId="0" fontId="71" fillId="28" borderId="0" xfId="6" applyFont="1" applyFill="1" applyAlignment="1" applyProtection="1">
      <alignment vertical="center"/>
      <protection locked="0"/>
    </xf>
    <xf numFmtId="0" fontId="79" fillId="28" borderId="0" xfId="6" applyFont="1" applyFill="1" applyAlignment="1" applyProtection="1">
      <alignment horizontal="center" vertical="center" shrinkToFit="1"/>
      <protection locked="0"/>
    </xf>
    <xf numFmtId="0" fontId="79" fillId="28" borderId="0" xfId="6" applyFont="1" applyFill="1" applyAlignment="1" applyProtection="1">
      <alignment vertical="center"/>
      <protection locked="0"/>
    </xf>
    <xf numFmtId="0" fontId="71" fillId="28" borderId="4" xfId="6" applyFont="1" applyFill="1" applyBorder="1" applyAlignment="1" applyProtection="1">
      <alignment horizontal="center" vertical="center" shrinkToFit="1"/>
      <protection locked="0"/>
    </xf>
    <xf numFmtId="0" fontId="79" fillId="28" borderId="0" xfId="6" applyFont="1" applyFill="1" applyAlignment="1" applyProtection="1">
      <alignment horizontal="left" vertical="center" shrinkToFit="1"/>
      <protection locked="0"/>
    </xf>
    <xf numFmtId="0" fontId="79" fillId="28" borderId="0" xfId="6" applyFont="1" applyFill="1" applyAlignment="1" applyProtection="1">
      <alignment horizontal="left" vertical="center"/>
      <protection locked="0"/>
    </xf>
    <xf numFmtId="0" fontId="72" fillId="32" borderId="0" xfId="6" applyFont="1" applyFill="1" applyAlignment="1" applyProtection="1">
      <alignment horizontal="center" vertical="center"/>
      <protection locked="0"/>
    </xf>
    <xf numFmtId="49" fontId="79" fillId="0" borderId="0" xfId="6" applyNumberFormat="1" applyFont="1" applyAlignment="1" applyProtection="1">
      <alignment horizontal="left" vertical="center"/>
      <protection locked="0"/>
    </xf>
    <xf numFmtId="0" fontId="81" fillId="27" borderId="0" xfId="6" applyFont="1" applyFill="1" applyAlignment="1" applyProtection="1">
      <alignment vertical="center"/>
      <protection locked="0"/>
    </xf>
    <xf numFmtId="0" fontId="72" fillId="27" borderId="0" xfId="6" applyFont="1" applyFill="1" applyAlignment="1" applyProtection="1">
      <alignment vertical="center"/>
      <protection locked="0"/>
    </xf>
    <xf numFmtId="0" fontId="72" fillId="27" borderId="0" xfId="6" applyFont="1" applyFill="1" applyAlignment="1" applyProtection="1">
      <alignment horizontal="left" vertical="center"/>
      <protection locked="0"/>
    </xf>
    <xf numFmtId="0" fontId="72" fillId="28" borderId="0" xfId="6" applyFont="1" applyFill="1" applyAlignment="1" applyProtection="1">
      <alignment horizontal="left" vertical="center"/>
      <protection locked="0"/>
    </xf>
    <xf numFmtId="49" fontId="72" fillId="27" borderId="0" xfId="6" applyNumberFormat="1" applyFont="1" applyFill="1" applyAlignment="1" applyProtection="1">
      <alignment horizontal="center" vertical="center"/>
      <protection locked="0"/>
    </xf>
    <xf numFmtId="49" fontId="71" fillId="0" borderId="0" xfId="6" applyNumberFormat="1" applyFont="1" applyAlignment="1">
      <alignment horizontal="left" vertical="center"/>
    </xf>
    <xf numFmtId="49" fontId="71" fillId="0" borderId="0" xfId="6" applyNumberFormat="1" applyFont="1" applyAlignment="1">
      <alignment horizontal="center" vertical="center"/>
    </xf>
    <xf numFmtId="0" fontId="72" fillId="30" borderId="93" xfId="6" applyFont="1" applyFill="1" applyBorder="1" applyAlignment="1" applyProtection="1">
      <alignment horizontal="left" vertical="center"/>
      <protection locked="0"/>
    </xf>
    <xf numFmtId="0" fontId="72" fillId="33" borderId="0" xfId="6" applyFont="1" applyFill="1" applyAlignment="1" applyProtection="1">
      <alignment horizontal="left" vertical="top" wrapText="1"/>
      <protection locked="0"/>
    </xf>
    <xf numFmtId="0" fontId="72" fillId="0" borderId="0" xfId="6" applyFont="1" applyAlignment="1" applyProtection="1">
      <alignment horizontal="left" vertical="top" wrapText="1"/>
      <protection locked="0"/>
    </xf>
    <xf numFmtId="0" fontId="72" fillId="0" borderId="4" xfId="6" applyFont="1" applyBorder="1" applyAlignment="1">
      <alignment horizontal="left"/>
    </xf>
    <xf numFmtId="0" fontId="72" fillId="0" borderId="4" xfId="6" applyFont="1" applyBorder="1" applyAlignment="1" applyProtection="1">
      <alignment horizontal="center" vertical="center"/>
      <protection locked="0"/>
    </xf>
    <xf numFmtId="185" fontId="71" fillId="0" borderId="0" xfId="6" applyNumberFormat="1" applyFont="1" applyAlignment="1">
      <alignment horizontal="center" vertical="center"/>
    </xf>
    <xf numFmtId="49" fontId="71" fillId="30" borderId="0" xfId="6" applyNumberFormat="1" applyFont="1" applyFill="1" applyAlignment="1">
      <alignment horizontal="center" vertical="center"/>
    </xf>
    <xf numFmtId="49" fontId="71" fillId="0" borderId="96" xfId="6" applyNumberFormat="1" applyFont="1" applyBorder="1" applyAlignment="1" applyProtection="1">
      <alignment horizontal="left" vertical="center" shrinkToFit="1"/>
      <protection locked="0"/>
    </xf>
    <xf numFmtId="49" fontId="84" fillId="30" borderId="4" xfId="6" applyNumberFormat="1" applyFont="1" applyFill="1" applyBorder="1" applyAlignment="1">
      <alignment vertical="center"/>
    </xf>
    <xf numFmtId="49" fontId="71" fillId="0" borderId="93" xfId="6" applyNumberFormat="1" applyFont="1" applyBorder="1" applyAlignment="1" applyProtection="1">
      <alignment horizontal="left" vertical="center"/>
      <protection locked="0"/>
    </xf>
    <xf numFmtId="49" fontId="71" fillId="0" borderId="4" xfId="6" applyNumberFormat="1" applyFont="1" applyBorder="1" applyAlignment="1">
      <alignment horizontal="left" vertical="center"/>
    </xf>
    <xf numFmtId="184" fontId="71" fillId="0" borderId="0" xfId="6" applyNumberFormat="1" applyFont="1" applyAlignment="1" applyProtection="1">
      <alignment horizontal="center" vertical="center"/>
      <protection locked="0"/>
    </xf>
    <xf numFmtId="185" fontId="71" fillId="0" borderId="0" xfId="6" applyNumberFormat="1" applyFont="1" applyAlignment="1" applyProtection="1">
      <alignment horizontal="center" vertical="center"/>
      <protection locked="0"/>
    </xf>
    <xf numFmtId="49" fontId="71" fillId="26" borderId="96" xfId="6" applyNumberFormat="1" applyFont="1" applyFill="1" applyBorder="1" applyAlignment="1">
      <alignment horizontal="center" vertical="center"/>
    </xf>
    <xf numFmtId="49" fontId="71" fillId="0" borderId="96" xfId="6" applyNumberFormat="1" applyFont="1" applyBorder="1" applyAlignment="1" applyProtection="1">
      <alignment horizontal="left" vertical="center"/>
      <protection locked="0"/>
    </xf>
    <xf numFmtId="185" fontId="71" fillId="0" borderId="0" xfId="6" applyNumberFormat="1" applyFont="1" applyAlignment="1" applyProtection="1">
      <alignment horizontal="center" vertical="center" shrinkToFit="1"/>
      <protection locked="0"/>
    </xf>
    <xf numFmtId="185" fontId="71" fillId="30" borderId="0" xfId="6" applyNumberFormat="1" applyFont="1" applyFill="1" applyAlignment="1" applyProtection="1">
      <alignment horizontal="center" vertical="center" shrinkToFit="1"/>
      <protection locked="0"/>
    </xf>
    <xf numFmtId="49" fontId="71" fillId="0" borderId="4" xfId="6" applyNumberFormat="1" applyFont="1" applyBorder="1" applyAlignment="1" applyProtection="1">
      <alignment horizontal="left" vertical="center"/>
      <protection locked="0"/>
    </xf>
    <xf numFmtId="185" fontId="71" fillId="30" borderId="0" xfId="6" applyNumberFormat="1" applyFont="1" applyFill="1" applyAlignment="1" applyProtection="1">
      <alignment horizontal="center" vertical="center"/>
      <protection locked="0"/>
    </xf>
    <xf numFmtId="185" fontId="71" fillId="28" borderId="4" xfId="6" applyNumberFormat="1" applyFont="1" applyFill="1" applyBorder="1" applyAlignment="1" applyProtection="1">
      <alignment horizontal="center" vertical="center"/>
      <protection locked="0"/>
    </xf>
    <xf numFmtId="186" fontId="71" fillId="30" borderId="0" xfId="6" applyNumberFormat="1" applyFont="1" applyFill="1" applyAlignment="1" applyProtection="1">
      <alignment horizontal="center" vertical="center"/>
      <protection locked="0"/>
    </xf>
    <xf numFmtId="186" fontId="79" fillId="30" borderId="0" xfId="6" applyNumberFormat="1" applyFont="1" applyFill="1" applyAlignment="1" applyProtection="1">
      <alignment horizontal="center" vertical="center"/>
      <protection locked="0"/>
    </xf>
    <xf numFmtId="186" fontId="71" fillId="28" borderId="4" xfId="6" applyNumberFormat="1" applyFont="1" applyFill="1" applyBorder="1" applyAlignment="1" applyProtection="1">
      <alignment horizontal="center" vertical="center"/>
      <protection locked="0"/>
    </xf>
    <xf numFmtId="176" fontId="71" fillId="0" borderId="0" xfId="6" applyNumberFormat="1" applyFont="1" applyAlignment="1" applyProtection="1">
      <alignment horizontal="center" vertical="center"/>
      <protection locked="0"/>
    </xf>
    <xf numFmtId="176" fontId="73" fillId="0" borderId="0" xfId="6" applyNumberFormat="1" applyFont="1" applyAlignment="1">
      <alignment horizontal="center" vertical="center"/>
    </xf>
    <xf numFmtId="176" fontId="71" fillId="0" borderId="4" xfId="6" applyNumberFormat="1" applyFont="1" applyBorder="1" applyAlignment="1" applyProtection="1">
      <alignment horizontal="center" vertical="center"/>
      <protection locked="0"/>
    </xf>
    <xf numFmtId="176" fontId="73" fillId="0" borderId="4" xfId="6" applyNumberFormat="1" applyFont="1" applyBorder="1" applyAlignment="1">
      <alignment horizontal="center" vertical="center"/>
    </xf>
    <xf numFmtId="0" fontId="71" fillId="27" borderId="0" xfId="6" applyFont="1" applyFill="1" applyAlignment="1" applyProtection="1">
      <alignment horizontal="left" vertical="center" shrinkToFit="1"/>
      <protection locked="0"/>
    </xf>
    <xf numFmtId="14" fontId="71" fillId="0" borderId="6" xfId="6" applyNumberFormat="1" applyFont="1" applyBorder="1" applyAlignment="1">
      <alignment horizontal="center"/>
    </xf>
    <xf numFmtId="0" fontId="71" fillId="0" borderId="8" xfId="6" applyFont="1" applyBorder="1" applyAlignment="1">
      <alignment horizontal="center"/>
    </xf>
    <xf numFmtId="176" fontId="71" fillId="27" borderId="0" xfId="6" applyNumberFormat="1" applyFont="1" applyFill="1" applyAlignment="1" applyProtection="1">
      <alignment horizontal="center" vertical="center"/>
      <protection locked="0"/>
    </xf>
    <xf numFmtId="49" fontId="71" fillId="0" borderId="0" xfId="6" applyNumberFormat="1" applyFont="1" applyAlignment="1" applyProtection="1">
      <alignment horizontal="center" vertical="center"/>
      <protection locked="0"/>
    </xf>
    <xf numFmtId="0" fontId="71" fillId="30" borderId="93" xfId="6" applyFont="1" applyFill="1" applyBorder="1" applyAlignment="1">
      <alignment horizontal="justify" vertical="center"/>
    </xf>
    <xf numFmtId="0" fontId="71" fillId="30" borderId="93" xfId="6" applyFont="1" applyFill="1" applyBorder="1" applyAlignment="1">
      <alignment vertical="center"/>
    </xf>
    <xf numFmtId="0" fontId="71" fillId="0" borderId="0" xfId="6" applyFont="1" applyAlignment="1" applyProtection="1">
      <alignment horizontal="left" vertical="top" wrapText="1"/>
      <protection locked="0"/>
    </xf>
    <xf numFmtId="0" fontId="71" fillId="0" borderId="4" xfId="6" applyFont="1" applyBorder="1" applyAlignment="1" applyProtection="1">
      <alignment horizontal="left" vertical="top" wrapText="1"/>
      <protection locked="0"/>
    </xf>
    <xf numFmtId="0" fontId="71" fillId="30" borderId="93" xfId="6" applyFont="1" applyFill="1" applyBorder="1" applyAlignment="1">
      <alignment horizontal="center" vertical="center"/>
    </xf>
    <xf numFmtId="0" fontId="71" fillId="0" borderId="6" xfId="6" applyFont="1" applyBorder="1" applyAlignment="1">
      <alignment horizontal="left" vertical="center"/>
    </xf>
    <xf numFmtId="0" fontId="71" fillId="0" borderId="47" xfId="6" applyFont="1" applyBorder="1" applyAlignment="1">
      <alignment horizontal="left" vertical="center"/>
    </xf>
    <xf numFmtId="0" fontId="71" fillId="0" borderId="8" xfId="6" applyFont="1" applyBorder="1" applyAlignment="1">
      <alignment horizontal="left" vertical="center"/>
    </xf>
    <xf numFmtId="0" fontId="71" fillId="30" borderId="93" xfId="6" applyFont="1" applyFill="1" applyBorder="1" applyAlignment="1" applyProtection="1">
      <alignment horizontal="left" vertical="center"/>
      <protection locked="0"/>
    </xf>
    <xf numFmtId="49" fontId="71" fillId="0" borderId="4" xfId="6" applyNumberFormat="1" applyFont="1" applyBorder="1" applyAlignment="1" applyProtection="1">
      <alignment horizontal="center" vertical="center" shrinkToFit="1"/>
      <protection locked="0"/>
    </xf>
    <xf numFmtId="49" fontId="71" fillId="30" borderId="0" xfId="6" applyNumberFormat="1" applyFont="1" applyFill="1" applyAlignment="1">
      <alignment horizontal="justify" vertical="center" wrapText="1"/>
    </xf>
    <xf numFmtId="49" fontId="71" fillId="0" borderId="96" xfId="6" applyNumberFormat="1" applyFont="1" applyBorder="1" applyAlignment="1" applyProtection="1">
      <alignment horizontal="center" vertical="center"/>
      <protection locked="0"/>
    </xf>
    <xf numFmtId="49" fontId="71" fillId="0" borderId="93" xfId="6" applyNumberFormat="1" applyFont="1" applyBorder="1" applyAlignment="1" applyProtection="1">
      <alignment horizontal="center" vertical="center" shrinkToFit="1"/>
      <protection locked="0"/>
    </xf>
    <xf numFmtId="49" fontId="71" fillId="0" borderId="93" xfId="6" applyNumberFormat="1" applyFont="1" applyBorder="1" applyAlignment="1">
      <alignment horizontal="left" vertical="center"/>
    </xf>
    <xf numFmtId="49" fontId="71" fillId="30" borderId="93" xfId="6" applyNumberFormat="1" applyFont="1" applyFill="1" applyBorder="1" applyAlignment="1">
      <alignment vertical="center"/>
    </xf>
    <xf numFmtId="49" fontId="71" fillId="30" borderId="93" xfId="6" applyNumberFormat="1" applyFont="1" applyFill="1" applyBorder="1" applyAlignment="1">
      <alignment horizontal="left" vertical="center"/>
    </xf>
    <xf numFmtId="49" fontId="71" fillId="0" borderId="93" xfId="6" applyNumberFormat="1" applyFont="1" applyBorder="1" applyAlignment="1" applyProtection="1">
      <alignment horizontal="left" vertical="center" shrinkToFit="1"/>
      <protection locked="0"/>
    </xf>
    <xf numFmtId="49" fontId="71" fillId="0" borderId="4" xfId="6" applyNumberFormat="1" applyFont="1" applyBorder="1" applyAlignment="1" applyProtection="1">
      <alignment horizontal="left" vertical="center" shrinkToFit="1"/>
      <protection locked="0"/>
    </xf>
    <xf numFmtId="49" fontId="71" fillId="0" borderId="96" xfId="6" applyNumberFormat="1" applyFont="1" applyBorder="1" applyAlignment="1" applyProtection="1">
      <alignment horizontal="center" vertical="center" shrinkToFit="1"/>
      <protection locked="0"/>
    </xf>
    <xf numFmtId="49" fontId="71" fillId="0" borderId="4" xfId="6" applyNumberFormat="1" applyFont="1" applyBorder="1" applyAlignment="1" applyProtection="1">
      <alignment horizontal="center" vertical="center"/>
      <protection locked="0"/>
    </xf>
    <xf numFmtId="186" fontId="71" fillId="0" borderId="0" xfId="6" applyNumberFormat="1" applyFont="1" applyAlignment="1" applyProtection="1">
      <alignment horizontal="center" vertical="center"/>
      <protection locked="0"/>
    </xf>
    <xf numFmtId="49" fontId="71" fillId="30" borderId="0" xfId="6" applyNumberFormat="1" applyFont="1" applyFill="1" applyAlignment="1">
      <alignment horizontal="left" vertical="center"/>
    </xf>
    <xf numFmtId="49" fontId="71" fillId="30" borderId="0" xfId="6" applyNumberFormat="1" applyFont="1" applyFill="1" applyAlignment="1">
      <alignment vertical="center"/>
    </xf>
    <xf numFmtId="49" fontId="79" fillId="30" borderId="0" xfId="6" applyNumberFormat="1" applyFont="1" applyFill="1" applyAlignment="1">
      <alignment vertical="center"/>
    </xf>
    <xf numFmtId="49" fontId="71" fillId="27" borderId="0" xfId="6" applyNumberFormat="1" applyFont="1" applyFill="1" applyAlignment="1" applyProtection="1">
      <alignment horizontal="center" vertical="center" shrinkToFit="1"/>
      <protection locked="0"/>
    </xf>
    <xf numFmtId="49" fontId="79" fillId="30" borderId="0" xfId="6" applyNumberFormat="1" applyFont="1" applyFill="1" applyAlignment="1">
      <alignment horizontal="left" vertical="center" wrapText="1"/>
    </xf>
    <xf numFmtId="49" fontId="79" fillId="0" borderId="0" xfId="6" applyNumberFormat="1" applyFont="1" applyAlignment="1">
      <alignment horizontal="center" vertical="center"/>
    </xf>
    <xf numFmtId="49" fontId="71" fillId="0" borderId="96" xfId="6" applyNumberFormat="1" applyFont="1" applyBorder="1" applyAlignment="1">
      <alignment horizontal="center" vertical="center"/>
    </xf>
    <xf numFmtId="49" fontId="71" fillId="27" borderId="96" xfId="6" applyNumberFormat="1" applyFont="1" applyFill="1" applyBorder="1" applyAlignment="1" applyProtection="1">
      <alignment horizontal="left" vertical="center" shrinkToFit="1"/>
      <protection locked="0"/>
    </xf>
    <xf numFmtId="49" fontId="71" fillId="30" borderId="96" xfId="6" applyNumberFormat="1" applyFont="1" applyFill="1" applyBorder="1" applyAlignment="1">
      <alignment vertical="center"/>
    </xf>
    <xf numFmtId="49" fontId="71" fillId="0" borderId="96" xfId="6" applyNumberFormat="1" applyFont="1" applyBorder="1" applyAlignment="1">
      <alignment horizontal="left" vertical="center"/>
    </xf>
    <xf numFmtId="186" fontId="71" fillId="30" borderId="4" xfId="6" applyNumberFormat="1" applyFont="1" applyFill="1" applyBorder="1" applyAlignment="1" applyProtection="1">
      <alignment horizontal="center" vertical="center"/>
      <protection locked="0"/>
    </xf>
    <xf numFmtId="49" fontId="71" fillId="30" borderId="4" xfId="6" applyNumberFormat="1" applyFont="1" applyFill="1" applyBorder="1" applyAlignment="1">
      <alignment vertical="center" wrapText="1"/>
    </xf>
    <xf numFmtId="49" fontId="71" fillId="30" borderId="4" xfId="6" applyNumberFormat="1" applyFont="1" applyFill="1" applyBorder="1" applyAlignment="1">
      <alignment vertical="center"/>
    </xf>
    <xf numFmtId="49" fontId="71" fillId="30" borderId="96" xfId="6" applyNumberFormat="1" applyFont="1" applyFill="1" applyBorder="1" applyAlignment="1">
      <alignment horizontal="center" vertical="center"/>
    </xf>
    <xf numFmtId="185" fontId="71" fillId="0" borderId="4" xfId="6" applyNumberFormat="1" applyFont="1" applyBorder="1" applyAlignment="1" applyProtection="1">
      <alignment horizontal="center" vertical="center" shrinkToFit="1"/>
      <protection locked="0"/>
    </xf>
    <xf numFmtId="49" fontId="71" fillId="0" borderId="0" xfId="6" applyNumberFormat="1" applyFont="1" applyAlignment="1" applyProtection="1">
      <alignment horizontal="left" vertical="center" wrapText="1"/>
      <protection locked="0"/>
    </xf>
    <xf numFmtId="49" fontId="71" fillId="0" borderId="4" xfId="6" applyNumberFormat="1" applyFont="1" applyBorder="1" applyAlignment="1" applyProtection="1">
      <alignment horizontal="left" vertical="center" wrapText="1"/>
      <protection locked="0"/>
    </xf>
    <xf numFmtId="49" fontId="79" fillId="0" borderId="4" xfId="6" applyNumberFormat="1" applyFont="1" applyBorder="1" applyAlignment="1" applyProtection="1">
      <alignment horizontal="left" vertical="center" wrapText="1"/>
      <protection locked="0"/>
    </xf>
    <xf numFmtId="49" fontId="79" fillId="0" borderId="93" xfId="6" applyNumberFormat="1" applyFont="1" applyBorder="1" applyAlignment="1" applyProtection="1">
      <alignment horizontal="left" vertical="center"/>
      <protection locked="0"/>
    </xf>
    <xf numFmtId="49" fontId="79" fillId="0" borderId="0" xfId="6" applyNumberFormat="1" applyFont="1" applyAlignment="1" applyProtection="1">
      <alignment horizontal="left" vertical="center" wrapText="1"/>
      <protection locked="0"/>
    </xf>
    <xf numFmtId="0" fontId="71" fillId="30" borderId="93" xfId="6" applyFont="1" applyFill="1" applyBorder="1" applyAlignment="1">
      <alignment horizontal="left" vertical="center"/>
    </xf>
    <xf numFmtId="0" fontId="71" fillId="32" borderId="96" xfId="6" applyFont="1" applyFill="1" applyBorder="1" applyAlignment="1">
      <alignment horizontal="center" vertical="center"/>
    </xf>
    <xf numFmtId="185" fontId="71" fillId="32" borderId="96" xfId="6" applyNumberFormat="1" applyFont="1" applyFill="1" applyBorder="1" applyAlignment="1">
      <alignment horizontal="center" vertical="center"/>
    </xf>
    <xf numFmtId="187" fontId="71" fillId="32" borderId="0" xfId="6" applyNumberFormat="1" applyFont="1" applyFill="1" applyAlignment="1">
      <alignment horizontal="center" vertical="center"/>
    </xf>
    <xf numFmtId="0" fontId="71" fillId="32" borderId="0" xfId="6" applyFont="1" applyFill="1" applyAlignment="1">
      <alignment horizontal="center" vertical="center"/>
    </xf>
    <xf numFmtId="49" fontId="71" fillId="32" borderId="0" xfId="6" applyNumberFormat="1" applyFont="1" applyFill="1" applyAlignment="1" applyProtection="1">
      <alignment horizontal="center" vertical="center"/>
      <protection locked="0"/>
    </xf>
    <xf numFmtId="0" fontId="71" fillId="32" borderId="4" xfId="6" applyFont="1" applyFill="1" applyBorder="1" applyAlignment="1">
      <alignment horizontal="left" vertical="center"/>
    </xf>
    <xf numFmtId="0" fontId="71" fillId="0" borderId="0" xfId="6" applyFont="1" applyAlignment="1">
      <alignment horizontal="left" vertical="center"/>
    </xf>
    <xf numFmtId="0" fontId="71" fillId="32" borderId="0" xfId="6" applyFont="1" applyFill="1" applyAlignment="1">
      <alignment horizontal="left" vertical="center"/>
    </xf>
    <xf numFmtId="0" fontId="79" fillId="0" borderId="0" xfId="6" applyFont="1" applyAlignment="1" applyProtection="1">
      <alignment vertical="center" shrinkToFit="1"/>
      <protection locked="0"/>
    </xf>
    <xf numFmtId="183" fontId="71" fillId="28" borderId="0" xfId="11" applyNumberFormat="1" applyFont="1" applyFill="1" applyAlignment="1" applyProtection="1">
      <alignment horizontal="center" vertical="center"/>
      <protection locked="0"/>
    </xf>
    <xf numFmtId="0" fontId="73" fillId="28" borderId="0" xfId="11" applyFont="1" applyFill="1" applyAlignment="1" applyProtection="1">
      <alignment horizontal="center" vertical="center"/>
      <protection locked="0"/>
    </xf>
    <xf numFmtId="49" fontId="76" fillId="30" borderId="0" xfId="11" applyNumberFormat="1" applyFont="1" applyFill="1" applyAlignment="1">
      <alignment horizontal="left" vertical="center"/>
    </xf>
    <xf numFmtId="49" fontId="76" fillId="30" borderId="0" xfId="11" applyNumberFormat="1" applyFont="1" applyFill="1">
      <alignment vertical="center"/>
    </xf>
    <xf numFmtId="49" fontId="71" fillId="30" borderId="98" xfId="11" applyNumberFormat="1" applyFont="1" applyFill="1" applyBorder="1" applyAlignment="1">
      <alignment vertical="distributed" textRotation="255" shrinkToFit="1"/>
    </xf>
    <xf numFmtId="49" fontId="71" fillId="30" borderId="23" xfId="11" applyNumberFormat="1" applyFont="1" applyFill="1" applyBorder="1" applyAlignment="1">
      <alignment vertical="distributed" textRotation="255" shrinkToFit="1"/>
    </xf>
    <xf numFmtId="49" fontId="71" fillId="30" borderId="24" xfId="11" applyNumberFormat="1" applyFont="1" applyFill="1" applyBorder="1" applyAlignment="1">
      <alignment vertical="distributed" textRotation="255" shrinkToFit="1"/>
    </xf>
    <xf numFmtId="49" fontId="71" fillId="30" borderId="95" xfId="11" applyNumberFormat="1" applyFont="1" applyFill="1" applyBorder="1" applyAlignment="1">
      <alignment horizontal="center" vertical="center" shrinkToFit="1"/>
    </xf>
    <xf numFmtId="49" fontId="71" fillId="30" borderId="96" xfId="11" applyNumberFormat="1" applyFont="1" applyFill="1" applyBorder="1" applyAlignment="1">
      <alignment horizontal="center" vertical="center" shrinkToFit="1"/>
    </xf>
    <xf numFmtId="49" fontId="71" fillId="30" borderId="97" xfId="11" applyNumberFormat="1" applyFont="1" applyFill="1" applyBorder="1" applyAlignment="1">
      <alignment horizontal="center" vertical="center" shrinkToFit="1"/>
    </xf>
    <xf numFmtId="49" fontId="71" fillId="30" borderId="95" xfId="11" applyNumberFormat="1" applyFont="1" applyFill="1" applyBorder="1" applyAlignment="1">
      <alignment horizontal="center" vertical="center"/>
    </xf>
    <xf numFmtId="49" fontId="71" fillId="30" borderId="96" xfId="11" applyNumberFormat="1" applyFont="1" applyFill="1" applyBorder="1" applyAlignment="1">
      <alignment horizontal="center" vertical="center"/>
    </xf>
    <xf numFmtId="49" fontId="71" fillId="30" borderId="97" xfId="11" applyNumberFormat="1" applyFont="1" applyFill="1" applyBorder="1" applyAlignment="1">
      <alignment horizontal="center" vertical="center"/>
    </xf>
    <xf numFmtId="49" fontId="71" fillId="30" borderId="92" xfId="11" applyNumberFormat="1" applyFont="1" applyFill="1" applyBorder="1" applyAlignment="1">
      <alignment horizontal="center" vertical="center"/>
    </xf>
    <xf numFmtId="49" fontId="71" fillId="30" borderId="93" xfId="11" applyNumberFormat="1" applyFont="1" applyFill="1" applyBorder="1" applyAlignment="1">
      <alignment horizontal="center" vertical="center"/>
    </xf>
    <xf numFmtId="49" fontId="71" fillId="30" borderId="94" xfId="11" applyNumberFormat="1" applyFont="1" applyFill="1" applyBorder="1" applyAlignment="1">
      <alignment horizontal="center" vertical="center"/>
    </xf>
    <xf numFmtId="49" fontId="71" fillId="30" borderId="31" xfId="11" applyNumberFormat="1" applyFont="1" applyFill="1" applyBorder="1" applyAlignment="1">
      <alignment horizontal="center" vertical="center"/>
    </xf>
    <xf numFmtId="49" fontId="71" fillId="30" borderId="0" xfId="11" applyNumberFormat="1" applyFont="1" applyFill="1" applyAlignment="1">
      <alignment horizontal="center" vertical="center"/>
    </xf>
    <xf numFmtId="49" fontId="71" fillId="30" borderId="32" xfId="11" applyNumberFormat="1" applyFont="1" applyFill="1" applyBorder="1" applyAlignment="1">
      <alignment horizontal="center" vertical="center"/>
    </xf>
    <xf numFmtId="49" fontId="71" fillId="30" borderId="33" xfId="11" applyNumberFormat="1" applyFont="1" applyFill="1" applyBorder="1" applyAlignment="1">
      <alignment horizontal="center" vertical="center"/>
    </xf>
    <xf numFmtId="49" fontId="71" fillId="30" borderId="4" xfId="11" applyNumberFormat="1" applyFont="1" applyFill="1" applyBorder="1" applyAlignment="1">
      <alignment horizontal="center" vertical="center"/>
    </xf>
    <xf numFmtId="49" fontId="71" fillId="30" borderId="34" xfId="11" applyNumberFormat="1" applyFont="1" applyFill="1" applyBorder="1" applyAlignment="1">
      <alignment horizontal="center" vertical="center"/>
    </xf>
    <xf numFmtId="0" fontId="92" fillId="30" borderId="92" xfId="11" applyFont="1" applyFill="1" applyBorder="1" applyAlignment="1">
      <alignment horizontal="center" vertical="center"/>
    </xf>
    <xf numFmtId="0" fontId="92" fillId="30" borderId="93" xfId="11" applyFont="1" applyFill="1" applyBorder="1" applyAlignment="1">
      <alignment horizontal="center" vertical="center"/>
    </xf>
    <xf numFmtId="0" fontId="92" fillId="30" borderId="94" xfId="11" applyFont="1" applyFill="1" applyBorder="1" applyAlignment="1">
      <alignment horizontal="center" vertical="center"/>
    </xf>
    <xf numFmtId="0" fontId="92" fillId="30" borderId="33" xfId="11" applyFont="1" applyFill="1" applyBorder="1" applyAlignment="1">
      <alignment horizontal="center" vertical="center"/>
    </xf>
    <xf numFmtId="0" fontId="92" fillId="30" borderId="4" xfId="11" applyFont="1" applyFill="1" applyBorder="1" applyAlignment="1">
      <alignment horizontal="center" vertical="center"/>
    </xf>
    <xf numFmtId="0" fontId="92" fillId="30" borderId="34" xfId="11" applyFont="1" applyFill="1" applyBorder="1" applyAlignment="1">
      <alignment horizontal="center" vertical="center"/>
    </xf>
    <xf numFmtId="0" fontId="79" fillId="30" borderId="92" xfId="11" applyFont="1" applyFill="1" applyBorder="1" applyAlignment="1">
      <alignment horizontal="center" vertical="center"/>
    </xf>
    <xf numFmtId="0" fontId="79" fillId="30" borderId="93" xfId="11" applyFont="1" applyFill="1" applyBorder="1" applyAlignment="1">
      <alignment horizontal="center" vertical="center"/>
    </xf>
    <xf numFmtId="0" fontId="79" fillId="30" borderId="94" xfId="11" applyFont="1" applyFill="1" applyBorder="1" applyAlignment="1">
      <alignment horizontal="center" vertical="center"/>
    </xf>
    <xf numFmtId="0" fontId="79" fillId="30" borderId="33" xfId="11" applyFont="1" applyFill="1" applyBorder="1" applyAlignment="1">
      <alignment horizontal="center" vertical="center"/>
    </xf>
    <xf numFmtId="0" fontId="79" fillId="30" borderId="4" xfId="11" applyFont="1" applyFill="1" applyBorder="1" applyAlignment="1">
      <alignment horizontal="center" vertical="center"/>
    </xf>
    <xf numFmtId="0" fontId="79" fillId="30" borderId="34" xfId="11" applyFont="1" applyFill="1" applyBorder="1" applyAlignment="1">
      <alignment horizontal="center" vertical="center"/>
    </xf>
    <xf numFmtId="49" fontId="79" fillId="30" borderId="0" xfId="11" applyNumberFormat="1" applyFont="1" applyFill="1" applyAlignment="1">
      <alignment horizontal="center" vertical="center"/>
    </xf>
    <xf numFmtId="49" fontId="71" fillId="30" borderId="0" xfId="11" applyNumberFormat="1" applyFont="1" applyFill="1" applyAlignment="1">
      <alignment horizontal="justify" vertical="center" wrapText="1"/>
    </xf>
    <xf numFmtId="49" fontId="71" fillId="30" borderId="0" xfId="11" applyNumberFormat="1" applyFont="1" applyFill="1">
      <alignment vertical="center"/>
    </xf>
    <xf numFmtId="0" fontId="71" fillId="28" borderId="93" xfId="11" applyFont="1" applyFill="1" applyBorder="1" applyAlignment="1" applyProtection="1">
      <alignment vertical="center" shrinkToFit="1"/>
      <protection locked="0"/>
    </xf>
    <xf numFmtId="0" fontId="71" fillId="28" borderId="0" xfId="11" applyFont="1" applyFill="1" applyAlignment="1" applyProtection="1">
      <alignment horizontal="left" vertical="center" shrinkToFit="1"/>
      <protection locked="0"/>
    </xf>
    <xf numFmtId="49" fontId="71" fillId="28" borderId="0" xfId="11" applyNumberFormat="1" applyFont="1" applyFill="1" applyAlignment="1" applyProtection="1">
      <alignment horizontal="left" vertical="center"/>
      <protection locked="0"/>
    </xf>
    <xf numFmtId="0" fontId="71" fillId="28" borderId="0" xfId="11" applyFont="1" applyFill="1" applyAlignment="1" applyProtection="1">
      <alignment horizontal="center" vertical="center" shrinkToFit="1"/>
      <protection locked="0"/>
    </xf>
    <xf numFmtId="0" fontId="71" fillId="28" borderId="0" xfId="11" applyFont="1" applyFill="1" applyAlignment="1">
      <alignment horizontal="center" vertical="center"/>
    </xf>
    <xf numFmtId="0" fontId="71" fillId="28" borderId="0" xfId="11" applyFont="1" applyFill="1" applyAlignment="1" applyProtection="1">
      <alignment horizontal="center" vertical="center"/>
      <protection locked="0"/>
    </xf>
    <xf numFmtId="0" fontId="71" fillId="28" borderId="0" xfId="11" applyFont="1" applyFill="1" applyAlignment="1" applyProtection="1">
      <alignment vertical="center" shrinkToFit="1"/>
      <protection locked="0"/>
    </xf>
    <xf numFmtId="0" fontId="71" fillId="28" borderId="0" xfId="11" applyFont="1" applyFill="1" applyProtection="1">
      <alignment vertical="center"/>
      <protection locked="0"/>
    </xf>
    <xf numFmtId="0" fontId="71" fillId="28" borderId="0" xfId="11" applyFont="1" applyFill="1" applyAlignment="1" applyProtection="1">
      <alignment horizontal="left" vertical="center"/>
      <protection locked="0"/>
    </xf>
    <xf numFmtId="0" fontId="71" fillId="28" borderId="4" xfId="11" applyFont="1" applyFill="1" applyBorder="1" applyAlignment="1" applyProtection="1">
      <alignment horizontal="left" vertical="center"/>
      <protection locked="0"/>
    </xf>
    <xf numFmtId="0" fontId="71" fillId="28" borderId="0" xfId="12" applyFont="1" applyFill="1" applyAlignment="1" applyProtection="1">
      <alignment horizontal="left" vertical="center" shrinkToFit="1"/>
      <protection locked="0"/>
    </xf>
    <xf numFmtId="183" fontId="71" fillId="28" borderId="0" xfId="12" applyNumberFormat="1" applyFont="1" applyFill="1" applyAlignment="1" applyProtection="1">
      <alignment horizontal="center" vertical="center"/>
      <protection locked="0"/>
    </xf>
    <xf numFmtId="0" fontId="73" fillId="28" borderId="0" xfId="12" applyFont="1" applyFill="1" applyAlignment="1">
      <alignment horizontal="center" vertical="center"/>
    </xf>
    <xf numFmtId="0" fontId="71" fillId="28" borderId="0" xfId="12" applyFont="1" applyFill="1" applyAlignment="1" applyProtection="1">
      <alignment horizontal="left" vertical="center"/>
      <protection locked="0"/>
    </xf>
    <xf numFmtId="0" fontId="71" fillId="28" borderId="4" xfId="12" applyFont="1" applyFill="1" applyBorder="1" applyAlignment="1" applyProtection="1">
      <alignment horizontal="left" vertical="center"/>
      <protection locked="0"/>
    </xf>
    <xf numFmtId="0" fontId="71" fillId="28" borderId="0" xfId="12" applyFont="1" applyFill="1" applyAlignment="1">
      <alignment horizontal="left" vertical="center"/>
    </xf>
    <xf numFmtId="0" fontId="71" fillId="28" borderId="0" xfId="12" applyFont="1" applyFill="1" applyAlignment="1" applyProtection="1">
      <alignment horizontal="center" vertical="center" shrinkToFit="1"/>
      <protection locked="0"/>
    </xf>
    <xf numFmtId="0" fontId="71" fillId="28" borderId="0" xfId="12" applyFont="1" applyFill="1" applyAlignment="1">
      <alignment horizontal="center" vertical="center"/>
    </xf>
    <xf numFmtId="0" fontId="71" fillId="28" borderId="0" xfId="12" applyFont="1" applyFill="1" applyAlignment="1" applyProtection="1">
      <alignment horizontal="center" vertical="center"/>
      <protection locked="0"/>
    </xf>
    <xf numFmtId="0" fontId="73" fillId="28" borderId="0" xfId="12" applyFont="1" applyFill="1" applyAlignment="1" applyProtection="1">
      <alignment horizontal="center" vertical="center"/>
      <protection locked="0"/>
    </xf>
    <xf numFmtId="0" fontId="71" fillId="28" borderId="0" xfId="12" applyFont="1" applyFill="1" applyAlignment="1" applyProtection="1">
      <alignment horizontal="left" vertical="top" wrapText="1"/>
      <protection locked="0"/>
    </xf>
    <xf numFmtId="0" fontId="71" fillId="28" borderId="4" xfId="12" applyFont="1" applyFill="1" applyBorder="1" applyAlignment="1" applyProtection="1">
      <alignment horizontal="left" vertical="top" wrapText="1"/>
      <protection locked="0"/>
    </xf>
    <xf numFmtId="0" fontId="71" fillId="28" borderId="93" xfId="11" applyFont="1" applyFill="1" applyBorder="1" applyAlignment="1" applyProtection="1">
      <alignment horizontal="left" vertical="center" shrinkToFit="1"/>
      <protection locked="0"/>
    </xf>
    <xf numFmtId="49" fontId="71" fillId="30" borderId="0" xfId="11" applyNumberFormat="1" applyFont="1" applyFill="1" applyAlignment="1">
      <alignment horizontal="left" vertical="center"/>
    </xf>
    <xf numFmtId="0" fontId="71" fillId="28" borderId="96" xfId="11" applyFont="1" applyFill="1" applyBorder="1" applyAlignment="1" applyProtection="1">
      <alignment horizontal="left" vertical="center" shrinkToFit="1"/>
      <protection locked="0"/>
    </xf>
    <xf numFmtId="0" fontId="71" fillId="28" borderId="96" xfId="11" applyFont="1" applyFill="1" applyBorder="1" applyAlignment="1" applyProtection="1">
      <alignment vertical="center" shrinkToFit="1"/>
      <protection locked="0"/>
    </xf>
    <xf numFmtId="49" fontId="71" fillId="28" borderId="0" xfId="11" applyNumberFormat="1" applyFont="1" applyFill="1">
      <alignment vertical="center"/>
    </xf>
    <xf numFmtId="0" fontId="71" fillId="28" borderId="4" xfId="11" applyFont="1" applyFill="1" applyBorder="1" applyAlignment="1">
      <alignment horizontal="left" vertical="center"/>
    </xf>
    <xf numFmtId="184" fontId="71" fillId="28" borderId="0" xfId="11" applyNumberFormat="1" applyFont="1" applyFill="1" applyAlignment="1" applyProtection="1">
      <alignment horizontal="center" vertical="center"/>
      <protection locked="0"/>
    </xf>
    <xf numFmtId="184" fontId="71" fillId="28" borderId="4" xfId="11" applyNumberFormat="1" applyFont="1" applyFill="1" applyBorder="1" applyAlignment="1" applyProtection="1">
      <alignment horizontal="center" vertical="center"/>
      <protection locked="0"/>
    </xf>
    <xf numFmtId="186" fontId="71" fillId="28" borderId="0" xfId="11" applyNumberFormat="1" applyFont="1" applyFill="1" applyAlignment="1" applyProtection="1">
      <alignment vertical="center" shrinkToFit="1"/>
      <protection locked="0"/>
    </xf>
    <xf numFmtId="186" fontId="71" fillId="28" borderId="0" xfId="11" applyNumberFormat="1" applyFont="1" applyFill="1" applyAlignment="1" applyProtection="1">
      <alignment horizontal="center" vertical="center"/>
      <protection locked="0"/>
    </xf>
    <xf numFmtId="0" fontId="71" fillId="28" borderId="4" xfId="11" applyFont="1" applyFill="1" applyBorder="1" applyAlignment="1" applyProtection="1">
      <alignment horizontal="left" vertical="center" shrinkToFit="1"/>
      <protection locked="0"/>
    </xf>
    <xf numFmtId="49" fontId="71" fillId="28" borderId="96" xfId="11" applyNumberFormat="1" applyFont="1" applyFill="1" applyBorder="1" applyAlignment="1" applyProtection="1">
      <alignment horizontal="center" vertical="center" shrinkToFit="1"/>
      <protection locked="0"/>
    </xf>
    <xf numFmtId="0" fontId="71" fillId="28" borderId="96" xfId="11" applyFont="1" applyFill="1" applyBorder="1" applyAlignment="1" applyProtection="1">
      <alignment horizontal="center" vertical="center" shrinkToFit="1"/>
      <protection locked="0"/>
    </xf>
    <xf numFmtId="49" fontId="71" fillId="28" borderId="96" xfId="11" applyNumberFormat="1" applyFont="1" applyFill="1" applyBorder="1" applyAlignment="1" applyProtection="1">
      <alignment horizontal="left" vertical="center"/>
      <protection locked="0"/>
    </xf>
    <xf numFmtId="0" fontId="71" fillId="28" borderId="96" xfId="11" applyFont="1" applyFill="1" applyBorder="1" applyAlignment="1" applyProtection="1">
      <alignment horizontal="left" vertical="center"/>
      <protection locked="0"/>
    </xf>
    <xf numFmtId="186" fontId="71" fillId="28" borderId="0" xfId="11" applyNumberFormat="1" applyFont="1" applyFill="1" applyAlignment="1" applyProtection="1">
      <alignment horizontal="center" vertical="center" shrinkToFit="1"/>
      <protection locked="0"/>
    </xf>
    <xf numFmtId="186" fontId="71" fillId="28" borderId="4" xfId="11" applyNumberFormat="1" applyFont="1" applyFill="1" applyBorder="1" applyAlignment="1" applyProtection="1">
      <alignment horizontal="center" vertical="center"/>
      <protection locked="0"/>
    </xf>
    <xf numFmtId="49" fontId="85" fillId="28" borderId="0" xfId="11" applyNumberFormat="1" applyFont="1" applyFill="1" applyAlignment="1">
      <alignment horizontal="left" vertical="center"/>
    </xf>
    <xf numFmtId="0" fontId="71" fillId="28" borderId="4" xfId="11" applyFont="1" applyFill="1" applyBorder="1" applyAlignment="1" applyProtection="1">
      <alignment horizontal="center" vertical="center"/>
      <protection locked="0"/>
    </xf>
    <xf numFmtId="0" fontId="71" fillId="28" borderId="93" xfId="11" applyFont="1" applyFill="1" applyBorder="1" applyAlignment="1" applyProtection="1">
      <alignment horizontal="left" vertical="center"/>
      <protection locked="0"/>
    </xf>
    <xf numFmtId="49" fontId="71" fillId="28" borderId="93" xfId="11" applyNumberFormat="1" applyFont="1" applyFill="1" applyBorder="1">
      <alignment vertical="center"/>
    </xf>
    <xf numFmtId="49" fontId="71" fillId="28" borderId="93" xfId="11" applyNumberFormat="1" applyFont="1" applyFill="1" applyBorder="1" applyAlignment="1">
      <alignment horizontal="center" vertical="center"/>
    </xf>
    <xf numFmtId="187" fontId="71" fillId="28" borderId="0" xfId="11" applyNumberFormat="1" applyFont="1" applyFill="1" applyAlignment="1" applyProtection="1">
      <alignment horizontal="center" vertical="center"/>
      <protection locked="0"/>
    </xf>
    <xf numFmtId="187" fontId="71" fillId="28" borderId="0" xfId="11" applyNumberFormat="1" applyFont="1" applyFill="1" applyAlignment="1" applyProtection="1">
      <alignment horizontal="center" vertical="center" shrinkToFit="1"/>
      <protection locked="0"/>
    </xf>
    <xf numFmtId="49" fontId="71" fillId="28" borderId="0" xfId="11" applyNumberFormat="1" applyFont="1" applyFill="1" applyAlignment="1">
      <alignment horizontal="center" vertical="center"/>
    </xf>
    <xf numFmtId="0" fontId="71" fillId="28" borderId="0" xfId="11" applyFont="1" applyFill="1" applyAlignment="1" applyProtection="1">
      <alignment horizontal="left" vertical="top" wrapText="1"/>
      <protection locked="0"/>
    </xf>
    <xf numFmtId="49" fontId="71" fillId="28" borderId="96" xfId="11" applyNumberFormat="1" applyFont="1" applyFill="1" applyBorder="1">
      <alignment vertical="center"/>
    </xf>
    <xf numFmtId="49" fontId="71" fillId="28" borderId="96" xfId="11" applyNumberFormat="1" applyFont="1" applyFill="1" applyBorder="1" applyAlignment="1">
      <alignment horizontal="right" vertical="center"/>
    </xf>
    <xf numFmtId="49" fontId="71" fillId="28" borderId="0" xfId="11" applyNumberFormat="1" applyFont="1" applyFill="1" applyAlignment="1">
      <alignment horizontal="right" vertical="center"/>
    </xf>
    <xf numFmtId="0" fontId="85" fillId="28" borderId="0" xfId="11" applyFont="1" applyFill="1" applyAlignment="1" applyProtection="1">
      <alignment horizontal="left" vertical="center"/>
      <protection locked="0"/>
    </xf>
    <xf numFmtId="49" fontId="71" fillId="28" borderId="4" xfId="11" applyNumberFormat="1" applyFont="1" applyFill="1" applyBorder="1" applyAlignment="1">
      <alignment horizontal="right" vertical="center"/>
    </xf>
    <xf numFmtId="0" fontId="73" fillId="30" borderId="0" xfId="11" applyFont="1" applyFill="1" applyAlignment="1">
      <alignment horizontal="left" vertical="center" wrapText="1"/>
    </xf>
    <xf numFmtId="0" fontId="71" fillId="28" borderId="0" xfId="11" applyFont="1" applyFill="1" applyAlignment="1">
      <alignment horizontal="left" vertical="top"/>
    </xf>
    <xf numFmtId="0" fontId="71" fillId="28" borderId="4" xfId="11" applyFont="1" applyFill="1" applyBorder="1" applyAlignment="1">
      <alignment horizontal="left" vertical="top"/>
    </xf>
    <xf numFmtId="0" fontId="71" fillId="30" borderId="0" xfId="11" applyFont="1" applyFill="1" applyAlignment="1">
      <alignment vertical="center" wrapText="1"/>
    </xf>
    <xf numFmtId="0" fontId="71" fillId="30" borderId="0" xfId="11" applyFont="1" applyFill="1" applyAlignment="1">
      <alignment horizontal="center" vertical="center"/>
    </xf>
    <xf numFmtId="0" fontId="71" fillId="30" borderId="0" xfId="11" applyFont="1" applyFill="1" applyAlignment="1">
      <alignment horizontal="left" vertical="center"/>
    </xf>
    <xf numFmtId="0" fontId="71" fillId="30" borderId="0" xfId="11" applyFont="1" applyFill="1">
      <alignment vertical="center"/>
    </xf>
    <xf numFmtId="0" fontId="71" fillId="0" borderId="4" xfId="11" applyFont="1" applyBorder="1" applyAlignment="1" applyProtection="1">
      <alignment horizontal="center" vertical="center"/>
      <protection locked="0"/>
    </xf>
    <xf numFmtId="0" fontId="71" fillId="0" borderId="96" xfId="11" applyFont="1" applyBorder="1" applyAlignment="1" applyProtection="1">
      <alignment horizontal="center" vertical="center"/>
      <protection locked="0"/>
    </xf>
    <xf numFmtId="0" fontId="71" fillId="30" borderId="93" xfId="11" applyFont="1" applyFill="1" applyBorder="1" applyAlignment="1">
      <alignment vertical="center" wrapText="1"/>
    </xf>
    <xf numFmtId="49" fontId="71" fillId="28" borderId="4" xfId="11" applyNumberFormat="1" applyFont="1" applyFill="1" applyBorder="1" applyAlignment="1" applyProtection="1">
      <alignment horizontal="left" vertical="center"/>
      <protection locked="0"/>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0" fontId="5" fillId="28" borderId="3" xfId="0" applyFont="1" applyFill="1" applyBorder="1" applyAlignment="1">
      <alignment horizontal="left" vertical="center"/>
    </xf>
    <xf numFmtId="0" fontId="5" fillId="28" borderId="30" xfId="0" applyFont="1" applyFill="1" applyBorder="1" applyAlignment="1">
      <alignment horizontal="left" vertical="center"/>
    </xf>
    <xf numFmtId="181" fontId="5" fillId="0" borderId="3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35" xfId="0" applyNumberFormat="1" applyFont="1" applyBorder="1" applyAlignment="1" applyProtection="1">
      <alignment horizontal="center" vertical="center"/>
      <protection locked="0"/>
    </xf>
    <xf numFmtId="0" fontId="5" fillId="0" borderId="35" xfId="0" applyFont="1" applyBorder="1" applyAlignment="1">
      <alignment horizontal="center" vertical="center"/>
    </xf>
    <xf numFmtId="0" fontId="5" fillId="0" borderId="26" xfId="0" applyFont="1" applyBorder="1" applyAlignment="1">
      <alignment horizontal="center" vertical="center"/>
    </xf>
    <xf numFmtId="0" fontId="5" fillId="28" borderId="26" xfId="0" applyFont="1" applyFill="1" applyBorder="1" applyAlignment="1">
      <alignment horizontal="left" vertical="center"/>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0" xfId="0" applyFont="1" applyFill="1" applyAlignment="1">
      <alignment horizontal="center" vertical="center"/>
    </xf>
    <xf numFmtId="181" fontId="5" fillId="0" borderId="25" xfId="0" applyNumberFormat="1" applyFont="1" applyBorder="1" applyAlignment="1" applyProtection="1">
      <alignment horizontal="center" vertical="center" shrinkToFit="1"/>
      <protection locked="0"/>
    </xf>
    <xf numFmtId="181" fontId="5" fillId="0" borderId="26" xfId="0" applyNumberFormat="1" applyFont="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0" fontId="5" fillId="28" borderId="25" xfId="0" applyFont="1" applyFill="1" applyBorder="1" applyAlignment="1">
      <alignment horizontal="left" vertical="center"/>
    </xf>
    <xf numFmtId="0" fontId="5" fillId="28" borderId="27" xfId="0" applyFont="1" applyFill="1" applyBorder="1" applyAlignment="1">
      <alignment horizontal="left" vertical="center"/>
    </xf>
    <xf numFmtId="0" fontId="5" fillId="0" borderId="0" xfId="0" applyFont="1" applyAlignment="1">
      <alignment horizontal="left" vertical="top" wrapText="1"/>
    </xf>
    <xf numFmtId="0" fontId="5" fillId="28" borderId="25" xfId="0"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0" fontId="5" fillId="0" borderId="26" xfId="0" applyFont="1" applyBorder="1" applyAlignment="1" applyProtection="1">
      <alignment horizontal="center" vertical="center" shrinkToFit="1"/>
      <protection locked="0"/>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5" xfId="0" applyFont="1" applyFill="1" applyBorder="1" applyAlignment="1">
      <alignment horizontal="left" vertical="center" shrinkToFi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7" xfId="0" applyFont="1" applyFill="1" applyBorder="1" applyAlignment="1">
      <alignment horizontal="left"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4" xfId="0" applyFont="1" applyFill="1" applyBorder="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center" vertical="center"/>
    </xf>
    <xf numFmtId="177" fontId="5" fillId="28" borderId="4" xfId="0" applyNumberFormat="1"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177" fontId="5" fillId="28" borderId="0" xfId="0" applyNumberFormat="1" applyFont="1" applyFill="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2" xfId="0" applyFont="1" applyBorder="1" applyAlignment="1">
      <alignment horizontal="left" vertical="center"/>
    </xf>
    <xf numFmtId="0" fontId="5" fillId="0" borderId="27" xfId="0" applyFont="1" applyBorder="1" applyAlignment="1">
      <alignment horizontal="center" vertical="center" wrapText="1"/>
    </xf>
    <xf numFmtId="0" fontId="5" fillId="0" borderId="29" xfId="0" applyFont="1" applyBorder="1" applyAlignment="1">
      <alignment horizontal="left"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49" fontId="5" fillId="0" borderId="33" xfId="0" applyNumberFormat="1"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28" borderId="36" xfId="0" applyFont="1" applyFill="1" applyBorder="1" applyAlignment="1">
      <alignment horizontal="left" vertical="center"/>
    </xf>
    <xf numFmtId="49" fontId="5" fillId="0" borderId="34" xfId="0" applyNumberFormat="1" applyFont="1" applyBorder="1" applyAlignment="1" applyProtection="1">
      <alignment horizontal="center" vertical="center" wrapText="1"/>
      <protection locked="0"/>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 xfId="0" applyFont="1" applyFill="1" applyBorder="1" applyAlignment="1">
      <alignment horizontal="left" vertical="center"/>
    </xf>
    <xf numFmtId="0" fontId="5" fillId="28" borderId="0" xfId="0" applyFont="1" applyFill="1" applyAlignment="1">
      <alignment horizontal="left" vertical="center"/>
    </xf>
    <xf numFmtId="0" fontId="5" fillId="28" borderId="29" xfId="0" applyFont="1" applyFill="1" applyBorder="1" applyAlignment="1">
      <alignment horizontal="left" vertical="center"/>
    </xf>
    <xf numFmtId="0" fontId="5" fillId="0" borderId="25"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28" borderId="31" xfId="0" applyFont="1" applyFill="1" applyBorder="1" applyAlignment="1">
      <alignment horizontal="left" vertical="center"/>
    </xf>
    <xf numFmtId="0" fontId="5" fillId="28" borderId="25" xfId="0" applyFont="1" applyFill="1" applyBorder="1" applyAlignment="1">
      <alignment horizontal="center" vertical="center"/>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30" xfId="0" applyFont="1" applyFill="1" applyBorder="1" applyAlignment="1">
      <alignment horizontal="left" vertical="center" wrapText="1"/>
    </xf>
    <xf numFmtId="0" fontId="5" fillId="0" borderId="0" xfId="0" applyFont="1" applyAlignment="1" applyProtection="1">
      <alignment horizontal="center" vertical="center" shrinkToFit="1"/>
      <protection locked="0"/>
    </xf>
    <xf numFmtId="14" fontId="5" fillId="28" borderId="26" xfId="0" applyNumberFormat="1" applyFont="1" applyFill="1" applyBorder="1" applyAlignment="1" applyProtection="1">
      <alignment horizontal="center" vertical="center" shrinkToFit="1"/>
      <protection locked="0"/>
    </xf>
    <xf numFmtId="0" fontId="5" fillId="28" borderId="0" xfId="0" applyFont="1" applyFill="1" applyAlignment="1" applyProtection="1">
      <alignment horizontal="center" vertical="center" wrapText="1"/>
      <protection locked="0"/>
    </xf>
    <xf numFmtId="0" fontId="5" fillId="0" borderId="30" xfId="0" applyFont="1" applyBorder="1" applyAlignment="1">
      <alignment horizontal="left" vertical="center"/>
    </xf>
    <xf numFmtId="0" fontId="5" fillId="0" borderId="34" xfId="0" applyFont="1" applyBorder="1" applyAlignment="1">
      <alignment horizontal="left" vertical="center"/>
    </xf>
    <xf numFmtId="0" fontId="5" fillId="0" borderId="30" xfId="0" applyFont="1" applyBorder="1" applyAlignment="1">
      <alignment horizontal="left" vertical="center" wrapText="1"/>
    </xf>
    <xf numFmtId="0" fontId="5" fillId="0" borderId="34" xfId="0" applyFont="1" applyBorder="1" applyAlignment="1">
      <alignment horizontal="left" vertical="center" wrapText="1"/>
    </xf>
    <xf numFmtId="0" fontId="5" fillId="28" borderId="3" xfId="0" applyFont="1" applyFill="1" applyBorder="1" applyAlignment="1">
      <alignment horizontal="center" vertical="center"/>
    </xf>
    <xf numFmtId="0" fontId="6" fillId="28" borderId="0" xfId="0" applyFont="1" applyFill="1" applyAlignment="1">
      <alignment horizontal="center" vertical="center"/>
    </xf>
    <xf numFmtId="180" fontId="5" fillId="27" borderId="27"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2" xfId="0" applyFont="1" applyFill="1" applyBorder="1" applyAlignment="1">
      <alignment horizontal="left" vertical="center" wrapText="1"/>
    </xf>
    <xf numFmtId="0" fontId="5" fillId="0" borderId="2"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81" fillId="28" borderId="92" xfId="15" applyFont="1" applyFill="1" applyBorder="1" applyAlignment="1">
      <alignment horizontal="center" vertical="center"/>
    </xf>
    <xf numFmtId="0" fontId="81" fillId="28" borderId="93" xfId="15" applyFont="1" applyFill="1" applyBorder="1" applyAlignment="1">
      <alignment horizontal="center" vertical="center"/>
    </xf>
    <xf numFmtId="0" fontId="81" fillId="28" borderId="94" xfId="15" applyFont="1" applyFill="1" applyBorder="1" applyAlignment="1">
      <alignment horizontal="center" vertical="center"/>
    </xf>
    <xf numFmtId="0" fontId="81" fillId="28" borderId="33" xfId="15" applyFont="1" applyFill="1" applyBorder="1" applyAlignment="1">
      <alignment horizontal="center" vertical="center"/>
    </xf>
    <xf numFmtId="0" fontId="81" fillId="28" borderId="4" xfId="15" applyFont="1" applyFill="1" applyBorder="1" applyAlignment="1">
      <alignment horizontal="center" vertical="center"/>
    </xf>
    <xf numFmtId="0" fontId="81" fillId="28" borderId="34" xfId="15" applyFont="1" applyFill="1" applyBorder="1" applyAlignment="1">
      <alignment horizontal="center" vertical="center"/>
    </xf>
    <xf numFmtId="0" fontId="81" fillId="28" borderId="31" xfId="15" applyFont="1" applyFill="1" applyBorder="1" applyAlignment="1">
      <alignment horizontal="left" vertical="center" wrapText="1"/>
    </xf>
    <xf numFmtId="0" fontId="81" fillId="28" borderId="0" xfId="15" applyFont="1" applyFill="1" applyAlignment="1">
      <alignment horizontal="left" vertical="center" wrapText="1"/>
    </xf>
    <xf numFmtId="0" fontId="81" fillId="28" borderId="32" xfId="15" applyFont="1" applyFill="1" applyBorder="1" applyAlignment="1">
      <alignment horizontal="left" vertical="center" wrapText="1"/>
    </xf>
    <xf numFmtId="0" fontId="81" fillId="28" borderId="33" xfId="15" applyFont="1" applyFill="1" applyBorder="1" applyAlignment="1">
      <alignment horizontal="left" vertical="center" wrapText="1"/>
    </xf>
    <xf numFmtId="0" fontId="81" fillId="28" borderId="4" xfId="15" applyFont="1" applyFill="1" applyBorder="1" applyAlignment="1">
      <alignment horizontal="left" vertical="center" wrapText="1"/>
    </xf>
    <xf numFmtId="0" fontId="81" fillId="28" borderId="34" xfId="15" applyFont="1" applyFill="1" applyBorder="1" applyAlignment="1">
      <alignment horizontal="left" vertical="center" wrapText="1"/>
    </xf>
    <xf numFmtId="0" fontId="95" fillId="28" borderId="0" xfId="15" applyFont="1" applyFill="1" applyAlignment="1">
      <alignment horizontal="center" vertical="center"/>
    </xf>
    <xf numFmtId="0" fontId="102" fillId="28" borderId="0" xfId="15" applyFont="1" applyFill="1" applyAlignment="1">
      <alignment horizontal="center" vertical="center"/>
    </xf>
    <xf numFmtId="0" fontId="102" fillId="28" borderId="0" xfId="15" applyFont="1" applyFill="1" applyAlignment="1">
      <alignment horizontal="left" vertical="center" wrapText="1"/>
    </xf>
    <xf numFmtId="0" fontId="81" fillId="28" borderId="0" xfId="14" applyFont="1" applyFill="1" applyAlignment="1">
      <alignment horizontal="center" vertical="center"/>
    </xf>
    <xf numFmtId="0" fontId="81" fillId="28" borderId="92" xfId="15" applyFont="1" applyFill="1" applyBorder="1" applyAlignment="1">
      <alignment horizontal="center" vertical="center" wrapText="1"/>
    </xf>
    <xf numFmtId="0" fontId="81" fillId="28" borderId="31" xfId="15" applyFont="1" applyFill="1" applyBorder="1" applyAlignment="1">
      <alignment horizontal="center" vertical="center" wrapText="1"/>
    </xf>
    <xf numFmtId="0" fontId="81" fillId="28" borderId="0" xfId="15" applyFont="1" applyFill="1" applyAlignment="1">
      <alignment horizontal="center" vertical="center"/>
    </xf>
    <xf numFmtId="0" fontId="81" fillId="28" borderId="31" xfId="15" applyFont="1" applyFill="1" applyBorder="1" applyAlignment="1">
      <alignment horizontal="center" vertical="center"/>
    </xf>
    <xf numFmtId="49" fontId="81" fillId="28" borderId="92" xfId="15" applyNumberFormat="1" applyFont="1" applyFill="1" applyBorder="1" applyAlignment="1">
      <alignment horizontal="left" vertical="center" wrapText="1"/>
    </xf>
    <xf numFmtId="0" fontId="81" fillId="28" borderId="93" xfId="15" applyFont="1" applyFill="1" applyBorder="1" applyAlignment="1">
      <alignment horizontal="left" vertical="center" wrapText="1"/>
    </xf>
    <xf numFmtId="0" fontId="81" fillId="28" borderId="94" xfId="15" applyFont="1" applyFill="1" applyBorder="1" applyAlignment="1">
      <alignment horizontal="left" vertical="center" wrapText="1"/>
    </xf>
    <xf numFmtId="0" fontId="81" fillId="28" borderId="32" xfId="15" applyFont="1" applyFill="1" applyBorder="1" applyAlignment="1">
      <alignment horizontal="center" vertical="center"/>
    </xf>
    <xf numFmtId="0" fontId="81" fillId="27" borderId="0" xfId="15" applyFont="1" applyFill="1" applyAlignment="1">
      <alignment horizontal="center" vertical="center"/>
    </xf>
    <xf numFmtId="0" fontId="81" fillId="28" borderId="0" xfId="15" applyFont="1" applyFill="1" applyAlignment="1">
      <alignment horizontal="left" vertical="top" wrapText="1"/>
    </xf>
    <xf numFmtId="0" fontId="81" fillId="0" borderId="0" xfId="15" applyFont="1" applyAlignment="1">
      <alignment horizontal="center" vertical="center"/>
    </xf>
    <xf numFmtId="0" fontId="81" fillId="0" borderId="0" xfId="15" applyFont="1" applyAlignment="1">
      <alignment horizontal="left" vertical="center" shrinkToFit="1"/>
    </xf>
    <xf numFmtId="0" fontId="81" fillId="0" borderId="0" xfId="15" applyFont="1" applyAlignment="1" applyProtection="1">
      <alignment horizontal="left" vertical="center" shrinkToFit="1"/>
      <protection locked="0"/>
    </xf>
    <xf numFmtId="189" fontId="44" fillId="28" borderId="49" xfId="15" applyNumberFormat="1" applyFont="1" applyFill="1" applyBorder="1" applyAlignment="1">
      <alignment horizontal="center" vertical="center"/>
    </xf>
    <xf numFmtId="189" fontId="44" fillId="28" borderId="50" xfId="15" applyNumberFormat="1" applyFont="1" applyFill="1" applyBorder="1" applyAlignment="1">
      <alignment horizontal="center" vertical="center"/>
    </xf>
    <xf numFmtId="14" fontId="106" fillId="0" borderId="6" xfId="15" applyNumberFormat="1" applyFont="1" applyBorder="1" applyAlignment="1">
      <alignment horizontal="center" vertical="center"/>
    </xf>
    <xf numFmtId="0" fontId="106" fillId="0" borderId="8" xfId="15" applyFont="1" applyBorder="1" applyAlignment="1">
      <alignment horizontal="center" vertical="center"/>
    </xf>
    <xf numFmtId="0" fontId="107" fillId="28" borderId="51" xfId="15" applyFont="1" applyFill="1" applyBorder="1" applyAlignment="1">
      <alignment horizontal="center" vertical="center"/>
    </xf>
    <xf numFmtId="0" fontId="107" fillId="28" borderId="0" xfId="15" applyFont="1" applyFill="1" applyAlignment="1">
      <alignment horizontal="center" vertical="center"/>
    </xf>
    <xf numFmtId="0" fontId="107"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9" fillId="28" borderId="48" xfId="15" applyFont="1" applyFill="1" applyBorder="1" applyAlignment="1">
      <alignment horizontal="center" vertical="center" wrapText="1"/>
    </xf>
    <xf numFmtId="0" fontId="109" fillId="28" borderId="123" xfId="15" applyFont="1" applyFill="1" applyBorder="1" applyAlignment="1">
      <alignment horizontal="center" vertical="center" wrapText="1"/>
    </xf>
    <xf numFmtId="0" fontId="109" fillId="28" borderId="9" xfId="15" applyFont="1" applyFill="1" applyBorder="1" applyAlignment="1">
      <alignment horizontal="center" vertical="center" wrapText="1"/>
    </xf>
    <xf numFmtId="0" fontId="109" fillId="28" borderId="125" xfId="15" applyFont="1" applyFill="1" applyBorder="1" applyAlignment="1">
      <alignment horizontal="center" vertical="center" wrapText="1"/>
    </xf>
    <xf numFmtId="0" fontId="110" fillId="28" borderId="124" xfId="15" applyFont="1" applyFill="1" applyBorder="1" applyAlignment="1">
      <alignment horizontal="center" vertical="center" wrapText="1"/>
    </xf>
    <xf numFmtId="0" fontId="110" fillId="28" borderId="49" xfId="15" applyFont="1" applyFill="1" applyBorder="1" applyAlignment="1">
      <alignment horizontal="center" vertical="center" wrapText="1"/>
    </xf>
    <xf numFmtId="0" fontId="110" fillId="28" borderId="50" xfId="15" applyFont="1" applyFill="1" applyBorder="1" applyAlignment="1">
      <alignment horizontal="center" vertical="center" wrapText="1"/>
    </xf>
    <xf numFmtId="0" fontId="110" fillId="28" borderId="126" xfId="15" applyFont="1" applyFill="1" applyBorder="1" applyAlignment="1">
      <alignment horizontal="center" vertical="center" wrapText="1"/>
    </xf>
    <xf numFmtId="0" fontId="110" fillId="28" borderId="5" xfId="15" applyFont="1" applyFill="1" applyBorder="1" applyAlignment="1">
      <alignment horizontal="center" vertical="center" wrapText="1"/>
    </xf>
    <xf numFmtId="0" fontId="110" fillId="28" borderId="11" xfId="15" applyFont="1" applyFill="1" applyBorder="1" applyAlignment="1">
      <alignment horizontal="center" vertical="center" wrapText="1"/>
    </xf>
    <xf numFmtId="0" fontId="68" fillId="28" borderId="48" xfId="15" applyFont="1" applyFill="1" applyBorder="1" applyAlignment="1">
      <alignment horizontal="center" vertical="center" wrapText="1"/>
    </xf>
    <xf numFmtId="0" fontId="68" fillId="28" borderId="49" xfId="15" applyFont="1" applyFill="1" applyBorder="1" applyAlignment="1">
      <alignment horizontal="center" vertical="center" wrapText="1"/>
    </xf>
    <xf numFmtId="0" fontId="68" fillId="28" borderId="51" xfId="15" applyFont="1" applyFill="1" applyBorder="1" applyAlignment="1">
      <alignment horizontal="center" vertical="center" wrapText="1"/>
    </xf>
    <xf numFmtId="0" fontId="68" fillId="28" borderId="0" xfId="15" applyFont="1" applyFill="1" applyAlignment="1">
      <alignment horizontal="center" vertical="center" wrapText="1"/>
    </xf>
    <xf numFmtId="0" fontId="68" fillId="28" borderId="9" xfId="15" applyFont="1" applyFill="1" applyBorder="1" applyAlignment="1">
      <alignment horizontal="center" vertical="center" wrapText="1"/>
    </xf>
    <xf numFmtId="0" fontId="68" fillId="28" borderId="5" xfId="15" applyFont="1" applyFill="1" applyBorder="1" applyAlignment="1">
      <alignment horizontal="center" vertical="center" wrapText="1"/>
    </xf>
    <xf numFmtId="0" fontId="111" fillId="28" borderId="127" xfId="15" applyFont="1" applyFill="1" applyBorder="1" applyAlignment="1">
      <alignment horizontal="center" vertical="center" wrapText="1"/>
    </xf>
    <xf numFmtId="0" fontId="111" fillId="28" borderId="49" xfId="15" applyFont="1" applyFill="1" applyBorder="1" applyAlignment="1">
      <alignment horizontal="center" vertical="center" wrapText="1"/>
    </xf>
    <xf numFmtId="0" fontId="111" fillId="28" borderId="128" xfId="15" applyFont="1" applyFill="1" applyBorder="1" applyAlignment="1">
      <alignment horizontal="center" vertical="center" wrapText="1"/>
    </xf>
    <xf numFmtId="0" fontId="111" fillId="28" borderId="31" xfId="15" applyFont="1" applyFill="1" applyBorder="1" applyAlignment="1">
      <alignment horizontal="center" vertical="center" wrapText="1"/>
    </xf>
    <xf numFmtId="0" fontId="111" fillId="28" borderId="0" xfId="15" applyFont="1" applyFill="1" applyAlignment="1">
      <alignment horizontal="center" vertical="center" wrapText="1"/>
    </xf>
    <xf numFmtId="0" fontId="111" fillId="28" borderId="32" xfId="15" applyFont="1" applyFill="1" applyBorder="1" applyAlignment="1">
      <alignment horizontal="center" vertical="center" wrapText="1"/>
    </xf>
    <xf numFmtId="0" fontId="111" fillId="28" borderId="135" xfId="15" applyFont="1" applyFill="1" applyBorder="1" applyAlignment="1">
      <alignment horizontal="center" vertical="center" wrapText="1"/>
    </xf>
    <xf numFmtId="0" fontId="111" fillId="28" borderId="136" xfId="15" applyFont="1" applyFill="1" applyBorder="1" applyAlignment="1">
      <alignment horizontal="center" vertical="center" wrapText="1"/>
    </xf>
    <xf numFmtId="0" fontId="111" fillId="28" borderId="137" xfId="15" applyFont="1" applyFill="1" applyBorder="1" applyAlignment="1">
      <alignment horizontal="center" vertical="center" wrapText="1"/>
    </xf>
    <xf numFmtId="0" fontId="44" fillId="28" borderId="129" xfId="15" applyFont="1" applyFill="1" applyBorder="1" applyAlignment="1">
      <alignment horizontal="center" vertical="center" wrapText="1"/>
    </xf>
    <xf numFmtId="0" fontId="44" fillId="28" borderId="130" xfId="15" applyFont="1" applyFill="1" applyBorder="1" applyAlignment="1">
      <alignment horizontal="center" vertical="center" wrapText="1"/>
    </xf>
    <xf numFmtId="0" fontId="44" fillId="0" borderId="105" xfId="15" applyFont="1" applyBorder="1" applyAlignment="1">
      <alignment horizontal="center" vertical="center" wrapText="1"/>
    </xf>
    <xf numFmtId="0" fontId="44" fillId="0" borderId="106" xfId="15" applyFont="1" applyBorder="1" applyAlignment="1">
      <alignment horizontal="center" vertical="center" wrapText="1"/>
    </xf>
    <xf numFmtId="0" fontId="44" fillId="0" borderId="107" xfId="15" applyFont="1" applyBorder="1" applyAlignment="1">
      <alignment horizontal="center" vertical="center" wrapText="1"/>
    </xf>
    <xf numFmtId="0" fontId="44" fillId="28" borderId="131" xfId="15" applyFont="1" applyFill="1" applyBorder="1" applyAlignment="1">
      <alignment horizontal="center" vertical="center" wrapText="1"/>
    </xf>
    <xf numFmtId="0" fontId="44" fillId="28" borderId="110" xfId="15" applyFont="1" applyFill="1" applyBorder="1" applyAlignment="1">
      <alignment horizontal="center" vertical="center" wrapText="1"/>
    </xf>
    <xf numFmtId="0" fontId="44" fillId="0" borderId="132" xfId="15" applyFont="1" applyBorder="1" applyAlignment="1">
      <alignment horizontal="center" vertical="center" wrapText="1"/>
    </xf>
    <xf numFmtId="0" fontId="44" fillId="0" borderId="109" xfId="15" applyFont="1" applyBorder="1" applyAlignment="1">
      <alignment horizontal="center" vertical="center" wrapText="1"/>
    </xf>
    <xf numFmtId="0" fontId="44" fillId="0" borderId="133" xfId="15" applyFont="1" applyBorder="1" applyAlignment="1">
      <alignment horizontal="center" vertical="center" wrapText="1"/>
    </xf>
    <xf numFmtId="0" fontId="44" fillId="0" borderId="134" xfId="15" applyFont="1" applyBorder="1" applyAlignment="1">
      <alignment horizontal="center" vertical="center" wrapText="1"/>
    </xf>
    <xf numFmtId="0" fontId="44" fillId="0" borderId="110" xfId="15" applyFont="1" applyBorder="1" applyAlignment="1">
      <alignment horizontal="center" vertical="center" wrapText="1"/>
    </xf>
    <xf numFmtId="0" fontId="44" fillId="28" borderId="132" xfId="15" applyFont="1" applyFill="1" applyBorder="1" applyAlignment="1">
      <alignment horizontal="center" vertical="center" wrapText="1"/>
    </xf>
    <xf numFmtId="0" fontId="44" fillId="28" borderId="138" xfId="15" applyFont="1" applyFill="1" applyBorder="1" applyAlignment="1">
      <alignment horizontal="center" vertical="center" wrapText="1"/>
    </xf>
    <xf numFmtId="0" fontId="44" fillId="28" borderId="139" xfId="15" applyFont="1" applyFill="1" applyBorder="1" applyAlignment="1">
      <alignment horizontal="center" vertical="center" wrapText="1"/>
    </xf>
    <xf numFmtId="49" fontId="44" fillId="0" borderId="140" xfId="7" applyNumberFormat="1" applyFont="1" applyBorder="1" applyAlignment="1" applyProtection="1">
      <alignment horizontal="center" vertical="center" wrapText="1"/>
    </xf>
    <xf numFmtId="49" fontId="44" fillId="0" borderId="141" xfId="7" applyNumberFormat="1" applyFont="1" applyBorder="1" applyAlignment="1" applyProtection="1">
      <alignment horizontal="center" vertical="center" wrapText="1"/>
    </xf>
    <xf numFmtId="49" fontId="44" fillId="0" borderId="142" xfId="7" applyNumberFormat="1" applyFont="1" applyBorder="1" applyAlignment="1" applyProtection="1">
      <alignment horizontal="center" vertical="center" wrapText="1"/>
    </xf>
    <xf numFmtId="49" fontId="44" fillId="0" borderId="143" xfId="7" applyNumberFormat="1" applyFont="1" applyBorder="1" applyAlignment="1" applyProtection="1">
      <alignment horizontal="center" vertical="center" wrapText="1"/>
    </xf>
    <xf numFmtId="0" fontId="111" fillId="28" borderId="144" xfId="15" applyFont="1" applyFill="1" applyBorder="1" applyAlignment="1">
      <alignment horizontal="center" vertical="center" wrapText="1"/>
    </xf>
    <xf numFmtId="0" fontId="111" fillId="28" borderId="76" xfId="15" applyFont="1" applyFill="1" applyBorder="1" applyAlignment="1">
      <alignment horizontal="center" vertical="center" wrapText="1"/>
    </xf>
    <xf numFmtId="0" fontId="111" fillId="28" borderId="145" xfId="15" applyFont="1" applyFill="1" applyBorder="1" applyAlignment="1">
      <alignment horizontal="center" vertical="center" wrapText="1"/>
    </xf>
    <xf numFmtId="0" fontId="111" fillId="28" borderId="114" xfId="15" applyFont="1" applyFill="1" applyBorder="1" applyAlignment="1">
      <alignment horizontal="center" vertical="center" wrapText="1"/>
    </xf>
    <xf numFmtId="0" fontId="111" fillId="28" borderId="120" xfId="15" applyFont="1" applyFill="1" applyBorder="1" applyAlignment="1">
      <alignment horizontal="center" vertical="center" wrapText="1"/>
    </xf>
    <xf numFmtId="0" fontId="111" fillId="28" borderId="148" xfId="15" applyFont="1" applyFill="1" applyBorder="1" applyAlignment="1">
      <alignment horizontal="center" vertical="center" wrapText="1"/>
    </xf>
    <xf numFmtId="0" fontId="111" fillId="28" borderId="149" xfId="15" applyFont="1" applyFill="1" applyBorder="1" applyAlignment="1">
      <alignment horizontal="center" vertical="center" wrapText="1"/>
    </xf>
    <xf numFmtId="0" fontId="111" fillId="28" borderId="150" xfId="15" applyFont="1" applyFill="1" applyBorder="1" applyAlignment="1">
      <alignment horizontal="center" vertical="center" wrapText="1"/>
    </xf>
    <xf numFmtId="0" fontId="44" fillId="28" borderId="146" xfId="15" applyFont="1" applyFill="1" applyBorder="1" applyAlignment="1">
      <alignment horizontal="center" vertical="center" wrapText="1"/>
    </xf>
    <xf numFmtId="0" fontId="44" fillId="28" borderId="147" xfId="15" applyFont="1" applyFill="1" applyBorder="1" applyAlignment="1">
      <alignment horizontal="center" vertical="center" wrapText="1"/>
    </xf>
    <xf numFmtId="0" fontId="44" fillId="0" borderId="146" xfId="15" applyFont="1" applyBorder="1" applyAlignment="1">
      <alignment horizontal="center" vertical="center" wrapText="1"/>
    </xf>
    <xf numFmtId="0" fontId="44" fillId="0" borderId="73" xfId="15" applyFont="1" applyBorder="1" applyAlignment="1">
      <alignment horizontal="center" vertical="center" wrapText="1"/>
    </xf>
    <xf numFmtId="0" fontId="44" fillId="0" borderId="74" xfId="15" applyFont="1" applyBorder="1" applyAlignment="1">
      <alignment horizontal="center" vertical="center" wrapText="1"/>
    </xf>
    <xf numFmtId="0" fontId="44" fillId="28" borderId="151" xfId="15" applyFont="1" applyFill="1" applyBorder="1" applyAlignment="1">
      <alignment horizontal="center" vertical="center" wrapText="1"/>
    </xf>
    <xf numFmtId="0" fontId="44" fillId="28" borderId="152" xfId="15" applyFont="1" applyFill="1" applyBorder="1" applyAlignment="1">
      <alignment horizontal="center" vertical="center" wrapText="1"/>
    </xf>
    <xf numFmtId="0" fontId="44" fillId="0" borderId="151" xfId="7" applyFont="1" applyBorder="1" applyAlignment="1" applyProtection="1">
      <alignment horizontal="center" vertical="center" wrapText="1"/>
    </xf>
    <xf numFmtId="0" fontId="44" fillId="0" borderId="153" xfId="7" applyFont="1" applyBorder="1" applyAlignment="1" applyProtection="1">
      <alignment horizontal="center" vertical="center" wrapText="1"/>
    </xf>
    <xf numFmtId="0" fontId="44" fillId="0" borderId="154" xfId="7" applyFont="1" applyBorder="1" applyAlignment="1" applyProtection="1">
      <alignment horizontal="center" vertical="center" wrapText="1"/>
    </xf>
    <xf numFmtId="0" fontId="44" fillId="0" borderId="155" xfId="7" applyFont="1" applyBorder="1" applyAlignment="1" applyProtection="1">
      <alignment horizontal="center" vertical="center" wrapText="1"/>
    </xf>
    <xf numFmtId="0" fontId="44" fillId="28" borderId="157" xfId="15" applyFont="1" applyFill="1" applyBorder="1" applyAlignment="1">
      <alignment horizontal="center" vertical="center" wrapText="1"/>
    </xf>
    <xf numFmtId="0" fontId="44" fillId="28" borderId="113" xfId="15" applyFont="1" applyFill="1" applyBorder="1" applyAlignment="1">
      <alignment horizontal="center" vertical="center" wrapText="1"/>
    </xf>
    <xf numFmtId="0" fontId="44" fillId="0" borderId="157" xfId="7" applyFont="1" applyBorder="1" applyAlignment="1" applyProtection="1">
      <alignment horizontal="center" vertical="center" wrapText="1"/>
    </xf>
    <xf numFmtId="0" fontId="44" fillId="0" borderId="112" xfId="7" applyFont="1" applyBorder="1" applyAlignment="1" applyProtection="1">
      <alignment horizontal="center" vertical="center" wrapText="1"/>
    </xf>
    <xf numFmtId="0" fontId="44" fillId="0" borderId="158" xfId="7" applyFont="1" applyBorder="1" applyAlignment="1" applyProtection="1">
      <alignment horizontal="center" vertical="center" wrapText="1"/>
    </xf>
    <xf numFmtId="0" fontId="44" fillId="0" borderId="159" xfId="7" applyFont="1" applyBorder="1" applyAlignment="1" applyProtection="1">
      <alignment horizontal="center" vertical="center" wrapText="1"/>
    </xf>
    <xf numFmtId="0" fontId="49" fillId="28" borderId="60" xfId="15" applyFont="1" applyFill="1" applyBorder="1" applyAlignment="1">
      <alignment horizontal="center" vertical="center" wrapText="1"/>
    </xf>
    <xf numFmtId="0" fontId="49" fillId="28" borderId="61" xfId="15" applyFont="1" applyFill="1" applyBorder="1" applyAlignment="1">
      <alignment horizontal="center" vertical="center" wrapText="1"/>
    </xf>
    <xf numFmtId="0" fontId="49" fillId="28" borderId="62" xfId="15" applyFont="1" applyFill="1" applyBorder="1" applyAlignment="1">
      <alignment horizontal="center" vertical="center" wrapText="1"/>
    </xf>
    <xf numFmtId="0" fontId="109" fillId="28" borderId="160" xfId="15" applyFont="1" applyFill="1" applyBorder="1" applyAlignment="1">
      <alignment horizontal="center" vertical="center" wrapText="1"/>
    </xf>
    <xf numFmtId="0" fontId="109" fillId="28" borderId="94" xfId="15" applyFont="1" applyFill="1" applyBorder="1" applyAlignment="1">
      <alignment horizontal="center" vertical="center" wrapText="1"/>
    </xf>
    <xf numFmtId="0" fontId="109" fillId="28" borderId="51" xfId="15" applyFont="1" applyFill="1" applyBorder="1" applyAlignment="1">
      <alignment horizontal="center" vertical="center" wrapText="1"/>
    </xf>
    <xf numFmtId="0" fontId="109" fillId="28" borderId="32" xfId="15" applyFont="1" applyFill="1" applyBorder="1" applyAlignment="1">
      <alignment horizontal="center" vertical="center" wrapText="1"/>
    </xf>
    <xf numFmtId="0" fontId="109" fillId="28" borderId="164" xfId="15" applyFont="1" applyFill="1" applyBorder="1" applyAlignment="1">
      <alignment horizontal="center" vertical="center" wrapText="1"/>
    </xf>
    <xf numFmtId="0" fontId="68" fillId="28" borderId="33" xfId="15" applyFont="1" applyFill="1" applyBorder="1" applyAlignment="1">
      <alignment horizontal="center" vertical="center" wrapText="1"/>
    </xf>
    <xf numFmtId="0" fontId="68" fillId="28" borderId="4" xfId="15" applyFont="1" applyFill="1" applyBorder="1" applyAlignment="1">
      <alignment horizontal="center" vertical="center" wrapText="1"/>
    </xf>
    <xf numFmtId="0" fontId="68" fillId="28" borderId="34" xfId="15" applyFont="1" applyFill="1" applyBorder="1" applyAlignment="1">
      <alignment horizontal="center" vertical="center" wrapText="1"/>
    </xf>
    <xf numFmtId="0" fontId="44" fillId="0" borderId="81" xfId="15" applyFont="1" applyBorder="1" applyAlignment="1">
      <alignment horizontal="left" vertical="center" wrapText="1"/>
    </xf>
    <xf numFmtId="0" fontId="44" fillId="0" borderId="82" xfId="15" applyFont="1" applyBorder="1" applyAlignment="1">
      <alignment horizontal="left" vertical="center" wrapText="1"/>
    </xf>
    <xf numFmtId="0" fontId="44" fillId="0" borderId="83" xfId="15" applyFont="1" applyBorder="1" applyAlignment="1">
      <alignment horizontal="left" vertical="center" wrapText="1"/>
    </xf>
    <xf numFmtId="0" fontId="68" fillId="28" borderId="161" xfId="15" applyFont="1" applyFill="1" applyBorder="1" applyAlignment="1">
      <alignment horizontal="center" vertical="center" wrapText="1"/>
    </xf>
    <xf numFmtId="0" fontId="68" fillId="28" borderId="162" xfId="15" applyFont="1" applyFill="1" applyBorder="1" applyAlignment="1">
      <alignment horizontal="center" vertical="center" wrapText="1"/>
    </xf>
    <xf numFmtId="0" fontId="68" fillId="28" borderId="163" xfId="15" applyFont="1" applyFill="1" applyBorder="1" applyAlignment="1">
      <alignment horizontal="center" vertical="center" wrapText="1"/>
    </xf>
    <xf numFmtId="0" fontId="44" fillId="0" borderId="138" xfId="15" applyFont="1" applyBorder="1" applyAlignment="1">
      <alignment horizontal="left" vertical="center" wrapText="1"/>
    </xf>
    <xf numFmtId="0" fontId="44" fillId="0" borderId="141" xfId="15" applyFont="1" applyBorder="1" applyAlignment="1">
      <alignment horizontal="left" vertical="center" wrapText="1"/>
    </xf>
    <xf numFmtId="0" fontId="44" fillId="0" borderId="143" xfId="15" applyFont="1" applyBorder="1" applyAlignment="1">
      <alignment horizontal="left" vertical="center" wrapText="1"/>
    </xf>
    <xf numFmtId="0" fontId="68" fillId="28" borderId="78" xfId="15" applyFont="1" applyFill="1" applyBorder="1" applyAlignment="1">
      <alignment horizontal="center" vertical="center" wrapText="1"/>
    </xf>
    <xf numFmtId="0" fontId="68" fillId="28" borderId="70" xfId="15" applyFont="1" applyFill="1" applyBorder="1" applyAlignment="1">
      <alignment horizontal="center" vertical="center" wrapText="1"/>
    </xf>
    <xf numFmtId="0" fontId="68" fillId="28" borderId="71" xfId="15" applyFont="1" applyFill="1" applyBorder="1" applyAlignment="1">
      <alignment horizontal="center" vertical="center" wrapText="1"/>
    </xf>
    <xf numFmtId="0" fontId="111" fillId="28" borderId="126" xfId="15" applyFont="1" applyFill="1" applyBorder="1" applyAlignment="1">
      <alignment horizontal="center" vertical="center" wrapText="1"/>
    </xf>
    <xf numFmtId="0" fontId="111" fillId="28" borderId="5" xfId="15" applyFont="1" applyFill="1" applyBorder="1" applyAlignment="1">
      <alignment horizontal="center" vertical="center" wrapText="1"/>
    </xf>
    <xf numFmtId="0" fontId="111" fillId="28" borderId="125" xfId="15" applyFont="1" applyFill="1" applyBorder="1" applyAlignment="1">
      <alignment horizontal="center" vertical="center" wrapText="1"/>
    </xf>
    <xf numFmtId="0" fontId="44" fillId="28" borderId="156" xfId="15" applyFont="1" applyFill="1" applyBorder="1" applyAlignment="1">
      <alignment horizontal="center" vertical="center" wrapText="1"/>
    </xf>
    <xf numFmtId="0" fontId="44" fillId="28" borderId="119" xfId="15" applyFont="1" applyFill="1" applyBorder="1" applyAlignment="1">
      <alignment horizontal="center" vertical="center" wrapText="1"/>
    </xf>
    <xf numFmtId="0" fontId="44" fillId="0" borderId="156" xfId="15" applyFont="1" applyBorder="1" applyAlignment="1">
      <alignment horizontal="center" vertical="center" wrapText="1"/>
    </xf>
    <xf numFmtId="0" fontId="44" fillId="0" borderId="82" xfId="15" applyFont="1" applyBorder="1" applyAlignment="1">
      <alignment horizontal="center" vertical="center" wrapText="1"/>
    </xf>
    <xf numFmtId="0" fontId="44" fillId="0" borderId="83" xfId="15" applyFont="1" applyBorder="1" applyAlignment="1">
      <alignment horizontal="center" vertical="center" wrapText="1"/>
    </xf>
    <xf numFmtId="0" fontId="44" fillId="0" borderId="72" xfId="15" applyFont="1" applyBorder="1" applyAlignment="1">
      <alignment horizontal="left" vertical="center" wrapText="1"/>
    </xf>
    <xf numFmtId="0" fontId="44" fillId="0" borderId="73" xfId="15" applyFont="1" applyBorder="1" applyAlignment="1">
      <alignment horizontal="left" vertical="center" wrapText="1"/>
    </xf>
    <xf numFmtId="0" fontId="44" fillId="0" borderId="74" xfId="15" applyFont="1" applyBorder="1" applyAlignment="1">
      <alignment horizontal="left" vertical="center" wrapText="1"/>
    </xf>
    <xf numFmtId="0" fontId="68" fillId="28" borderId="95" xfId="15" applyFont="1" applyFill="1" applyBorder="1" applyAlignment="1">
      <alignment horizontal="center" vertical="center" wrapText="1"/>
    </xf>
    <xf numFmtId="0" fontId="68" fillId="28" borderId="96" xfId="15" applyFont="1" applyFill="1" applyBorder="1" applyAlignment="1">
      <alignment horizontal="center" vertical="center" wrapText="1"/>
    </xf>
    <xf numFmtId="0" fontId="68" fillId="28" borderId="97" xfId="15" applyFont="1" applyFill="1" applyBorder="1" applyAlignment="1">
      <alignment horizontal="center" vertical="center" wrapText="1"/>
    </xf>
    <xf numFmtId="0" fontId="44" fillId="0" borderId="84" xfId="15" applyFont="1" applyBorder="1" applyAlignment="1">
      <alignment horizontal="left" vertical="center" wrapText="1"/>
    </xf>
    <xf numFmtId="0" fontId="44" fillId="0" borderId="85" xfId="15" applyFont="1" applyBorder="1" applyAlignment="1">
      <alignment horizontal="left" vertical="center" wrapText="1"/>
    </xf>
    <xf numFmtId="0" fontId="44" fillId="0" borderId="86" xfId="15" applyFont="1" applyBorder="1" applyAlignment="1">
      <alignment horizontal="left" vertical="center" wrapText="1"/>
    </xf>
    <xf numFmtId="0" fontId="44" fillId="0" borderId="87" xfId="15" applyFont="1" applyBorder="1" applyAlignment="1">
      <alignment horizontal="left" vertical="center" wrapText="1"/>
    </xf>
    <xf numFmtId="0" fontId="44" fillId="0" borderId="88" xfId="15" applyFont="1" applyBorder="1" applyAlignment="1">
      <alignment horizontal="left" vertical="center" wrapText="1"/>
    </xf>
    <xf numFmtId="0" fontId="44" fillId="0" borderId="89" xfId="15" applyFont="1" applyBorder="1" applyAlignment="1">
      <alignment horizontal="left" vertical="center" wrapText="1"/>
    </xf>
    <xf numFmtId="0" fontId="69" fillId="28" borderId="95" xfId="15" applyFont="1" applyFill="1" applyBorder="1" applyAlignment="1">
      <alignment horizontal="center" vertical="center" wrapText="1"/>
    </xf>
    <xf numFmtId="0" fontId="69" fillId="28" borderId="97" xfId="15" applyFont="1" applyFill="1" applyBorder="1" applyAlignment="1">
      <alignment horizontal="center" vertical="center" wrapText="1"/>
    </xf>
    <xf numFmtId="182" fontId="44" fillId="0" borderId="87" xfId="15" applyNumberFormat="1" applyFont="1" applyBorder="1" applyAlignment="1">
      <alignment horizontal="left" vertical="center" wrapText="1"/>
    </xf>
    <xf numFmtId="182" fontId="44" fillId="0" borderId="88" xfId="15" applyNumberFormat="1" applyFont="1" applyBorder="1" applyAlignment="1">
      <alignment horizontal="left" vertical="center" wrapText="1"/>
    </xf>
    <xf numFmtId="182" fontId="44" fillId="0" borderId="90" xfId="15" applyNumberFormat="1" applyFont="1" applyBorder="1" applyAlignment="1">
      <alignment horizontal="left" vertical="center" wrapText="1"/>
    </xf>
    <xf numFmtId="0" fontId="109" fillId="28" borderId="128" xfId="15" applyFont="1" applyFill="1" applyBorder="1" applyAlignment="1">
      <alignment horizontal="center" vertical="center" wrapText="1"/>
    </xf>
    <xf numFmtId="0" fontId="113" fillId="28" borderId="165" xfId="15" applyFont="1" applyFill="1" applyBorder="1" applyAlignment="1">
      <alignment horizontal="center" vertical="center"/>
    </xf>
    <xf numFmtId="0" fontId="113" fillId="28" borderId="61" xfId="15" applyFont="1" applyFill="1" applyBorder="1" applyAlignment="1">
      <alignment horizontal="center" vertical="center"/>
    </xf>
    <xf numFmtId="0" fontId="113" fillId="28" borderId="62" xfId="15" applyFont="1" applyFill="1" applyBorder="1" applyAlignment="1">
      <alignment horizontal="center" vertical="center"/>
    </xf>
    <xf numFmtId="0" fontId="113" fillId="28" borderId="161" xfId="15" applyFont="1" applyFill="1" applyBorder="1" applyAlignment="1">
      <alignment horizontal="center" vertical="center"/>
    </xf>
    <xf numFmtId="0" fontId="113" fillId="28" borderId="162" xfId="15" applyFont="1" applyFill="1" applyBorder="1" applyAlignment="1">
      <alignment horizontal="center" vertical="center"/>
    </xf>
    <xf numFmtId="0" fontId="113" fillId="28" borderId="163" xfId="15" applyFont="1" applyFill="1" applyBorder="1" applyAlignment="1">
      <alignment horizontal="center" vertical="center"/>
    </xf>
    <xf numFmtId="0" fontId="49" fillId="28" borderId="169" xfId="15" applyFont="1" applyFill="1" applyBorder="1" applyAlignment="1">
      <alignment horizontal="center" vertical="center"/>
    </xf>
    <xf numFmtId="0" fontId="49" fillId="28" borderId="170" xfId="15" applyFont="1" applyFill="1" applyBorder="1" applyAlignment="1">
      <alignment horizontal="center" vertical="center"/>
    </xf>
    <xf numFmtId="0" fontId="113" fillId="28" borderId="169" xfId="15" applyFont="1" applyFill="1" applyBorder="1" applyAlignment="1">
      <alignment horizontal="center" vertical="center"/>
    </xf>
    <xf numFmtId="0" fontId="113" fillId="28" borderId="171" xfId="15" applyFont="1" applyFill="1" applyBorder="1" applyAlignment="1">
      <alignment horizontal="center" vertical="center"/>
    </xf>
    <xf numFmtId="0" fontId="113" fillId="28" borderId="170" xfId="15" applyFont="1" applyFill="1" applyBorder="1" applyAlignment="1">
      <alignment horizontal="center" vertical="center"/>
    </xf>
    <xf numFmtId="0" fontId="113" fillId="28" borderId="172" xfId="15" applyFont="1" applyFill="1" applyBorder="1" applyAlignment="1">
      <alignment horizontal="center" vertical="center"/>
    </xf>
    <xf numFmtId="0" fontId="44" fillId="27" borderId="31" xfId="15" applyFont="1" applyFill="1" applyBorder="1" applyAlignment="1">
      <alignment horizontal="center" vertical="center" wrapText="1"/>
    </xf>
    <xf numFmtId="0" fontId="44" fillId="27" borderId="32" xfId="15" applyFont="1" applyFill="1" applyBorder="1" applyAlignment="1">
      <alignment horizontal="center" vertical="center" wrapText="1"/>
    </xf>
    <xf numFmtId="0" fontId="49" fillId="28" borderId="176" xfId="15" applyFont="1" applyFill="1" applyBorder="1" applyAlignment="1">
      <alignment horizontal="left" vertical="center" wrapText="1" indent="1"/>
    </xf>
    <xf numFmtId="0" fontId="49" fillId="28" borderId="106" xfId="15" applyFont="1" applyFill="1" applyBorder="1" applyAlignment="1">
      <alignment horizontal="left" vertical="center" wrapText="1" indent="1"/>
    </xf>
    <xf numFmtId="0" fontId="49" fillId="28" borderId="107" xfId="15" applyFont="1" applyFill="1" applyBorder="1" applyAlignment="1">
      <alignment horizontal="left" vertical="center" wrapText="1" indent="1"/>
    </xf>
    <xf numFmtId="0" fontId="43" fillId="28" borderId="116" xfId="15" applyFont="1" applyFill="1" applyBorder="1" applyAlignment="1">
      <alignment horizontal="left" vertical="center"/>
    </xf>
    <xf numFmtId="0" fontId="43" fillId="28" borderId="85" xfId="15" applyFont="1" applyFill="1" applyBorder="1" applyAlignment="1">
      <alignment horizontal="left" vertical="center"/>
    </xf>
    <xf numFmtId="0" fontId="43" fillId="28" borderId="86" xfId="15" applyFont="1" applyFill="1" applyBorder="1" applyAlignment="1">
      <alignment horizontal="left" vertical="center"/>
    </xf>
    <xf numFmtId="0" fontId="43" fillId="28" borderId="51" xfId="15" applyFont="1" applyFill="1" applyBorder="1" applyAlignment="1">
      <alignment horizontal="left" vertical="center"/>
    </xf>
    <xf numFmtId="0" fontId="43" fillId="28" borderId="0" xfId="15" applyFont="1" applyFill="1" applyAlignment="1">
      <alignment horizontal="left" vertical="center"/>
    </xf>
    <xf numFmtId="0" fontId="43" fillId="28" borderId="52" xfId="15" applyFont="1" applyFill="1" applyBorder="1" applyAlignment="1">
      <alignment horizontal="left" vertical="center"/>
    </xf>
    <xf numFmtId="0" fontId="43" fillId="28" borderId="9" xfId="15" applyFont="1" applyFill="1" applyBorder="1" applyAlignment="1">
      <alignment horizontal="left" vertical="center"/>
    </xf>
    <xf numFmtId="0" fontId="43" fillId="28" borderId="5" xfId="15" applyFont="1" applyFill="1" applyBorder="1" applyAlignment="1">
      <alignment horizontal="left" vertical="center"/>
    </xf>
    <xf numFmtId="0" fontId="43" fillId="28" borderId="11" xfId="15" applyFont="1" applyFill="1" applyBorder="1" applyAlignment="1">
      <alignment horizontal="left" vertical="center"/>
    </xf>
    <xf numFmtId="0" fontId="44" fillId="27" borderId="168" xfId="15" applyFont="1" applyFill="1" applyBorder="1" applyAlignment="1">
      <alignment horizontal="center" vertical="center" wrapText="1"/>
    </xf>
    <xf numFmtId="0" fontId="44" fillId="27" borderId="164" xfId="15" applyFont="1" applyFill="1" applyBorder="1" applyAlignment="1">
      <alignment horizontal="center" vertical="center" wrapText="1"/>
    </xf>
    <xf numFmtId="0" fontId="109" fillId="28" borderId="49" xfId="15" applyFont="1" applyFill="1" applyBorder="1" applyAlignment="1">
      <alignment horizontal="center" vertical="center" wrapText="1"/>
    </xf>
    <xf numFmtId="0" fontId="109" fillId="28" borderId="0" xfId="15" applyFont="1" applyFill="1" applyAlignment="1">
      <alignment horizontal="center" vertical="center" wrapText="1"/>
    </xf>
    <xf numFmtId="0" fontId="113" fillId="28" borderId="4" xfId="15" applyFont="1" applyFill="1" applyBorder="1" applyAlignment="1">
      <alignment horizontal="center" vertical="center"/>
    </xf>
    <xf numFmtId="0" fontId="113" fillId="28" borderId="175" xfId="15" applyFont="1" applyFill="1" applyBorder="1" applyAlignment="1">
      <alignment horizontal="center" vertical="center"/>
    </xf>
    <xf numFmtId="0" fontId="66" fillId="0" borderId="168" xfId="15" applyFont="1" applyBorder="1" applyAlignment="1">
      <alignment horizontal="left" vertical="center"/>
    </xf>
    <xf numFmtId="0" fontId="66" fillId="0" borderId="5" xfId="15" applyFont="1" applyBorder="1" applyAlignment="1">
      <alignment horizontal="left" vertical="center"/>
    </xf>
    <xf numFmtId="0" fontId="66" fillId="0" borderId="164" xfId="15" applyFont="1" applyBorder="1" applyAlignment="1">
      <alignment horizontal="left" vertical="center"/>
    </xf>
    <xf numFmtId="0" fontId="66" fillId="0" borderId="11" xfId="15" applyFont="1" applyBorder="1" applyAlignment="1">
      <alignment horizontal="left" vertical="center"/>
    </xf>
    <xf numFmtId="0" fontId="117"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8" fillId="28" borderId="177" xfId="15" applyFont="1" applyFill="1" applyBorder="1" applyAlignment="1">
      <alignment horizontal="center" vertical="center" wrapText="1"/>
    </xf>
    <xf numFmtId="0" fontId="118" fillId="28" borderId="171" xfId="15" applyFont="1" applyFill="1" applyBorder="1" applyAlignment="1">
      <alignment horizontal="center" vertical="center" wrapText="1"/>
    </xf>
    <xf numFmtId="0" fontId="118" fillId="28" borderId="178" xfId="15" applyFont="1" applyFill="1" applyBorder="1" applyAlignment="1">
      <alignment horizontal="center" vertical="center" wrapText="1"/>
    </xf>
    <xf numFmtId="0" fontId="118" fillId="28" borderId="179" xfId="15" applyFont="1" applyFill="1" applyBorder="1" applyAlignment="1">
      <alignment horizontal="center" vertical="center" wrapText="1"/>
    </xf>
    <xf numFmtId="0" fontId="33" fillId="28" borderId="180" xfId="15" applyFill="1" applyBorder="1" applyAlignment="1">
      <alignment horizontal="center" vertical="center" wrapText="1"/>
    </xf>
    <xf numFmtId="0" fontId="33" fillId="28" borderId="171" xfId="15" applyFill="1" applyBorder="1" applyAlignment="1">
      <alignment horizontal="center" vertical="center" wrapText="1"/>
    </xf>
    <xf numFmtId="0" fontId="33" fillId="28" borderId="179" xfId="15" applyFill="1" applyBorder="1" applyAlignment="1">
      <alignment horizontal="center" vertical="center" wrapText="1"/>
    </xf>
    <xf numFmtId="0" fontId="118" fillId="28" borderId="180" xfId="15" applyFont="1" applyFill="1" applyBorder="1" applyAlignment="1">
      <alignment horizontal="center" vertical="center" wrapText="1"/>
    </xf>
    <xf numFmtId="0" fontId="118" fillId="28" borderId="172" xfId="15" applyFont="1" applyFill="1" applyBorder="1" applyAlignment="1">
      <alignment horizontal="center" vertical="center" wrapText="1"/>
    </xf>
    <xf numFmtId="0" fontId="33" fillId="28" borderId="0" xfId="15" applyFill="1" applyAlignment="1">
      <alignment horizontal="center" vertical="center"/>
    </xf>
    <xf numFmtId="0" fontId="115" fillId="28" borderId="0" xfId="15" applyFont="1" applyFill="1" applyAlignment="1">
      <alignment horizontal="center" vertical="top"/>
    </xf>
    <xf numFmtId="0" fontId="116" fillId="28" borderId="0" xfId="15" applyFont="1" applyFill="1" applyAlignment="1">
      <alignment horizontal="center" vertical="top"/>
    </xf>
    <xf numFmtId="0" fontId="33" fillId="0" borderId="4" xfId="15" applyBorder="1" applyAlignment="1">
      <alignment horizontal="left" vertical="center"/>
    </xf>
    <xf numFmtId="0" fontId="118" fillId="28" borderId="108" xfId="15" applyFont="1" applyFill="1" applyBorder="1" applyAlignment="1">
      <alignment horizontal="center" vertical="center" wrapText="1"/>
    </xf>
    <xf numFmtId="0" fontId="118" fillId="28" borderId="109" xfId="15" applyFont="1" applyFill="1" applyBorder="1" applyAlignment="1">
      <alignment horizontal="center" vertical="center" wrapText="1"/>
    </xf>
    <xf numFmtId="0" fontId="118" fillId="28" borderId="184" xfId="15" applyFont="1" applyFill="1" applyBorder="1" applyAlignment="1">
      <alignment horizontal="center" vertical="center" wrapText="1"/>
    </xf>
    <xf numFmtId="0" fontId="66" fillId="27" borderId="132" xfId="15" applyFont="1" applyFill="1" applyBorder="1" applyAlignment="1">
      <alignment horizontal="center" vertical="center" wrapText="1"/>
    </xf>
    <xf numFmtId="0" fontId="66" fillId="27" borderId="109" xfId="15" applyFont="1" applyFill="1" applyBorder="1" applyAlignment="1">
      <alignment horizontal="center" vertical="center" wrapText="1"/>
    </xf>
    <xf numFmtId="0" fontId="66" fillId="27" borderId="110" xfId="15" applyFont="1" applyFill="1" applyBorder="1" applyAlignment="1">
      <alignment horizontal="center" vertical="center" wrapText="1"/>
    </xf>
    <xf numFmtId="0" fontId="33" fillId="28" borderId="13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34" xfId="15" applyFill="1" applyBorder="1" applyAlignment="1">
      <alignment horizontal="center" vertical="top" wrapText="1"/>
    </xf>
    <xf numFmtId="0" fontId="118" fillId="28" borderId="116" xfId="15" applyFont="1" applyFill="1" applyBorder="1" applyAlignment="1">
      <alignment horizontal="center" vertical="center" wrapText="1"/>
    </xf>
    <xf numFmtId="0" fontId="118" fillId="28" borderId="85" xfId="15" applyFont="1" applyFill="1" applyBorder="1" applyAlignment="1">
      <alignment horizontal="center" vertical="center" wrapText="1"/>
    </xf>
    <xf numFmtId="0" fontId="118" fillId="28" borderId="182" xfId="15" applyFont="1" applyFill="1" applyBorder="1" applyAlignment="1">
      <alignment horizontal="center" vertical="center" wrapText="1"/>
    </xf>
    <xf numFmtId="0" fontId="118" fillId="28" borderId="118" xfId="15" applyFont="1" applyFill="1" applyBorder="1" applyAlignment="1">
      <alignment horizontal="center" vertical="center" wrapText="1"/>
    </xf>
    <xf numFmtId="0" fontId="118" fillId="28" borderId="82" xfId="15" applyFont="1" applyFill="1" applyBorder="1" applyAlignment="1">
      <alignment horizontal="center" vertical="center" wrapText="1"/>
    </xf>
    <xf numFmtId="0" fontId="118" fillId="28" borderId="181" xfId="15" applyFont="1" applyFill="1" applyBorder="1" applyAlignment="1">
      <alignment horizontal="center" vertical="center" wrapText="1"/>
    </xf>
    <xf numFmtId="0" fontId="66" fillId="27" borderId="85" xfId="15" applyFont="1" applyFill="1" applyBorder="1" applyAlignment="1">
      <alignment horizontal="center" vertical="center" wrapText="1"/>
    </xf>
    <xf numFmtId="0" fontId="66" fillId="27" borderId="117" xfId="15" applyFont="1" applyFill="1" applyBorder="1" applyAlignment="1">
      <alignment horizontal="center" vertical="center" wrapText="1"/>
    </xf>
    <xf numFmtId="0" fontId="66" fillId="27" borderId="82" xfId="15" applyFont="1" applyFill="1" applyBorder="1" applyAlignment="1">
      <alignment horizontal="center" vertical="center" wrapText="1"/>
    </xf>
    <xf numFmtId="0" fontId="66" fillId="27" borderId="119" xfId="15" applyFont="1" applyFill="1" applyBorder="1" applyAlignment="1">
      <alignment horizontal="center" vertical="center" wrapText="1"/>
    </xf>
    <xf numFmtId="0" fontId="33" fillId="28" borderId="183"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0" fontId="33" fillId="28" borderId="156" xfId="15" applyFill="1" applyBorder="1" applyAlignment="1">
      <alignment horizontal="center" vertical="top"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0" fontId="118" fillId="28" borderId="51" xfId="15" applyFont="1" applyFill="1" applyBorder="1" applyAlignment="1">
      <alignment horizontal="center" vertical="center" wrapText="1"/>
    </xf>
    <xf numFmtId="0" fontId="118" fillId="28" borderId="0" xfId="15" applyFont="1" applyFill="1" applyAlignment="1">
      <alignment horizontal="center" vertical="center" wrapText="1"/>
    </xf>
    <xf numFmtId="0" fontId="118" fillId="28" borderId="42" xfId="15" applyFont="1" applyFill="1" applyBorder="1" applyAlignment="1">
      <alignment horizontal="center" vertical="center" wrapText="1"/>
    </xf>
    <xf numFmtId="0" fontId="66" fillId="27" borderId="31" xfId="15" applyFont="1" applyFill="1" applyBorder="1" applyAlignment="1">
      <alignment horizontal="center" vertical="center" wrapText="1"/>
    </xf>
    <xf numFmtId="0" fontId="66" fillId="27" borderId="0" xfId="15" applyFont="1" applyFill="1" applyAlignment="1">
      <alignment horizontal="center" vertical="center" wrapText="1"/>
    </xf>
    <xf numFmtId="0" fontId="66" fillId="27" borderId="120" xfId="15" applyFont="1" applyFill="1" applyBorder="1" applyAlignment="1">
      <alignment horizontal="center" vertical="center" wrapText="1"/>
    </xf>
    <xf numFmtId="0" fontId="66" fillId="27" borderId="81" xfId="15" applyFont="1" applyFill="1" applyBorder="1" applyAlignment="1">
      <alignment horizontal="center" vertical="center" wrapText="1"/>
    </xf>
    <xf numFmtId="0" fontId="33" fillId="28" borderId="114"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66" fillId="27" borderId="183" xfId="15" applyFont="1" applyFill="1" applyBorder="1" applyAlignment="1">
      <alignment horizontal="center" vertical="center" wrapText="1"/>
    </xf>
    <xf numFmtId="0" fontId="66" fillId="27" borderId="114" xfId="15" applyFont="1" applyFill="1" applyBorder="1" applyAlignment="1">
      <alignment horizontal="center" vertical="center" wrapText="1"/>
    </xf>
    <xf numFmtId="0" fontId="66" fillId="27" borderId="156" xfId="15" applyFont="1" applyFill="1" applyBorder="1" applyAlignment="1">
      <alignment horizontal="center" vertical="center" wrapText="1"/>
    </xf>
    <xf numFmtId="0" fontId="33" fillId="27" borderId="93" xfId="15" applyFill="1" applyBorder="1" applyAlignment="1">
      <alignment horizontal="center" vertical="center"/>
    </xf>
    <xf numFmtId="0" fontId="33" fillId="0" borderId="93" xfId="15" applyBorder="1" applyAlignment="1">
      <alignment horizontal="center" vertical="center"/>
    </xf>
    <xf numFmtId="184" fontId="33" fillId="28" borderId="4" xfId="15" applyNumberFormat="1" applyFill="1" applyBorder="1" applyAlignment="1">
      <alignment horizontal="center" vertical="center"/>
    </xf>
    <xf numFmtId="0" fontId="33" fillId="28" borderId="4" xfId="15" applyFill="1" applyBorder="1" applyAlignment="1">
      <alignment horizontal="center" vertical="center"/>
    </xf>
    <xf numFmtId="0" fontId="100" fillId="0" borderId="93" xfId="15" applyFont="1" applyBorder="1" applyAlignment="1">
      <alignment horizontal="center" vertical="center"/>
    </xf>
    <xf numFmtId="0" fontId="117" fillId="28" borderId="4" xfId="15" applyFont="1" applyFill="1" applyBorder="1" applyAlignment="1">
      <alignment horizontal="center" vertical="center"/>
    </xf>
    <xf numFmtId="0" fontId="118" fillId="28" borderId="80" xfId="15" applyFont="1" applyFill="1" applyBorder="1" applyAlignment="1">
      <alignment horizontal="center" vertical="center" wrapText="1"/>
    </xf>
    <xf numFmtId="0" fontId="118" fillId="28" borderId="4" xfId="15" applyFont="1" applyFill="1" applyBorder="1" applyAlignment="1">
      <alignment horizontal="center" vertical="center" wrapText="1"/>
    </xf>
    <xf numFmtId="0" fontId="118"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184" fontId="33" fillId="0" borderId="0" xfId="15" applyNumberFormat="1" applyAlignment="1">
      <alignment horizontal="center" vertical="center"/>
    </xf>
    <xf numFmtId="0" fontId="33" fillId="28" borderId="0" xfId="15" applyFill="1" applyAlignment="1">
      <alignment horizontal="right" vertical="center"/>
    </xf>
    <xf numFmtId="0" fontId="33" fillId="0" borderId="0" xfId="15" applyAlignment="1">
      <alignment horizontal="center" vertical="center"/>
    </xf>
    <xf numFmtId="0" fontId="33" fillId="0" borderId="4" xfId="15" applyBorder="1" applyAlignment="1">
      <alignment horizontal="center" vertical="center"/>
    </xf>
    <xf numFmtId="0" fontId="118" fillId="0" borderId="160" xfId="15" applyFont="1" applyBorder="1" applyAlignment="1">
      <alignment horizontal="center" vertical="center" wrapText="1"/>
    </xf>
    <xf numFmtId="0" fontId="118" fillId="0" borderId="93" xfId="15" applyFont="1" applyBorder="1" applyAlignment="1">
      <alignment horizontal="center" vertical="center" wrapText="1"/>
    </xf>
    <xf numFmtId="0" fontId="118" fillId="0" borderId="185" xfId="15" applyFont="1" applyBorder="1" applyAlignment="1">
      <alignment horizontal="center" vertical="center" wrapText="1"/>
    </xf>
    <xf numFmtId="0" fontId="118" fillId="0" borderId="51" xfId="15" applyFont="1" applyBorder="1" applyAlignment="1">
      <alignment horizontal="center" vertical="center" wrapText="1"/>
    </xf>
    <xf numFmtId="0" fontId="118" fillId="0" borderId="0" xfId="15" applyFont="1" applyAlignment="1">
      <alignment horizontal="center" vertical="center" wrapText="1"/>
    </xf>
    <xf numFmtId="0" fontId="118" fillId="0" borderId="42" xfId="15" applyFont="1" applyBorder="1" applyAlignment="1">
      <alignment horizontal="center" vertical="center" wrapText="1"/>
    </xf>
    <xf numFmtId="0" fontId="118" fillId="0" borderId="9" xfId="15" applyFont="1" applyBorder="1" applyAlignment="1">
      <alignment horizontal="center" vertical="center" wrapText="1"/>
    </xf>
    <xf numFmtId="0" fontId="118" fillId="0" borderId="5" xfId="15" applyFont="1" applyBorder="1" applyAlignment="1">
      <alignment horizontal="center" vertical="center" wrapText="1"/>
    </xf>
    <xf numFmtId="0" fontId="118" fillId="0" borderId="187"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64"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0" borderId="5" xfId="15" applyBorder="1" applyAlignment="1">
      <alignment horizontal="center" vertical="top" wrapText="1"/>
    </xf>
    <xf numFmtId="0" fontId="33" fillId="0" borderId="164"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6" xfId="15" applyFill="1" applyBorder="1" applyAlignment="1">
      <alignment horizontal="center" vertical="top" wrapText="1"/>
    </xf>
    <xf numFmtId="0" fontId="33" fillId="28" borderId="31" xfId="15" applyFill="1" applyBorder="1" applyAlignment="1">
      <alignment horizontal="center" vertical="top" wrapText="1"/>
    </xf>
    <xf numFmtId="0" fontId="33" fillId="28" borderId="168"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27" borderId="0" xfId="15" applyFill="1" applyAlignment="1">
      <alignment horizontal="center" vertical="center"/>
    </xf>
    <xf numFmtId="0" fontId="118" fillId="28" borderId="108" xfId="15" applyFont="1" applyFill="1" applyBorder="1" applyAlignment="1">
      <alignment horizontal="left" vertical="center" wrapText="1"/>
    </xf>
    <xf numFmtId="0" fontId="118" fillId="28" borderId="109" xfId="15" applyFont="1" applyFill="1" applyBorder="1" applyAlignment="1">
      <alignment horizontal="left" vertical="center" wrapText="1"/>
    </xf>
    <xf numFmtId="0" fontId="118" fillId="28" borderId="184" xfId="15" applyFont="1" applyFill="1" applyBorder="1" applyAlignment="1">
      <alignment horizontal="left" vertical="center" wrapText="1"/>
    </xf>
    <xf numFmtId="0" fontId="100" fillId="0" borderId="96" xfId="15" applyFont="1" applyBorder="1" applyAlignment="1">
      <alignment horizontal="left" vertical="center"/>
    </xf>
    <xf numFmtId="0" fontId="66" fillId="27" borderId="131" xfId="15" applyFont="1" applyFill="1" applyBorder="1" applyAlignment="1">
      <alignment horizontal="center" vertical="center" wrapText="1"/>
    </xf>
    <xf numFmtId="0" fontId="66" fillId="27" borderId="84" xfId="15" applyFont="1" applyFill="1" applyBorder="1" applyAlignment="1">
      <alignment horizontal="center" vertical="center" wrapText="1"/>
    </xf>
    <xf numFmtId="0" fontId="118" fillId="28" borderId="177" xfId="15" applyFont="1" applyFill="1" applyBorder="1" applyAlignment="1">
      <alignment horizontal="left" vertical="center" wrapText="1" indent="3"/>
    </xf>
    <xf numFmtId="0" fontId="118" fillId="28" borderId="171" xfId="15" applyFont="1" applyFill="1" applyBorder="1" applyAlignment="1">
      <alignment horizontal="left" vertical="center" wrapText="1" indent="3"/>
    </xf>
    <xf numFmtId="0" fontId="118" fillId="28" borderId="178" xfId="15" applyFont="1" applyFill="1" applyBorder="1" applyAlignment="1">
      <alignment horizontal="left" vertical="center" wrapText="1" indent="3"/>
    </xf>
    <xf numFmtId="0" fontId="118" fillId="28" borderId="49" xfId="15" applyFont="1" applyFill="1" applyBorder="1" applyAlignment="1">
      <alignment horizontal="center" vertical="center" wrapText="1"/>
    </xf>
    <xf numFmtId="0" fontId="118" fillId="28" borderId="123" xfId="15" applyFont="1" applyFill="1" applyBorder="1" applyAlignment="1">
      <alignment horizontal="center" vertical="center" wrapText="1"/>
    </xf>
    <xf numFmtId="0" fontId="118" fillId="28" borderId="188" xfId="15" applyFont="1" applyFill="1" applyBorder="1" applyAlignment="1">
      <alignment horizontal="left" vertical="center" wrapText="1"/>
    </xf>
    <xf numFmtId="0" fontId="118" fillId="28" borderId="73" xfId="15" applyFont="1" applyFill="1" applyBorder="1" applyAlignment="1">
      <alignment horizontal="left" vertical="center" wrapText="1"/>
    </xf>
    <xf numFmtId="0" fontId="118" fillId="28" borderId="189" xfId="15" applyFont="1" applyFill="1" applyBorder="1" applyAlignment="1">
      <alignment horizontal="left" vertical="center" wrapText="1"/>
    </xf>
    <xf numFmtId="0" fontId="33" fillId="0" borderId="96" xfId="15" applyBorder="1" applyAlignment="1">
      <alignment horizontal="left" vertical="center"/>
    </xf>
    <xf numFmtId="0" fontId="100" fillId="0" borderId="93" xfId="15" applyFont="1" applyBorder="1" applyAlignment="1">
      <alignment horizontal="left" vertical="center"/>
    </xf>
    <xf numFmtId="0" fontId="121" fillId="28" borderId="116" xfId="15" applyFont="1" applyFill="1" applyBorder="1" applyAlignment="1">
      <alignment horizontal="left" vertical="center" wrapText="1"/>
    </xf>
    <xf numFmtId="0" fontId="121" fillId="28" borderId="85" xfId="15" applyFont="1" applyFill="1" applyBorder="1" applyAlignment="1">
      <alignment horizontal="left" vertical="center" wrapText="1"/>
    </xf>
    <xf numFmtId="0" fontId="121" fillId="28" borderId="182" xfId="15" applyFont="1" applyFill="1" applyBorder="1" applyAlignment="1">
      <alignment horizontal="left" vertical="center" wrapText="1"/>
    </xf>
    <xf numFmtId="0" fontId="121" fillId="28" borderId="118" xfId="15" applyFont="1" applyFill="1" applyBorder="1" applyAlignment="1">
      <alignment horizontal="left" vertical="center" wrapText="1"/>
    </xf>
    <xf numFmtId="0" fontId="121" fillId="28" borderId="82" xfId="15" applyFont="1" applyFill="1" applyBorder="1" applyAlignment="1">
      <alignment horizontal="left" vertical="center" wrapText="1"/>
    </xf>
    <xf numFmtId="0" fontId="121" fillId="28" borderId="181" xfId="15" applyFont="1" applyFill="1" applyBorder="1" applyAlignment="1">
      <alignment horizontal="left" vertical="center" wrapText="1"/>
    </xf>
    <xf numFmtId="0" fontId="100" fillId="0" borderId="96" xfId="15" applyFont="1" applyBorder="1" applyAlignment="1">
      <alignment horizontal="center" vertical="center"/>
    </xf>
    <xf numFmtId="0" fontId="117" fillId="28" borderId="109" xfId="15" applyFont="1" applyFill="1" applyBorder="1" applyAlignment="1">
      <alignment horizontal="distributed" vertical="center"/>
    </xf>
    <xf numFmtId="0" fontId="117" fillId="28" borderId="109" xfId="15" applyFont="1" applyFill="1" applyBorder="1" applyAlignment="1">
      <alignment horizontal="center" vertical="center"/>
    </xf>
    <xf numFmtId="0" fontId="100" fillId="28" borderId="109" xfId="15" applyFont="1" applyFill="1" applyBorder="1" applyAlignment="1">
      <alignment horizontal="center" vertical="center"/>
    </xf>
    <xf numFmtId="0" fontId="118" fillId="28" borderId="111" xfId="15" applyFont="1" applyFill="1" applyBorder="1" applyAlignment="1">
      <alignment horizontal="left" vertical="center" wrapText="1"/>
    </xf>
    <xf numFmtId="0" fontId="118" fillId="28" borderId="112" xfId="15" applyFont="1" applyFill="1" applyBorder="1" applyAlignment="1">
      <alignment horizontal="left" vertical="center" wrapText="1"/>
    </xf>
    <xf numFmtId="0" fontId="118" fillId="28" borderId="190" xfId="15" applyFont="1" applyFill="1" applyBorder="1" applyAlignment="1">
      <alignment horizontal="left" vertical="center" wrapText="1"/>
    </xf>
    <xf numFmtId="0" fontId="100" fillId="0" borderId="5" xfId="15" applyFont="1" applyBorder="1" applyAlignment="1">
      <alignment horizontal="center" vertical="center"/>
    </xf>
    <xf numFmtId="0" fontId="66" fillId="27" borderId="157" xfId="15" applyFont="1" applyFill="1" applyBorder="1" applyAlignment="1">
      <alignment horizontal="center" vertical="center" wrapText="1"/>
    </xf>
    <xf numFmtId="0" fontId="66" fillId="27" borderId="112" xfId="15" applyFont="1" applyFill="1" applyBorder="1" applyAlignment="1">
      <alignment horizontal="center" vertical="center" wrapText="1"/>
    </xf>
    <xf numFmtId="0" fontId="66" fillId="27" borderId="113" xfId="15" applyFont="1" applyFill="1" applyBorder="1" applyAlignment="1">
      <alignment horizontal="center" vertical="center" wrapText="1"/>
    </xf>
    <xf numFmtId="0" fontId="33" fillId="28" borderId="157" xfId="15" applyFill="1" applyBorder="1" applyAlignment="1">
      <alignment horizontal="center" vertical="top" wrapText="1"/>
    </xf>
    <xf numFmtId="0" fontId="33" fillId="28" borderId="112" xfId="15" applyFill="1" applyBorder="1" applyAlignment="1">
      <alignment horizontal="center" vertical="top" wrapText="1"/>
    </xf>
    <xf numFmtId="0" fontId="33" fillId="28" borderId="159" xfId="15" applyFill="1" applyBorder="1" applyAlignment="1">
      <alignment horizontal="center" vertical="top" wrapText="1"/>
    </xf>
    <xf numFmtId="0" fontId="123" fillId="0" borderId="48" xfId="15" applyFont="1" applyBorder="1" applyAlignment="1">
      <alignment horizontal="left" vertical="top" wrapText="1"/>
    </xf>
    <xf numFmtId="0" fontId="123" fillId="0" borderId="49" xfId="15" applyFont="1" applyBorder="1" applyAlignment="1">
      <alignment horizontal="left" vertical="top" wrapText="1"/>
    </xf>
    <xf numFmtId="0" fontId="123" fillId="0" borderId="50" xfId="15" applyFont="1" applyBorder="1" applyAlignment="1">
      <alignment horizontal="left" vertical="top" wrapText="1"/>
    </xf>
    <xf numFmtId="0" fontId="118" fillId="0" borderId="177" xfId="15" applyFont="1" applyBorder="1" applyAlignment="1">
      <alignment horizontal="center" vertical="center" wrapText="1"/>
    </xf>
    <xf numFmtId="0" fontId="118" fillId="0" borderId="171" xfId="15" applyFont="1" applyBorder="1" applyAlignment="1">
      <alignment horizontal="center" vertical="center" wrapText="1"/>
    </xf>
    <xf numFmtId="0" fontId="118" fillId="0" borderId="178" xfId="15" applyFont="1" applyBorder="1" applyAlignment="1">
      <alignment horizontal="center" vertical="center" wrapText="1"/>
    </xf>
    <xf numFmtId="0" fontId="118" fillId="0" borderId="170" xfId="15" applyFont="1" applyBorder="1" applyAlignment="1">
      <alignment horizontal="center" vertical="center" wrapText="1"/>
    </xf>
    <xf numFmtId="0" fontId="118" fillId="0" borderId="169" xfId="15" applyFont="1" applyBorder="1" applyAlignment="1">
      <alignment horizontal="center" vertical="center" wrapText="1"/>
    </xf>
    <xf numFmtId="0" fontId="118" fillId="28" borderId="169" xfId="15" applyFont="1" applyFill="1" applyBorder="1" applyAlignment="1">
      <alignment horizontal="center" vertical="center" wrapText="1"/>
    </xf>
    <xf numFmtId="49" fontId="33" fillId="0" borderId="82" xfId="15" applyNumberFormat="1" applyBorder="1" applyAlignment="1">
      <alignment horizontal="left" vertical="center" wrapText="1"/>
    </xf>
    <xf numFmtId="49" fontId="33" fillId="0" borderId="119" xfId="15" applyNumberFormat="1" applyBorder="1" applyAlignment="1">
      <alignment horizontal="left" vertical="center" wrapText="1"/>
    </xf>
    <xf numFmtId="49" fontId="33" fillId="0" borderId="156" xfId="15" applyNumberFormat="1" applyBorder="1" applyAlignment="1">
      <alignment horizontal="left" vertical="center" wrapText="1"/>
    </xf>
    <xf numFmtId="0" fontId="118" fillId="0" borderId="118" xfId="15" applyFont="1" applyBorder="1" applyAlignment="1">
      <alignment horizontal="center" vertical="center" wrapText="1"/>
    </xf>
    <xf numFmtId="0" fontId="118" fillId="0" borderId="82" xfId="15" applyFont="1" applyBorder="1" applyAlignment="1">
      <alignment horizontal="center" vertical="center" wrapText="1"/>
    </xf>
    <xf numFmtId="0" fontId="118" fillId="0" borderId="181" xfId="15" applyFont="1" applyBorder="1" applyAlignment="1">
      <alignment horizontal="center" vertical="center"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93"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0" xfId="15" applyNumberFormat="1" applyAlignment="1">
      <alignment horizontal="left" vertical="center" wrapText="1"/>
    </xf>
    <xf numFmtId="49" fontId="33" fillId="0" borderId="32" xfId="15" applyNumberFormat="1" applyBorder="1" applyAlignment="1">
      <alignment horizontal="left" vertical="center" wrapText="1"/>
    </xf>
    <xf numFmtId="49" fontId="33" fillId="0" borderId="120" xfId="15" applyNumberFormat="1" applyBorder="1" applyAlignment="1">
      <alignment horizontal="left" vertical="center" wrapText="1"/>
    </xf>
    <xf numFmtId="49" fontId="33" fillId="0" borderId="114" xfId="15" applyNumberFormat="1" applyBorder="1" applyAlignment="1">
      <alignment horizontal="left"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197" xfId="15" applyNumberFormat="1" applyBorder="1" applyAlignment="1">
      <alignment horizontal="left" vertical="center" wrapText="1"/>
    </xf>
    <xf numFmtId="49" fontId="33" fillId="0" borderId="198"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8" fillId="0" borderId="116" xfId="15" applyFont="1" applyBorder="1" applyAlignment="1">
      <alignment horizontal="center" vertical="center" wrapText="1"/>
    </xf>
    <xf numFmtId="0" fontId="118" fillId="0" borderId="85" xfId="15" applyFont="1" applyBorder="1" applyAlignment="1">
      <alignment horizontal="center" vertical="center" wrapText="1"/>
    </xf>
    <xf numFmtId="0" fontId="118" fillId="0" borderId="182" xfId="15" applyFont="1" applyBorder="1" applyAlignment="1">
      <alignment horizontal="center" vertical="center" wrapText="1"/>
    </xf>
    <xf numFmtId="49" fontId="33" fillId="0" borderId="199" xfId="15" applyNumberFormat="1" applyBorder="1" applyAlignment="1">
      <alignment horizontal="left" vertical="center" wrapText="1"/>
    </xf>
    <xf numFmtId="49" fontId="33" fillId="0" borderId="200" xfId="15" applyNumberFormat="1" applyBorder="1" applyAlignment="1">
      <alignment horizontal="left" vertical="center" wrapText="1"/>
    </xf>
    <xf numFmtId="49" fontId="33" fillId="0" borderId="201"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7" fillId="28" borderId="169" xfId="15" applyFont="1" applyFill="1" applyBorder="1" applyAlignment="1">
      <alignment horizontal="center" vertical="center" wrapText="1"/>
    </xf>
    <xf numFmtId="0" fontId="100" fillId="28" borderId="171" xfId="15" applyFont="1" applyFill="1" applyBorder="1" applyAlignment="1">
      <alignment horizontal="center" vertical="center" wrapText="1"/>
    </xf>
    <xf numFmtId="0" fontId="100" fillId="28" borderId="172"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202" xfId="15" applyBorder="1" applyAlignment="1">
      <alignment horizontal="center" vertical="top" wrapText="1"/>
    </xf>
    <xf numFmtId="0" fontId="33" fillId="0" borderId="203" xfId="15" applyBorder="1" applyAlignment="1">
      <alignment horizontal="center" vertical="top" wrapText="1"/>
    </xf>
    <xf numFmtId="0" fontId="33" fillId="0" borderId="204" xfId="15" applyBorder="1" applyAlignment="1">
      <alignment horizontal="center" vertical="top" wrapText="1"/>
    </xf>
    <xf numFmtId="0" fontId="33" fillId="0" borderId="9" xfId="15" applyBorder="1" applyAlignment="1">
      <alignment horizontal="center" vertical="top" wrapText="1"/>
    </xf>
    <xf numFmtId="49" fontId="33" fillId="0" borderId="5" xfId="15" applyNumberFormat="1" applyBorder="1" applyAlignment="1">
      <alignment horizontal="left" vertical="center" wrapText="1"/>
    </xf>
    <xf numFmtId="49" fontId="33" fillId="0" borderId="125" xfId="15" applyNumberFormat="1" applyBorder="1" applyAlignment="1">
      <alignment horizontal="left" vertical="center" wrapText="1"/>
    </xf>
    <xf numFmtId="49" fontId="33" fillId="0" borderId="126" xfId="15" applyNumberFormat="1" applyBorder="1" applyAlignment="1">
      <alignment horizontal="left" vertical="center" wrapText="1"/>
    </xf>
    <xf numFmtId="49" fontId="33" fillId="0" borderId="168" xfId="15" applyNumberFormat="1" applyBorder="1" applyAlignment="1">
      <alignment horizontal="left" vertical="center" wrapText="1"/>
    </xf>
    <xf numFmtId="49" fontId="33" fillId="0" borderId="164" xfId="15" applyNumberFormat="1" applyBorder="1" applyAlignment="1">
      <alignment horizontal="left" vertical="center" wrapText="1"/>
    </xf>
    <xf numFmtId="0" fontId="33" fillId="28" borderId="84" xfId="15" applyFill="1" applyBorder="1" applyAlignment="1">
      <alignment horizontal="center" vertical="top" wrapText="1"/>
    </xf>
    <xf numFmtId="0" fontId="71" fillId="27" borderId="0" xfId="15" applyFont="1" applyFill="1" applyAlignment="1" applyProtection="1">
      <alignment horizontal="center" vertical="center" shrinkToFit="1"/>
      <protection locked="0"/>
    </xf>
    <xf numFmtId="0" fontId="71" fillId="30" borderId="0" xfId="15" applyFont="1" applyFill="1" applyAlignment="1">
      <alignment horizontal="center" vertical="center"/>
    </xf>
    <xf numFmtId="49" fontId="71" fillId="0" borderId="0" xfId="15" applyNumberFormat="1" applyFont="1" applyAlignment="1" applyProtection="1">
      <alignment horizontal="center" vertical="center" shrinkToFit="1"/>
      <protection locked="0"/>
    </xf>
    <xf numFmtId="0" fontId="71" fillId="0" borderId="0" xfId="15" applyFont="1" applyAlignment="1" applyProtection="1">
      <alignment vertical="center"/>
      <protection locked="0"/>
    </xf>
    <xf numFmtId="0" fontId="71" fillId="0" borderId="52" xfId="15" applyFont="1" applyBorder="1" applyAlignment="1" applyProtection="1">
      <alignment vertical="center"/>
      <protection locked="0"/>
    </xf>
    <xf numFmtId="0" fontId="71" fillId="27" borderId="0" xfId="15" applyFont="1" applyFill="1" applyAlignment="1" applyProtection="1">
      <alignment horizontal="center" vertical="center"/>
      <protection locked="0"/>
    </xf>
    <xf numFmtId="0" fontId="71" fillId="0" borderId="0" xfId="15" applyFont="1" applyAlignment="1" applyProtection="1">
      <alignment vertical="center" shrinkToFit="1"/>
      <protection locked="0"/>
    </xf>
    <xf numFmtId="0" fontId="71" fillId="0" borderId="52" xfId="15" applyFont="1" applyBorder="1" applyAlignment="1" applyProtection="1">
      <alignment vertical="center" shrinkToFit="1"/>
      <protection locked="0"/>
    </xf>
    <xf numFmtId="183" fontId="71" fillId="0" borderId="0" xfId="15" applyNumberFormat="1" applyFont="1" applyAlignment="1" applyProtection="1">
      <alignment horizontal="center" vertical="center"/>
      <protection locked="0"/>
    </xf>
    <xf numFmtId="0" fontId="71" fillId="0" borderId="0" xfId="15" applyFont="1" applyAlignment="1" applyProtection="1">
      <alignment horizontal="left" vertical="center" shrinkToFit="1"/>
      <protection locked="0"/>
    </xf>
    <xf numFmtId="0" fontId="71" fillId="0" borderId="52" xfId="15" applyFont="1" applyBorder="1" applyAlignment="1" applyProtection="1">
      <alignment horizontal="left" vertical="center" shrinkToFit="1"/>
      <protection locked="0"/>
    </xf>
    <xf numFmtId="49" fontId="71" fillId="0" borderId="0" xfId="15" applyNumberFormat="1" applyFont="1" applyAlignment="1" applyProtection="1">
      <alignment horizontal="left" vertical="center"/>
      <protection locked="0"/>
    </xf>
    <xf numFmtId="49" fontId="71" fillId="0" borderId="52" xfId="15" applyNumberFormat="1" applyFont="1" applyBorder="1" applyAlignment="1" applyProtection="1">
      <alignment horizontal="left" vertical="center"/>
      <protection locked="0"/>
    </xf>
    <xf numFmtId="49" fontId="71" fillId="0" borderId="5" xfId="15" applyNumberFormat="1" applyFont="1" applyBorder="1" applyAlignment="1" applyProtection="1">
      <alignment horizontal="left" vertical="center"/>
      <protection locked="0"/>
    </xf>
    <xf numFmtId="49" fontId="71" fillId="0" borderId="11" xfId="15" applyNumberFormat="1" applyFont="1" applyBorder="1" applyAlignment="1" applyProtection="1">
      <alignment horizontal="left" vertical="center"/>
      <protection locked="0"/>
    </xf>
    <xf numFmtId="0" fontId="71" fillId="30" borderId="0" xfId="15" applyFont="1" applyFill="1" applyAlignment="1">
      <alignment horizontal="right" vertical="center"/>
    </xf>
    <xf numFmtId="49" fontId="71" fillId="30" borderId="49" xfId="15" applyNumberFormat="1" applyFont="1" applyFill="1" applyBorder="1" applyAlignment="1" applyProtection="1">
      <alignment horizontal="left" vertical="center"/>
      <protection locked="0"/>
    </xf>
    <xf numFmtId="49" fontId="71" fillId="30" borderId="50" xfId="15" applyNumberFormat="1" applyFont="1" applyFill="1" applyBorder="1" applyAlignment="1" applyProtection="1">
      <alignment horizontal="left" vertical="center"/>
      <protection locked="0"/>
    </xf>
    <xf numFmtId="0" fontId="71" fillId="30" borderId="0" xfId="15" applyFont="1" applyFill="1" applyAlignment="1">
      <alignment horizontal="justify" vertical="center" wrapText="1"/>
    </xf>
    <xf numFmtId="0" fontId="71" fillId="30" borderId="0" xfId="15" applyFont="1" applyFill="1" applyAlignment="1">
      <alignment horizontal="justify" vertical="center"/>
    </xf>
    <xf numFmtId="0" fontId="71" fillId="30" borderId="0" xfId="15" applyFont="1" applyFill="1" applyAlignment="1">
      <alignment vertical="center"/>
    </xf>
    <xf numFmtId="0" fontId="76" fillId="30" borderId="0" xfId="15" applyFont="1" applyFill="1" applyAlignment="1">
      <alignment horizontal="justify" vertical="center"/>
    </xf>
    <xf numFmtId="0" fontId="76" fillId="30" borderId="0" xfId="15" applyFont="1" applyFill="1" applyAlignment="1">
      <alignment vertical="center"/>
    </xf>
    <xf numFmtId="0" fontId="77" fillId="30" borderId="0" xfId="15" applyFont="1" applyFill="1" applyAlignment="1">
      <alignment horizontal="center" vertical="center"/>
    </xf>
    <xf numFmtId="0" fontId="77" fillId="30" borderId="0" xfId="15" applyFont="1" applyFill="1" applyAlignment="1">
      <alignment vertical="center"/>
    </xf>
    <xf numFmtId="0" fontId="71" fillId="30" borderId="0" xfId="15" applyFont="1" applyFill="1" applyAlignment="1">
      <alignment vertical="center" wrapText="1"/>
    </xf>
    <xf numFmtId="14" fontId="71" fillId="27" borderId="6" xfId="15" applyNumberFormat="1" applyFont="1" applyFill="1" applyBorder="1" applyAlignment="1">
      <alignment horizontal="center"/>
    </xf>
    <xf numFmtId="0" fontId="71" fillId="27" borderId="8" xfId="15" applyFont="1" applyFill="1" applyBorder="1" applyAlignment="1">
      <alignment horizontal="center"/>
    </xf>
    <xf numFmtId="0" fontId="71" fillId="28" borderId="0" xfId="15" applyFont="1" applyFill="1" applyAlignment="1" applyProtection="1">
      <alignment horizontal="left" vertical="center"/>
      <protection locked="0"/>
    </xf>
    <xf numFmtId="0" fontId="71" fillId="28" borderId="0" xfId="15" applyFont="1" applyFill="1" applyAlignment="1">
      <alignment horizontal="left"/>
    </xf>
    <xf numFmtId="0" fontId="71" fillId="30" borderId="92" xfId="15" applyFont="1" applyFill="1" applyBorder="1" applyAlignment="1">
      <alignment horizontal="center" vertical="center" wrapText="1"/>
    </xf>
    <xf numFmtId="0" fontId="71" fillId="30" borderId="93" xfId="15" applyFont="1" applyFill="1" applyBorder="1" applyAlignment="1">
      <alignment horizontal="center" vertical="center" wrapText="1"/>
    </xf>
    <xf numFmtId="0" fontId="71" fillId="30" borderId="94" xfId="15" applyFont="1" applyFill="1" applyBorder="1" applyAlignment="1">
      <alignment horizontal="center" vertical="center" wrapText="1"/>
    </xf>
    <xf numFmtId="0" fontId="71" fillId="30" borderId="31" xfId="15" applyFont="1" applyFill="1" applyBorder="1" applyAlignment="1">
      <alignment horizontal="center" vertical="center" wrapText="1"/>
    </xf>
    <xf numFmtId="0" fontId="71" fillId="30" borderId="0" xfId="15" applyFont="1" applyFill="1" applyAlignment="1">
      <alignment horizontal="center" vertical="center" wrapText="1"/>
    </xf>
    <xf numFmtId="0" fontId="71" fillId="30" borderId="32" xfId="15" applyFont="1" applyFill="1" applyBorder="1" applyAlignment="1">
      <alignment horizontal="center" vertical="center" wrapText="1"/>
    </xf>
    <xf numFmtId="0" fontId="71" fillId="30" borderId="33" xfId="15" applyFont="1" applyFill="1" applyBorder="1" applyAlignment="1">
      <alignment horizontal="center" vertical="center" wrapText="1"/>
    </xf>
    <xf numFmtId="0" fontId="71" fillId="30" borderId="4" xfId="15" applyFont="1" applyFill="1" applyBorder="1" applyAlignment="1">
      <alignment horizontal="center" vertical="center" wrapText="1"/>
    </xf>
    <xf numFmtId="0" fontId="71" fillId="30" borderId="34" xfId="15" applyFont="1" applyFill="1" applyBorder="1" applyAlignment="1">
      <alignment horizontal="center" vertical="center" wrapText="1"/>
    </xf>
    <xf numFmtId="0" fontId="71" fillId="30" borderId="96" xfId="15" applyFont="1" applyFill="1" applyBorder="1" applyAlignment="1">
      <alignment horizontal="center" vertical="center" wrapText="1"/>
    </xf>
    <xf numFmtId="0" fontId="71" fillId="30" borderId="96" xfId="15" applyFont="1" applyFill="1" applyBorder="1" applyAlignment="1">
      <alignment horizontal="center" vertical="center"/>
    </xf>
    <xf numFmtId="0" fontId="71" fillId="30" borderId="97" xfId="15" applyFont="1" applyFill="1" applyBorder="1" applyAlignment="1">
      <alignment horizontal="center" vertical="center"/>
    </xf>
    <xf numFmtId="0" fontId="71" fillId="30" borderId="93" xfId="15" applyFont="1" applyFill="1" applyBorder="1" applyAlignment="1">
      <alignment horizontal="justify" vertical="center" wrapText="1"/>
    </xf>
    <xf numFmtId="0" fontId="71" fillId="30" borderId="4" xfId="15" applyFont="1" applyFill="1" applyBorder="1" applyAlignment="1">
      <alignment horizontal="justify" vertical="center" wrapText="1"/>
    </xf>
    <xf numFmtId="0" fontId="71" fillId="30" borderId="94" xfId="15" applyFont="1" applyFill="1" applyBorder="1" applyAlignment="1">
      <alignment horizontal="justify" vertical="center" wrapText="1"/>
    </xf>
    <xf numFmtId="0" fontId="71" fillId="30" borderId="32" xfId="15" applyFont="1" applyFill="1" applyBorder="1" applyAlignment="1">
      <alignment horizontal="justify" vertical="center" wrapText="1"/>
    </xf>
    <xf numFmtId="0" fontId="71" fillId="30" borderId="34" xfId="15" applyFont="1" applyFill="1" applyBorder="1" applyAlignment="1">
      <alignment horizontal="justify" vertical="center" wrapText="1"/>
    </xf>
    <xf numFmtId="0" fontId="71" fillId="30" borderId="92" xfId="15" applyFont="1" applyFill="1" applyBorder="1" applyAlignment="1">
      <alignment horizontal="left" vertical="center" wrapText="1"/>
    </xf>
    <xf numFmtId="0" fontId="71" fillId="30" borderId="93" xfId="15" applyFont="1" applyFill="1" applyBorder="1" applyAlignment="1">
      <alignment horizontal="left" vertical="center" wrapText="1"/>
    </xf>
    <xf numFmtId="0" fontId="71" fillId="30" borderId="94" xfId="15" applyFont="1" applyFill="1" applyBorder="1" applyAlignment="1">
      <alignment horizontal="left" vertical="center" wrapText="1"/>
    </xf>
    <xf numFmtId="0" fontId="71" fillId="30" borderId="31" xfId="15" applyFont="1" applyFill="1" applyBorder="1" applyAlignment="1">
      <alignment horizontal="left" vertical="center" wrapText="1"/>
    </xf>
    <xf numFmtId="0" fontId="71" fillId="30" borderId="0" xfId="15" applyFont="1" applyFill="1" applyAlignment="1">
      <alignment horizontal="left" vertical="center" wrapText="1"/>
    </xf>
    <xf numFmtId="0" fontId="71" fillId="30" borderId="32" xfId="15" applyFont="1" applyFill="1" applyBorder="1" applyAlignment="1">
      <alignment horizontal="left" vertical="center" wrapText="1"/>
    </xf>
    <xf numFmtId="0" fontId="71" fillId="30" borderId="33" xfId="15" applyFont="1" applyFill="1" applyBorder="1" applyAlignment="1">
      <alignment horizontal="left" vertical="center" wrapText="1"/>
    </xf>
    <xf numFmtId="0" fontId="71" fillId="30" borderId="4" xfId="15" applyFont="1" applyFill="1" applyBorder="1" applyAlignment="1">
      <alignment horizontal="left" vertical="center" wrapText="1"/>
    </xf>
    <xf numFmtId="0" fontId="71" fillId="30" borderId="34" xfId="15" applyFont="1" applyFill="1" applyBorder="1" applyAlignment="1">
      <alignment horizontal="left" vertical="center" wrapText="1"/>
    </xf>
    <xf numFmtId="0" fontId="71" fillId="30" borderId="95" xfId="15" applyFont="1" applyFill="1" applyBorder="1" applyAlignment="1">
      <alignment horizontal="center" vertical="center" wrapText="1"/>
    </xf>
    <xf numFmtId="0" fontId="71" fillId="30" borderId="95" xfId="15" applyFont="1" applyFill="1" applyBorder="1" applyAlignment="1">
      <alignment horizontal="center" vertical="center"/>
    </xf>
    <xf numFmtId="0" fontId="72" fillId="30" borderId="0" xfId="15" applyFont="1" applyFill="1" applyAlignment="1">
      <alignment horizontal="center" vertical="center"/>
    </xf>
    <xf numFmtId="0" fontId="72" fillId="31" borderId="0" xfId="15" applyFont="1" applyFill="1" applyAlignment="1">
      <alignment vertical="center"/>
    </xf>
    <xf numFmtId="0" fontId="72" fillId="30" borderId="0" xfId="15" applyFont="1" applyFill="1" applyAlignment="1">
      <alignment horizontal="justify" vertical="center" wrapText="1"/>
    </xf>
    <xf numFmtId="0" fontId="72" fillId="30" borderId="93" xfId="15" applyFont="1" applyFill="1" applyBorder="1" applyAlignment="1" applyProtection="1">
      <alignment vertical="center" shrinkToFit="1"/>
      <protection locked="0"/>
    </xf>
    <xf numFmtId="0" fontId="71" fillId="28" borderId="0" xfId="15" applyFont="1" applyFill="1" applyAlignment="1" applyProtection="1">
      <alignment horizontal="left" vertical="center" shrinkToFit="1"/>
      <protection locked="0"/>
    </xf>
    <xf numFmtId="183" fontId="71" fillId="28" borderId="0" xfId="15" applyNumberFormat="1" applyFont="1" applyFill="1" applyAlignment="1" applyProtection="1">
      <alignment horizontal="center" vertical="center"/>
      <protection locked="0"/>
    </xf>
    <xf numFmtId="0" fontId="71" fillId="28" borderId="0" xfId="15" applyFont="1" applyFill="1" applyAlignment="1" applyProtection="1">
      <alignment vertical="center" shrinkToFit="1"/>
      <protection locked="0"/>
    </xf>
    <xf numFmtId="0" fontId="71" fillId="28" borderId="0" xfId="15" applyFont="1" applyFill="1" applyAlignment="1" applyProtection="1">
      <alignment horizontal="center" vertical="center"/>
      <protection locked="0"/>
    </xf>
    <xf numFmtId="0" fontId="71" fillId="28" borderId="0" xfId="15" applyFont="1" applyFill="1" applyAlignment="1">
      <alignment horizontal="center" vertical="center"/>
    </xf>
    <xf numFmtId="0" fontId="71" fillId="28" borderId="0" xfId="15" applyFont="1" applyFill="1" applyAlignment="1" applyProtection="1">
      <alignment horizontal="center" vertical="center" shrinkToFit="1"/>
      <protection locked="0"/>
    </xf>
    <xf numFmtId="0" fontId="71" fillId="28" borderId="4" xfId="15" applyFont="1" applyFill="1" applyBorder="1" applyAlignment="1" applyProtection="1">
      <alignment horizontal="right" vertical="center"/>
      <protection locked="0"/>
    </xf>
    <xf numFmtId="49" fontId="71" fillId="28" borderId="4" xfId="15" applyNumberFormat="1" applyFont="1" applyFill="1" applyBorder="1" applyAlignment="1" applyProtection="1">
      <alignment horizontal="left" vertical="center"/>
      <protection locked="0"/>
    </xf>
    <xf numFmtId="0" fontId="71" fillId="28" borderId="0" xfId="15" applyFont="1" applyFill="1" applyAlignment="1">
      <alignment horizontal="right" vertical="center"/>
    </xf>
    <xf numFmtId="0" fontId="71" fillId="28" borderId="0" xfId="15" applyFont="1" applyFill="1" applyAlignment="1" applyProtection="1">
      <alignment vertical="center"/>
      <protection locked="0"/>
    </xf>
    <xf numFmtId="0" fontId="71" fillId="30" borderId="4" xfId="15" applyFont="1" applyFill="1" applyBorder="1" applyAlignment="1" applyProtection="1">
      <alignment horizontal="right" vertical="center"/>
      <protection locked="0"/>
    </xf>
    <xf numFmtId="49" fontId="71" fillId="30" borderId="0" xfId="15" applyNumberFormat="1" applyFont="1" applyFill="1" applyAlignment="1" applyProtection="1">
      <alignment horizontal="left" vertical="center"/>
      <protection locked="0"/>
    </xf>
    <xf numFmtId="0" fontId="71" fillId="28" borderId="205" xfId="15" applyFont="1" applyFill="1" applyBorder="1" applyAlignment="1" applyProtection="1">
      <alignment horizontal="right" vertical="center"/>
      <protection locked="0"/>
    </xf>
    <xf numFmtId="49" fontId="71" fillId="28" borderId="205" xfId="15" applyNumberFormat="1" applyFont="1" applyFill="1" applyBorder="1" applyAlignment="1" applyProtection="1">
      <alignment horizontal="left" vertical="center"/>
      <protection locked="0"/>
    </xf>
    <xf numFmtId="0" fontId="83" fillId="0" borderId="0" xfId="15" applyFont="1" applyAlignment="1" applyProtection="1">
      <alignment horizontal="center" vertical="top" wrapText="1"/>
      <protection locked="0"/>
    </xf>
    <xf numFmtId="0" fontId="72" fillId="0" borderId="4" xfId="15" applyFont="1" applyBorder="1" applyAlignment="1">
      <alignment horizontal="center"/>
    </xf>
    <xf numFmtId="0" fontId="72" fillId="30" borderId="3" xfId="15" applyFont="1" applyFill="1" applyBorder="1" applyAlignment="1" applyProtection="1">
      <alignment horizontal="left" vertical="center"/>
      <protection locked="0"/>
    </xf>
    <xf numFmtId="0" fontId="72" fillId="28" borderId="0" xfId="15" applyFont="1" applyFill="1" applyAlignment="1" applyProtection="1">
      <alignment horizontal="left" vertical="top" wrapText="1"/>
      <protection locked="0"/>
    </xf>
    <xf numFmtId="0" fontId="72" fillId="28" borderId="0" xfId="15" applyFont="1" applyFill="1" applyAlignment="1" applyProtection="1">
      <alignment horizontal="center" vertical="center"/>
      <protection locked="0"/>
    </xf>
    <xf numFmtId="182" fontId="71" fillId="28" borderId="0" xfId="15" applyNumberFormat="1" applyFont="1" applyFill="1" applyAlignment="1" applyProtection="1">
      <alignment horizontal="center" vertical="center"/>
      <protection locked="0"/>
    </xf>
    <xf numFmtId="0" fontId="71" fillId="0" borderId="0" xfId="15" applyFont="1" applyAlignment="1">
      <alignment horizontal="center" vertical="center"/>
    </xf>
    <xf numFmtId="49" fontId="71" fillId="30" borderId="0" xfId="15" applyNumberFormat="1" applyFont="1" applyFill="1" applyAlignment="1">
      <alignment horizontal="center" vertical="center"/>
    </xf>
    <xf numFmtId="49" fontId="71" fillId="28" borderId="0" xfId="15" applyNumberFormat="1" applyFont="1" applyFill="1" applyAlignment="1" applyProtection="1">
      <alignment horizontal="left" vertical="center" shrinkToFit="1"/>
      <protection locked="0"/>
    </xf>
    <xf numFmtId="0" fontId="71" fillId="28" borderId="4" xfId="15" applyFont="1" applyFill="1" applyBorder="1" applyAlignment="1" applyProtection="1">
      <alignment horizontal="left" vertical="center" shrinkToFit="1"/>
      <protection locked="0"/>
    </xf>
    <xf numFmtId="49" fontId="71" fillId="0" borderId="4" xfId="15" applyNumberFormat="1" applyFont="1" applyBorder="1" applyAlignment="1">
      <alignment horizontal="center" vertical="center"/>
    </xf>
    <xf numFmtId="49" fontId="71" fillId="0" borderId="0" xfId="15" applyNumberFormat="1" applyFont="1" applyAlignment="1">
      <alignment horizontal="left" vertical="center"/>
    </xf>
    <xf numFmtId="14" fontId="71" fillId="0" borderId="6" xfId="15" applyNumberFormat="1" applyFont="1" applyBorder="1" applyAlignment="1">
      <alignment horizontal="center"/>
    </xf>
    <xf numFmtId="0" fontId="71" fillId="0" borderId="8" xfId="15" applyFont="1" applyBorder="1" applyAlignment="1">
      <alignment horizontal="center"/>
    </xf>
    <xf numFmtId="0" fontId="71" fillId="0" borderId="0" xfId="15" applyFont="1" applyAlignment="1">
      <alignment horizontal="left" vertical="center"/>
    </xf>
    <xf numFmtId="0" fontId="80" fillId="30" borderId="0" xfId="15" applyFont="1" applyFill="1" applyAlignment="1">
      <alignment horizontal="center" vertical="center"/>
    </xf>
    <xf numFmtId="0" fontId="80" fillId="30" borderId="0" xfId="15" applyFont="1" applyFill="1" applyAlignment="1">
      <alignment horizontal="left" vertical="center"/>
    </xf>
    <xf numFmtId="0" fontId="71" fillId="0" borderId="0" xfId="15" applyFont="1" applyAlignment="1">
      <alignment horizontal="left" vertical="center" wrapText="1"/>
    </xf>
    <xf numFmtId="0" fontId="71" fillId="0" borderId="0" xfId="15" applyFont="1" applyAlignment="1">
      <alignment horizontal="center" vertical="center" wrapText="1"/>
    </xf>
    <xf numFmtId="0" fontId="71" fillId="0" borderId="4" xfId="15" applyFont="1" applyBorder="1" applyAlignment="1">
      <alignment horizontal="left" vertical="center"/>
    </xf>
    <xf numFmtId="0" fontId="92" fillId="30" borderId="0" xfId="15" applyFont="1" applyFill="1" applyAlignment="1">
      <alignment horizontal="left" vertical="center"/>
    </xf>
    <xf numFmtId="0" fontId="92" fillId="30" borderId="0" xfId="15" applyFont="1" applyFill="1" applyAlignment="1">
      <alignment horizontal="right" vertical="center"/>
    </xf>
    <xf numFmtId="0" fontId="71" fillId="0" borderId="0" xfId="15" applyFont="1" applyAlignment="1">
      <alignment vertical="center" wrapText="1"/>
    </xf>
    <xf numFmtId="49" fontId="71" fillId="0" borderId="4" xfId="15" applyNumberFormat="1" applyFont="1" applyBorder="1" applyAlignment="1">
      <alignment horizontal="left" vertical="center"/>
    </xf>
    <xf numFmtId="0" fontId="128" fillId="28" borderId="92" xfId="15" applyFont="1" applyFill="1" applyBorder="1" applyAlignment="1">
      <alignment horizontal="center" vertical="center" wrapText="1"/>
    </xf>
    <xf numFmtId="0" fontId="128" fillId="28" borderId="93" xfId="15" applyFont="1" applyFill="1" applyBorder="1" applyAlignment="1">
      <alignment horizontal="center" vertical="center" wrapText="1"/>
    </xf>
    <xf numFmtId="0" fontId="128" fillId="28" borderId="94" xfId="15" applyFont="1" applyFill="1" applyBorder="1" applyAlignment="1">
      <alignment horizontal="center" vertical="center" wrapText="1"/>
    </xf>
    <xf numFmtId="0" fontId="128" fillId="28" borderId="31" xfId="15" applyFont="1" applyFill="1" applyBorder="1" applyAlignment="1">
      <alignment horizontal="center" vertical="center" wrapText="1"/>
    </xf>
    <xf numFmtId="0" fontId="128" fillId="28" borderId="0" xfId="15" applyFont="1" applyFill="1" applyAlignment="1">
      <alignment horizontal="center" vertical="center" wrapText="1"/>
    </xf>
    <xf numFmtId="0" fontId="128" fillId="28" borderId="32" xfId="15" applyFont="1" applyFill="1" applyBorder="1" applyAlignment="1">
      <alignment horizontal="center" vertical="center" wrapText="1"/>
    </xf>
    <xf numFmtId="0" fontId="128" fillId="28" borderId="33" xfId="15" applyFont="1" applyFill="1" applyBorder="1" applyAlignment="1">
      <alignment horizontal="center" vertical="center" wrapText="1"/>
    </xf>
    <xf numFmtId="0" fontId="128" fillId="28" borderId="4" xfId="15" applyFont="1" applyFill="1" applyBorder="1" applyAlignment="1">
      <alignment horizontal="center" vertical="center" wrapText="1"/>
    </xf>
    <xf numFmtId="0" fontId="128" fillId="28" borderId="34" xfId="15" applyFont="1" applyFill="1" applyBorder="1" applyAlignment="1">
      <alignment horizontal="center" vertical="center" wrapText="1"/>
    </xf>
    <xf numFmtId="0" fontId="128" fillId="28" borderId="0" xfId="15" applyFont="1" applyFill="1" applyAlignment="1">
      <alignment horizontal="center" vertical="center"/>
    </xf>
    <xf numFmtId="0" fontId="129" fillId="0" borderId="0" xfId="15" applyFont="1" applyAlignment="1">
      <alignment horizontal="left" vertical="center"/>
    </xf>
    <xf numFmtId="0" fontId="129" fillId="0" borderId="4" xfId="15" applyFont="1" applyBorder="1" applyAlignment="1">
      <alignment horizontal="left" vertical="center"/>
    </xf>
    <xf numFmtId="0" fontId="130" fillId="28" borderId="92" xfId="15" applyFont="1" applyFill="1" applyBorder="1" applyAlignment="1">
      <alignment horizontal="left" vertical="center" wrapText="1"/>
    </xf>
    <xf numFmtId="0" fontId="130" fillId="28" borderId="93" xfId="15" applyFont="1" applyFill="1" applyBorder="1" applyAlignment="1">
      <alignment horizontal="left" vertical="center" wrapText="1"/>
    </xf>
    <xf numFmtId="0" fontId="130" fillId="28" borderId="94" xfId="15" applyFont="1" applyFill="1" applyBorder="1" applyAlignment="1">
      <alignment horizontal="left" vertical="center" wrapText="1"/>
    </xf>
    <xf numFmtId="0" fontId="130" fillId="28" borderId="31" xfId="15" applyFont="1" applyFill="1" applyBorder="1" applyAlignment="1">
      <alignment horizontal="left" vertical="center" wrapText="1"/>
    </xf>
    <xf numFmtId="0" fontId="130" fillId="28" borderId="0" xfId="15" applyFont="1" applyFill="1" applyAlignment="1">
      <alignment horizontal="left" vertical="center" wrapText="1"/>
    </xf>
    <xf numFmtId="0" fontId="130" fillId="28" borderId="32" xfId="15" applyFont="1" applyFill="1" applyBorder="1" applyAlignment="1">
      <alignment horizontal="left" vertical="center" wrapText="1"/>
    </xf>
    <xf numFmtId="0" fontId="130" fillId="28" borderId="33" xfId="15" applyFont="1" applyFill="1" applyBorder="1" applyAlignment="1">
      <alignment horizontal="left" vertical="center" wrapText="1"/>
    </xf>
    <xf numFmtId="0" fontId="130" fillId="28" borderId="4" xfId="15" applyFont="1" applyFill="1" applyBorder="1" applyAlignment="1">
      <alignment horizontal="left" vertical="center" wrapText="1"/>
    </xf>
    <xf numFmtId="0" fontId="130" fillId="28" borderId="34" xfId="15" applyFont="1" applyFill="1" applyBorder="1" applyAlignment="1">
      <alignment horizontal="left" vertical="center" wrapText="1"/>
    </xf>
    <xf numFmtId="0" fontId="130" fillId="28" borderId="92" xfId="15" applyFont="1" applyFill="1" applyBorder="1" applyAlignment="1">
      <alignment horizontal="center" vertical="center" wrapText="1"/>
    </xf>
    <xf numFmtId="0" fontId="130" fillId="28" borderId="93" xfId="15" applyFont="1" applyFill="1" applyBorder="1" applyAlignment="1">
      <alignment horizontal="center" vertical="center" wrapText="1"/>
    </xf>
    <xf numFmtId="0" fontId="130" fillId="28" borderId="94" xfId="15" applyFont="1" applyFill="1" applyBorder="1" applyAlignment="1">
      <alignment horizontal="center" vertical="center" wrapText="1"/>
    </xf>
    <xf numFmtId="0" fontId="130" fillId="28" borderId="31" xfId="15" applyFont="1" applyFill="1" applyBorder="1" applyAlignment="1">
      <alignment horizontal="center" vertical="center" wrapText="1"/>
    </xf>
    <xf numFmtId="0" fontId="130" fillId="28" borderId="0" xfId="15" applyFont="1" applyFill="1" applyAlignment="1">
      <alignment horizontal="center" vertical="center" wrapText="1"/>
    </xf>
    <xf numFmtId="0" fontId="130" fillId="28" borderId="32" xfId="15" applyFont="1" applyFill="1" applyBorder="1" applyAlignment="1">
      <alignment horizontal="center" vertical="center" wrapText="1"/>
    </xf>
    <xf numFmtId="0" fontId="130" fillId="28" borderId="33" xfId="15" applyFont="1" applyFill="1" applyBorder="1" applyAlignment="1">
      <alignment horizontal="center" vertical="center" wrapText="1"/>
    </xf>
    <xf numFmtId="0" fontId="130" fillId="28" borderId="4" xfId="15" applyFont="1" applyFill="1" applyBorder="1" applyAlignment="1">
      <alignment horizontal="center" vertical="center" wrapText="1"/>
    </xf>
    <xf numFmtId="0" fontId="130" fillId="28" borderId="34" xfId="15" applyFont="1" applyFill="1" applyBorder="1" applyAlignment="1">
      <alignment horizontal="center" vertical="center" wrapText="1"/>
    </xf>
    <xf numFmtId="0" fontId="128" fillId="28" borderId="98" xfId="15" applyFont="1" applyFill="1" applyBorder="1" applyAlignment="1">
      <alignment horizontal="center" vertical="center" wrapText="1"/>
    </xf>
    <xf numFmtId="0" fontId="128" fillId="28" borderId="23" xfId="15" applyFont="1" applyFill="1" applyBorder="1" applyAlignment="1">
      <alignment horizontal="center" vertical="center" wrapText="1"/>
    </xf>
    <xf numFmtId="0" fontId="128" fillId="28" borderId="24" xfId="15" applyFont="1" applyFill="1" applyBorder="1" applyAlignment="1">
      <alignment horizontal="center" vertical="center" wrapText="1"/>
    </xf>
    <xf numFmtId="0" fontId="128" fillId="0" borderId="92" xfId="15" applyFont="1" applyBorder="1" applyAlignment="1">
      <alignment horizontal="center" vertical="center" wrapText="1"/>
    </xf>
    <xf numFmtId="0" fontId="128" fillId="0" borderId="93" xfId="15" applyFont="1" applyBorder="1" applyAlignment="1">
      <alignment horizontal="center" vertical="center" wrapText="1"/>
    </xf>
    <xf numFmtId="0" fontId="128" fillId="0" borderId="94" xfId="15" applyFont="1" applyBorder="1" applyAlignment="1">
      <alignment horizontal="center" vertical="center" wrapText="1"/>
    </xf>
    <xf numFmtId="0" fontId="128" fillId="0" borderId="31" xfId="15" applyFont="1" applyBorder="1" applyAlignment="1">
      <alignment horizontal="center" vertical="center" wrapText="1"/>
    </xf>
    <xf numFmtId="0" fontId="128" fillId="0" borderId="0" xfId="15" applyFont="1" applyAlignment="1">
      <alignment horizontal="center" vertical="center" wrapText="1"/>
    </xf>
    <xf numFmtId="0" fontId="128" fillId="0" borderId="32" xfId="15" applyFont="1" applyBorder="1" applyAlignment="1">
      <alignment horizontal="center" vertical="center" wrapText="1"/>
    </xf>
    <xf numFmtId="0" fontId="128" fillId="0" borderId="33" xfId="15" applyFont="1" applyBorder="1" applyAlignment="1">
      <alignment horizontal="center" vertical="center" wrapText="1"/>
    </xf>
    <xf numFmtId="0" fontId="128" fillId="0" borderId="4" xfId="15" applyFont="1" applyBorder="1" applyAlignment="1">
      <alignment horizontal="center" vertical="center" wrapText="1"/>
    </xf>
    <xf numFmtId="0" fontId="128" fillId="0" borderId="34" xfId="15" applyFont="1" applyBorder="1" applyAlignment="1">
      <alignment horizontal="center" vertical="center" wrapText="1"/>
    </xf>
    <xf numFmtId="0" fontId="128" fillId="0" borderId="92" xfId="15" applyFont="1" applyBorder="1" applyAlignment="1">
      <alignment horizontal="left" vertical="center" wrapText="1"/>
    </xf>
    <xf numFmtId="0" fontId="128" fillId="0" borderId="93" xfId="15" applyFont="1" applyBorder="1" applyAlignment="1">
      <alignment horizontal="left" vertical="center" wrapText="1"/>
    </xf>
    <xf numFmtId="0" fontId="128" fillId="0" borderId="94" xfId="15" applyFont="1" applyBorder="1" applyAlignment="1">
      <alignment horizontal="left" vertical="center" wrapText="1"/>
    </xf>
    <xf numFmtId="0" fontId="128" fillId="0" borderId="31" xfId="15" applyFont="1" applyBorder="1" applyAlignment="1">
      <alignment horizontal="left" vertical="center" wrapText="1"/>
    </xf>
    <xf numFmtId="0" fontId="128" fillId="0" borderId="0" xfId="15" applyFont="1" applyAlignment="1">
      <alignment horizontal="left" vertical="center" wrapText="1"/>
    </xf>
    <xf numFmtId="0" fontId="128" fillId="0" borderId="32" xfId="15" applyFont="1" applyBorder="1" applyAlignment="1">
      <alignment horizontal="left" vertical="center" wrapText="1"/>
    </xf>
    <xf numFmtId="0" fontId="128" fillId="0" borderId="33" xfId="15" applyFont="1" applyBorder="1" applyAlignment="1">
      <alignment horizontal="left" vertical="center" wrapText="1"/>
    </xf>
    <xf numFmtId="0" fontId="128" fillId="0" borderId="4" xfId="15" applyFont="1" applyBorder="1" applyAlignment="1">
      <alignment horizontal="left" vertical="center" wrapText="1"/>
    </xf>
    <xf numFmtId="0" fontId="128" fillId="0" borderId="34" xfId="15" applyFont="1" applyBorder="1" applyAlignment="1">
      <alignment horizontal="left" vertical="center" wrapText="1"/>
    </xf>
    <xf numFmtId="0" fontId="128" fillId="27" borderId="92" xfId="15" applyFont="1" applyFill="1" applyBorder="1" applyAlignment="1">
      <alignment horizontal="center" vertical="center" wrapText="1"/>
    </xf>
    <xf numFmtId="0" fontId="128" fillId="27" borderId="93" xfId="15" applyFont="1" applyFill="1" applyBorder="1" applyAlignment="1">
      <alignment horizontal="center" vertical="center" wrapText="1"/>
    </xf>
    <xf numFmtId="0" fontId="128" fillId="27" borderId="94" xfId="15" applyFont="1" applyFill="1" applyBorder="1" applyAlignment="1">
      <alignment horizontal="center" vertical="center" wrapText="1"/>
    </xf>
    <xf numFmtId="0" fontId="128" fillId="27" borderId="31" xfId="15" applyFont="1" applyFill="1" applyBorder="1" applyAlignment="1">
      <alignment horizontal="center" vertical="center" wrapText="1"/>
    </xf>
    <xf numFmtId="0" fontId="128" fillId="27" borderId="0" xfId="15" applyFont="1" applyFill="1" applyAlignment="1">
      <alignment horizontal="center" vertical="center" wrapText="1"/>
    </xf>
    <xf numFmtId="0" fontId="128" fillId="27" borderId="32" xfId="15" applyFont="1" applyFill="1" applyBorder="1" applyAlignment="1">
      <alignment horizontal="center" vertical="center" wrapText="1"/>
    </xf>
    <xf numFmtId="0" fontId="128" fillId="27" borderId="33" xfId="15" applyFont="1" applyFill="1" applyBorder="1" applyAlignment="1">
      <alignment horizontal="center" vertical="center" wrapText="1"/>
    </xf>
    <xf numFmtId="0" fontId="128" fillId="27" borderId="4" xfId="15" applyFont="1" applyFill="1" applyBorder="1" applyAlignment="1">
      <alignment horizontal="center" vertical="center" wrapText="1"/>
    </xf>
    <xf numFmtId="0" fontId="128" fillId="27" borderId="34" xfId="15" applyFont="1" applyFill="1" applyBorder="1" applyAlignment="1">
      <alignment horizontal="center" vertical="center" wrapText="1"/>
    </xf>
    <xf numFmtId="0" fontId="131" fillId="28" borderId="92" xfId="15" applyFont="1" applyFill="1" applyBorder="1" applyAlignment="1">
      <alignment horizontal="left" vertical="center" wrapText="1"/>
    </xf>
    <xf numFmtId="0" fontId="131" fillId="28" borderId="93" xfId="15" applyFont="1" applyFill="1" applyBorder="1" applyAlignment="1">
      <alignment horizontal="left" vertical="center" wrapText="1"/>
    </xf>
    <xf numFmtId="0" fontId="131" fillId="28" borderId="94" xfId="15" applyFont="1" applyFill="1" applyBorder="1" applyAlignment="1">
      <alignment horizontal="left" vertical="center" wrapText="1"/>
    </xf>
    <xf numFmtId="0" fontId="131" fillId="28" borderId="31" xfId="15" applyFont="1" applyFill="1" applyBorder="1" applyAlignment="1">
      <alignment horizontal="left" vertical="center" wrapText="1"/>
    </xf>
    <xf numFmtId="0" fontId="131" fillId="28" borderId="0" xfId="15" applyFont="1" applyFill="1" applyAlignment="1">
      <alignment horizontal="left" vertical="center" wrapText="1"/>
    </xf>
    <xf numFmtId="0" fontId="131" fillId="28" borderId="32" xfId="15" applyFont="1" applyFill="1" applyBorder="1" applyAlignment="1">
      <alignment horizontal="left" vertical="center" wrapText="1"/>
    </xf>
    <xf numFmtId="0" fontId="131" fillId="28" borderId="33" xfId="15" applyFont="1" applyFill="1" applyBorder="1" applyAlignment="1">
      <alignment horizontal="left" vertical="center" wrapText="1"/>
    </xf>
    <xf numFmtId="0" fontId="131" fillId="28" borderId="4" xfId="15" applyFont="1" applyFill="1" applyBorder="1" applyAlignment="1">
      <alignment horizontal="left" vertical="center" wrapText="1"/>
    </xf>
    <xf numFmtId="0" fontId="131" fillId="28" borderId="34" xfId="15" applyFont="1" applyFill="1" applyBorder="1" applyAlignment="1">
      <alignment horizontal="left" vertical="center" wrapText="1"/>
    </xf>
    <xf numFmtId="0" fontId="128" fillId="28" borderId="98" xfId="15" applyFont="1" applyFill="1" applyBorder="1" applyAlignment="1">
      <alignment horizontal="left" vertical="center" wrapText="1"/>
    </xf>
    <xf numFmtId="0" fontId="128" fillId="28" borderId="23" xfId="15" applyFont="1" applyFill="1" applyBorder="1" applyAlignment="1">
      <alignment horizontal="left" vertical="center" wrapText="1"/>
    </xf>
    <xf numFmtId="0" fontId="128" fillId="28" borderId="24" xfId="15" applyFont="1" applyFill="1" applyBorder="1" applyAlignment="1">
      <alignment horizontal="left"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29" xfId="0" applyFont="1" applyBorder="1" applyAlignment="1">
      <alignment horizontal="center" vertical="center"/>
    </xf>
    <xf numFmtId="0" fontId="5" fillId="0" borderId="3"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177" fontId="5" fillId="0" borderId="0" xfId="0" applyNumberFormat="1" applyFont="1" applyAlignment="1" applyProtection="1">
      <alignment horizontal="center" vertical="center" shrinkToFit="1"/>
      <protection locked="0"/>
    </xf>
    <xf numFmtId="0" fontId="6" fillId="0" borderId="0" xfId="0" applyFont="1" applyAlignment="1">
      <alignment horizontal="center" vertical="center"/>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177" fontId="5" fillId="0" borderId="3" xfId="0" applyNumberFormat="1" applyFont="1" applyBorder="1" applyAlignment="1" applyProtection="1">
      <alignment horizontal="center" vertical="center" shrinkToFit="1"/>
      <protection locked="0"/>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27" xfId="0" applyFont="1" applyBorder="1" applyAlignment="1">
      <alignment horizontal="left" vertical="center" shrinkToFit="1"/>
    </xf>
    <xf numFmtId="0" fontId="5" fillId="0" borderId="36" xfId="0" applyFont="1" applyBorder="1" applyAlignment="1">
      <alignment horizontal="left" vertical="center"/>
    </xf>
    <xf numFmtId="0" fontId="0" fillId="0" borderId="0" xfId="0" applyAlignment="1">
      <alignment horizontal="center" vertical="center"/>
    </xf>
    <xf numFmtId="0" fontId="8" fillId="2" borderId="24" xfId="1" applyFont="1" applyFill="1" applyBorder="1" applyAlignment="1">
      <alignment horizontal="center" vertical="center" textRotation="255" wrapText="1"/>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24" xfId="1" applyFont="1" applyFill="1" applyBorder="1" applyAlignment="1">
      <alignment horizontal="center" vertical="center" textRotation="255"/>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wrapText="1"/>
    </xf>
    <xf numFmtId="0" fontId="72" fillId="31" borderId="0" xfId="6" applyFont="1" applyFill="1" applyAlignment="1" applyProtection="1">
      <alignment horizontal="left" vertical="center" shrinkToFit="1"/>
      <protection locked="0"/>
    </xf>
    <xf numFmtId="0" fontId="94" fillId="30" borderId="0" xfId="6" applyFont="1" applyFill="1" applyAlignment="1">
      <alignment horizontal="center" vertical="center"/>
    </xf>
    <xf numFmtId="0" fontId="72" fillId="31" borderId="0" xfId="6" applyFont="1" applyFill="1" applyAlignment="1" applyProtection="1">
      <alignment horizontal="center" vertical="center" shrinkToFit="1"/>
      <protection locked="0"/>
    </xf>
    <xf numFmtId="183" fontId="72" fillId="31" borderId="0" xfId="6" applyNumberFormat="1" applyFont="1" applyFill="1" applyAlignment="1" applyProtection="1">
      <alignment horizontal="center" vertical="center"/>
      <protection locked="0"/>
    </xf>
    <xf numFmtId="0" fontId="72" fillId="31" borderId="4" xfId="6" applyFont="1" applyFill="1" applyBorder="1" applyAlignment="1" applyProtection="1">
      <alignment horizontal="left" vertical="center"/>
      <protection locked="0"/>
    </xf>
    <xf numFmtId="0" fontId="72" fillId="28" borderId="0" xfId="6" applyFont="1" applyFill="1" applyAlignment="1" applyProtection="1">
      <alignment horizontal="left" vertical="center" shrinkToFit="1"/>
      <protection locked="0"/>
    </xf>
    <xf numFmtId="183" fontId="72" fillId="28" borderId="0" xfId="6" applyNumberFormat="1" applyFont="1" applyFill="1" applyAlignment="1" applyProtection="1">
      <alignment horizontal="center" vertical="center"/>
      <protection locked="0"/>
    </xf>
    <xf numFmtId="0" fontId="72" fillId="28" borderId="4" xfId="6" applyFont="1" applyFill="1" applyBorder="1" applyAlignment="1" applyProtection="1">
      <alignment horizontal="left" vertical="center"/>
      <protection locked="0"/>
    </xf>
    <xf numFmtId="0" fontId="72" fillId="0" borderId="0" xfId="6" applyFont="1" applyAlignment="1" applyProtection="1">
      <alignment horizontal="left" vertical="center" shrinkToFit="1"/>
      <protection locked="0"/>
    </xf>
    <xf numFmtId="49" fontId="72" fillId="0" borderId="4" xfId="6" applyNumberFormat="1" applyFont="1" applyBorder="1" applyAlignment="1" applyProtection="1">
      <alignment horizontal="left" vertical="center"/>
      <protection locked="0"/>
    </xf>
    <xf numFmtId="0" fontId="72" fillId="28" borderId="0" xfId="6" applyFont="1" applyFill="1" applyAlignment="1" applyProtection="1">
      <alignment horizontal="left" vertical="top" wrapText="1"/>
      <protection locked="0"/>
    </xf>
    <xf numFmtId="0" fontId="72" fillId="30" borderId="0" xfId="6" applyFont="1" applyFill="1" applyAlignment="1">
      <alignment horizontal="left" vertical="center"/>
    </xf>
    <xf numFmtId="0" fontId="72" fillId="28" borderId="4" xfId="6" applyFont="1" applyFill="1" applyBorder="1" applyAlignment="1" applyProtection="1">
      <alignment vertical="center" shrinkToFit="1"/>
      <protection locked="0"/>
    </xf>
    <xf numFmtId="183" fontId="72" fillId="0" borderId="0" xfId="6" applyNumberFormat="1" applyFont="1" applyAlignment="1" applyProtection="1">
      <alignment horizontal="center" vertical="center"/>
      <protection locked="0"/>
    </xf>
    <xf numFmtId="0" fontId="72" fillId="28" borderId="0" xfId="6" applyFont="1" applyFill="1" applyAlignment="1" applyProtection="1">
      <alignment horizontal="right" vertical="center"/>
      <protection locked="0"/>
    </xf>
    <xf numFmtId="49" fontId="82" fillId="28" borderId="0" xfId="6" applyNumberFormat="1" applyFont="1" applyFill="1" applyAlignment="1" applyProtection="1">
      <alignment horizontal="left" vertical="center"/>
      <protection locked="0"/>
    </xf>
    <xf numFmtId="49" fontId="72" fillId="30" borderId="4" xfId="6" applyNumberFormat="1" applyFont="1" applyFill="1" applyBorder="1" applyAlignment="1">
      <alignment horizontal="center" vertical="center"/>
    </xf>
    <xf numFmtId="0" fontId="72" fillId="28" borderId="93" xfId="6" applyFont="1" applyFill="1" applyBorder="1" applyAlignment="1" applyProtection="1">
      <alignment horizontal="right" vertical="center"/>
      <protection locked="0"/>
    </xf>
    <xf numFmtId="49" fontId="72" fillId="28" borderId="93" xfId="6" applyNumberFormat="1" applyFont="1" applyFill="1" applyBorder="1" applyAlignment="1" applyProtection="1">
      <alignment horizontal="left" vertical="center"/>
      <protection locked="0"/>
    </xf>
    <xf numFmtId="49" fontId="72" fillId="27" borderId="93" xfId="6" applyNumberFormat="1" applyFont="1" applyFill="1" applyBorder="1" applyAlignment="1" applyProtection="1">
      <alignment horizontal="center" vertical="center"/>
      <protection locked="0"/>
    </xf>
    <xf numFmtId="0" fontId="72" fillId="28" borderId="4" xfId="6" applyFont="1" applyFill="1" applyBorder="1" applyAlignment="1">
      <alignment horizontal="right" vertical="center"/>
    </xf>
    <xf numFmtId="49" fontId="72" fillId="28" borderId="4" xfId="6" applyNumberFormat="1" applyFont="1" applyFill="1" applyBorder="1" applyAlignment="1" applyProtection="1">
      <alignment horizontal="left" vertical="center"/>
      <protection locked="0"/>
    </xf>
    <xf numFmtId="49" fontId="72" fillId="27" borderId="4" xfId="6" applyNumberFormat="1" applyFont="1" applyFill="1" applyBorder="1" applyAlignment="1" applyProtection="1">
      <alignment horizontal="center" vertical="center"/>
      <protection locked="0"/>
    </xf>
    <xf numFmtId="49" fontId="72" fillId="28" borderId="0" xfId="6" applyNumberFormat="1" applyFont="1" applyFill="1" applyAlignment="1" applyProtection="1">
      <alignment horizontal="left" vertical="center" shrinkToFit="1"/>
      <protection locked="0"/>
    </xf>
    <xf numFmtId="49" fontId="82" fillId="28" borderId="0" xfId="6" applyNumberFormat="1" applyFont="1" applyFill="1" applyAlignment="1" applyProtection="1">
      <alignment horizontal="left" vertical="center" wrapText="1" shrinkToFit="1"/>
      <protection locked="0"/>
    </xf>
    <xf numFmtId="0" fontId="72" fillId="0" borderId="0" xfId="6" applyFont="1" applyAlignment="1" applyProtection="1">
      <alignment horizontal="center" vertical="center"/>
      <protection locked="0"/>
    </xf>
    <xf numFmtId="49" fontId="72" fillId="30" borderId="0" xfId="6" applyNumberFormat="1" applyFont="1" applyFill="1" applyAlignment="1">
      <alignment horizontal="left" vertical="center"/>
    </xf>
    <xf numFmtId="185" fontId="72" fillId="0" borderId="0" xfId="6" applyNumberFormat="1" applyFont="1" applyAlignment="1" applyProtection="1">
      <alignment horizontal="center" vertical="center"/>
      <protection locked="0"/>
    </xf>
    <xf numFmtId="49" fontId="72" fillId="0" borderId="0" xfId="6" applyNumberFormat="1" applyFont="1" applyAlignment="1" applyProtection="1">
      <alignment horizontal="center" vertical="center"/>
      <protection locked="0"/>
    </xf>
    <xf numFmtId="186" fontId="72" fillId="28" borderId="96" xfId="6" applyNumberFormat="1" applyFont="1" applyFill="1" applyBorder="1" applyAlignment="1" applyProtection="1">
      <alignment horizontal="center" vertical="center"/>
      <protection locked="0"/>
    </xf>
    <xf numFmtId="176" fontId="72" fillId="0" borderId="0" xfId="6" applyNumberFormat="1" applyFont="1" applyAlignment="1" applyProtection="1">
      <alignment horizontal="center" vertical="center"/>
      <protection locked="0"/>
    </xf>
    <xf numFmtId="186" fontId="72" fillId="0" borderId="0" xfId="6" applyNumberFormat="1" applyFont="1" applyAlignment="1">
      <alignment horizontal="center" vertical="center"/>
    </xf>
    <xf numFmtId="0" fontId="72" fillId="30" borderId="4" xfId="6" applyFont="1" applyFill="1" applyBorder="1" applyAlignment="1">
      <alignment horizontal="center" vertical="center"/>
    </xf>
    <xf numFmtId="0" fontId="72" fillId="0" borderId="0" xfId="6" applyFont="1" applyAlignment="1">
      <alignment horizontal="center" vertical="center"/>
    </xf>
    <xf numFmtId="0" fontId="72" fillId="0" borderId="4" xfId="6" applyFont="1" applyBorder="1" applyAlignment="1">
      <alignment horizontal="center" vertical="center"/>
    </xf>
    <xf numFmtId="0" fontId="72" fillId="28" borderId="93" xfId="6" applyFont="1" applyFill="1" applyBorder="1" applyAlignment="1" applyProtection="1">
      <alignment horizontal="left" vertical="center"/>
      <protection locked="0"/>
    </xf>
    <xf numFmtId="0" fontId="72" fillId="28" borderId="0" xfId="6" applyFont="1" applyFill="1" applyAlignment="1">
      <alignment horizontal="right" vertical="center"/>
    </xf>
    <xf numFmtId="0" fontId="96" fillId="0" borderId="0" xfId="6" applyFont="1" applyAlignment="1">
      <alignment horizontal="left" vertical="top" wrapText="1"/>
    </xf>
    <xf numFmtId="0" fontId="96" fillId="0" borderId="0" xfId="6" applyFont="1" applyAlignment="1">
      <alignment horizontal="left"/>
    </xf>
    <xf numFmtId="0" fontId="96" fillId="0" borderId="95" xfId="6" applyFont="1" applyBorder="1" applyAlignment="1">
      <alignment horizontal="left" vertical="top" wrapText="1"/>
    </xf>
    <xf numFmtId="0" fontId="96" fillId="0" borderId="97" xfId="6" applyFont="1" applyBorder="1" applyAlignment="1">
      <alignment horizontal="left" vertical="top" wrapText="1"/>
    </xf>
    <xf numFmtId="0" fontId="96" fillId="0" borderId="95" xfId="6" applyFont="1" applyBorder="1" applyAlignment="1">
      <alignment horizontal="center" vertical="top" wrapText="1"/>
    </xf>
    <xf numFmtId="0" fontId="96" fillId="0" borderId="97" xfId="6" applyFont="1" applyBorder="1" applyAlignment="1">
      <alignment horizontal="center" vertical="top" wrapText="1"/>
    </xf>
    <xf numFmtId="0" fontId="96" fillId="0" borderId="122" xfId="6" applyFont="1" applyBorder="1" applyAlignment="1">
      <alignment horizontal="left" vertical="top" wrapText="1"/>
    </xf>
    <xf numFmtId="0" fontId="96" fillId="0" borderId="122" xfId="6" applyFont="1" applyBorder="1" applyAlignment="1">
      <alignment horizontal="center" vertical="top" wrapText="1"/>
    </xf>
    <xf numFmtId="0" fontId="96" fillId="0" borderId="0" xfId="6" applyFont="1" applyAlignment="1">
      <alignment vertical="top" wrapText="1"/>
    </xf>
    <xf numFmtId="0" fontId="100" fillId="0" borderId="116" xfId="6" applyFont="1" applyBorder="1" applyAlignment="1">
      <alignment horizontal="left" vertical="top" wrapText="1"/>
    </xf>
    <xf numFmtId="0" fontId="100" fillId="0" borderId="117" xfId="6" applyFont="1" applyBorder="1" applyAlignment="1">
      <alignment horizontal="left" vertical="top" wrapText="1"/>
    </xf>
    <xf numFmtId="0" fontId="100" fillId="0" borderId="51" xfId="6" applyFont="1" applyBorder="1" applyAlignment="1">
      <alignment horizontal="left" vertical="top" wrapText="1"/>
    </xf>
    <xf numFmtId="0" fontId="100" fillId="0" borderId="120" xfId="6" applyFont="1" applyBorder="1" applyAlignment="1">
      <alignment horizontal="left" vertical="top" wrapText="1"/>
    </xf>
    <xf numFmtId="0" fontId="100" fillId="0" borderId="118" xfId="6" applyFont="1" applyBorder="1" applyAlignment="1">
      <alignment horizontal="left" vertical="top" wrapText="1"/>
    </xf>
    <xf numFmtId="0" fontId="100" fillId="0" borderId="119" xfId="6" applyFont="1" applyBorder="1" applyAlignment="1">
      <alignment horizontal="left" vertical="top" wrapText="1"/>
    </xf>
    <xf numFmtId="0" fontId="98" fillId="0" borderId="105" xfId="6" applyFont="1" applyBorder="1" applyAlignment="1">
      <alignment horizontal="left" vertical="top" wrapText="1" indent="1"/>
    </xf>
    <xf numFmtId="0" fontId="98" fillId="0" borderId="106" xfId="6" applyFont="1" applyBorder="1" applyAlignment="1">
      <alignment horizontal="left" vertical="top" wrapText="1" indent="1"/>
    </xf>
    <xf numFmtId="0" fontId="98" fillId="0" borderId="107" xfId="6" applyFont="1" applyBorder="1" applyAlignment="1">
      <alignment horizontal="left" vertical="top" wrapText="1" indent="1"/>
    </xf>
    <xf numFmtId="0" fontId="100" fillId="0" borderId="108" xfId="6" applyFont="1" applyBorder="1" applyAlignment="1">
      <alignment horizontal="center" vertical="top" wrapText="1"/>
    </xf>
    <xf numFmtId="0" fontId="100" fillId="0" borderId="109" xfId="6" applyFont="1" applyBorder="1" applyAlignment="1">
      <alignment horizontal="center" vertical="top" wrapText="1"/>
    </xf>
    <xf numFmtId="0" fontId="100" fillId="0" borderId="110" xfId="6" applyFont="1" applyBorder="1" applyAlignment="1">
      <alignment horizontal="center" vertical="top" wrapText="1"/>
    </xf>
    <xf numFmtId="0" fontId="100" fillId="0" borderId="108" xfId="6" applyFont="1" applyBorder="1" applyAlignment="1">
      <alignment horizontal="left" vertical="top" wrapText="1"/>
    </xf>
    <xf numFmtId="0" fontId="100" fillId="0" borderId="109" xfId="6" applyFont="1" applyBorder="1" applyAlignment="1">
      <alignment horizontal="left" vertical="top" wrapText="1"/>
    </xf>
    <xf numFmtId="0" fontId="100" fillId="0" borderId="110" xfId="6" applyFont="1" applyBorder="1" applyAlignment="1">
      <alignment horizontal="left" vertical="top" wrapText="1"/>
    </xf>
    <xf numFmtId="0" fontId="100" fillId="0" borderId="111" xfId="6" applyFont="1" applyBorder="1" applyAlignment="1">
      <alignment horizontal="left" vertical="top" wrapText="1"/>
    </xf>
    <xf numFmtId="0" fontId="100" fillId="0" borderId="112" xfId="6" applyFont="1" applyBorder="1" applyAlignment="1">
      <alignment horizontal="left" vertical="top" wrapText="1"/>
    </xf>
    <xf numFmtId="0" fontId="100" fillId="0" borderId="113" xfId="6" applyFont="1" applyBorder="1" applyAlignment="1">
      <alignment horizontal="left" vertical="top" wrapText="1"/>
    </xf>
    <xf numFmtId="0" fontId="33" fillId="0" borderId="116" xfId="6" applyBorder="1" applyAlignment="1">
      <alignment horizontal="left" vertical="top" wrapText="1"/>
    </xf>
    <xf numFmtId="0" fontId="33" fillId="0" borderId="117" xfId="6" applyBorder="1" applyAlignment="1">
      <alignment horizontal="left" vertical="top" wrapText="1"/>
    </xf>
    <xf numFmtId="0" fontId="33" fillId="0" borderId="118" xfId="6" applyBorder="1" applyAlignment="1">
      <alignment horizontal="left" vertical="top" wrapText="1"/>
    </xf>
    <xf numFmtId="0" fontId="33" fillId="0" borderId="119" xfId="6" applyBorder="1" applyAlignment="1">
      <alignment horizontal="left" vertical="top" wrapText="1"/>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CC"/>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2" Type="http://schemas.openxmlformats.org/officeDocument/2006/relationships/hyperlink" Target="#&#38651;&#30003;&#30003;&#36796;&#26360;!E18"/><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5.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6.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37.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104773</xdr:rowOff>
    </xdr:from>
    <xdr:to>
      <xdr:col>38</xdr:col>
      <xdr:colOff>533400</xdr:colOff>
      <xdr:row>19</xdr:row>
      <xdr:rowOff>142875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247773"/>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19</xdr:row>
      <xdr:rowOff>180975</xdr:rowOff>
    </xdr:from>
    <xdr:to>
      <xdr:col>35</xdr:col>
      <xdr:colOff>533400</xdr:colOff>
      <xdr:row>27</xdr:row>
      <xdr:rowOff>85725</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00475"/>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38098</xdr:colOff>
      <xdr:row>2</xdr:row>
      <xdr:rowOff>38099</xdr:rowOff>
    </xdr:from>
    <xdr:to>
      <xdr:col>40</xdr:col>
      <xdr:colOff>0</xdr:colOff>
      <xdr:row>6</xdr:row>
      <xdr:rowOff>85725</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28</xdr:row>
      <xdr:rowOff>38099</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476251</xdr:colOff>
      <xdr:row>28</xdr:row>
      <xdr:rowOff>123824</xdr:rowOff>
    </xdr:from>
    <xdr:to>
      <xdr:col>35</xdr:col>
      <xdr:colOff>561975</xdr:colOff>
      <xdr:row>37</xdr:row>
      <xdr:rowOff>28575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8143876" y="5781674"/>
          <a:ext cx="2857499" cy="742951"/>
        </a:xfrm>
        <a:prstGeom prst="wedgeRectCallout">
          <a:avLst>
            <a:gd name="adj1" fmla="val -84002"/>
            <a:gd name="adj2" fmla="val -66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2" name="吹き出し: 四角形 11">
          <a:extLst>
            <a:ext uri="{FF2B5EF4-FFF2-40B4-BE49-F238E27FC236}">
              <a16:creationId xmlns:a16="http://schemas.microsoft.com/office/drawing/2014/main" id="{00000000-0008-0000-0B00-00000C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321117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458277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569719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924800" y="1626870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1C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1C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1C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1C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1C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1C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77</xdr:row>
          <xdr:rowOff>219075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1C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77</xdr:row>
          <xdr:rowOff>219075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1C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77</xdr:row>
          <xdr:rowOff>219075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1C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77</xdr:row>
          <xdr:rowOff>219075</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1C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1C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1C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1C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1C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1C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C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1C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1C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1C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1C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1C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1C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67</xdr:row>
          <xdr:rowOff>219075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1C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67</xdr:row>
          <xdr:rowOff>219075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1C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101</xdr:row>
          <xdr:rowOff>219075</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1C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101</xdr:row>
          <xdr:rowOff>219075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1C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101</xdr:row>
          <xdr:rowOff>219075</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1C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1C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1C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1C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1C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1C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1C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1C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1C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86</xdr:row>
          <xdr:rowOff>219075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1C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1C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1C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1C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1C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1C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1C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1C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1C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1C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1C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1C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1C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1C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1C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1C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1C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1C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1C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1C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1C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1C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1C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1C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1C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1C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1C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1C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1C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1C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1C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1C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1C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1C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1C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1C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1C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1C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1C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1C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1C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1C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1C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1C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1C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1C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1C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1C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1C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1C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1C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1C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116</xdr:row>
          <xdr:rowOff>390525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1C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116</xdr:row>
          <xdr:rowOff>390525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1C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1C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1C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1C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1C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1F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1F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1F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1F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1F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0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2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2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2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2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3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4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4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5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5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5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5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5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5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5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5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5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5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7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7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7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7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8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8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29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3D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3D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3D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3D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3D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3D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3D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3D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3D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3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3D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3D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3D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3D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3D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3D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3D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3D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3D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3D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3D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3D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3D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3D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3D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3D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3D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3D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3D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3D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3D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3D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3D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3D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3D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3D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3D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3D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3D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3D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3D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3D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3D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3D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3D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3D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3D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3D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3D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3D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3D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3D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3D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3D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3D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3D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3D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3D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3D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3D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3D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3D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3D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3D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3D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3D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3D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3D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3D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3D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3D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3D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3D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3D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3D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3D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3D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3D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3D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3D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3D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3D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3D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3D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3D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3D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3D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3D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3D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3D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3D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3D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3D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3D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3D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3D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3D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3D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3D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3D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3D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3D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3D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3D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3D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3D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3D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3D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3D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3D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3D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3D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3D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3D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3D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3D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3D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3D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3D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3D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3D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3D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3D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3D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3D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3D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3D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3D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3D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3D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3D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3D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3D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3D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3D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3D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3D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3D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3D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3D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3D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3D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3D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3D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3D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3D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3D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3D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3D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3D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3D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3D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3D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3D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3D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3D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3D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3D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3D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3D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3D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3D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3D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3D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3D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3D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3D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3D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3D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3D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3D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3D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3D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3D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3D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3D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3D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3D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3D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3D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3D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3D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3D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3D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3D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3D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3D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3D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3D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3D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3D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3D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3D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3D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3D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3D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3D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3D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3D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3D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3D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3D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3D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3D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3D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3D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3D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3D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3D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3D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3D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3D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3D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3D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3D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3D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3D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3D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3D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3D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3D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3D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3D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3D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3D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3D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3D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3D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3D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3D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3D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3D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3D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3D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3D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3D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3D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3D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3D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3D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3D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3D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3D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3D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3D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3D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3D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3D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3D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3D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3D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3D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3D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3D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3D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3D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3D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3D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3D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3D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3D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3D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3D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3D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3D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3D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3D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3D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3D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3D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3D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3D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3D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3D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3D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3D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3D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3D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3D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3D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3D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3D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3D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3D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3D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3D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3D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3D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3D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3D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3D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3D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3D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3D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3D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3D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3D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3D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3D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3D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3D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3D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3D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3D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3D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3D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3D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3D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oneCellAnchor>
    <xdr:from>
      <xdr:col>30</xdr:col>
      <xdr:colOff>47625</xdr:colOff>
      <xdr:row>34</xdr:row>
      <xdr:rowOff>171450</xdr:rowOff>
    </xdr:from>
    <xdr:ext cx="2371725" cy="685800"/>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7362825" y="7515225"/>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30</xdr:col>
      <xdr:colOff>0</xdr:colOff>
      <xdr:row>2</xdr:row>
      <xdr:rowOff>0</xdr:rowOff>
    </xdr:from>
    <xdr:ext cx="1971675" cy="561975"/>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895350"/>
    <xdr:sp macro="" textlink="">
      <xdr:nvSpPr>
        <xdr:cNvPr id="4" name="テキスト ボックス 3">
          <a:extLst>
            <a:ext uri="{FF2B5EF4-FFF2-40B4-BE49-F238E27FC236}">
              <a16:creationId xmlns:a16="http://schemas.microsoft.com/office/drawing/2014/main" id="{00000000-0008-0000-4500-000004000000}"/>
            </a:ext>
          </a:extLst>
        </xdr:cNvPr>
        <xdr:cNvSpPr txBox="1"/>
      </xdr:nvSpPr>
      <xdr:spPr>
        <a:xfrm>
          <a:off x="7315200" y="419100"/>
          <a:ext cx="2867025" cy="8953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床面積の合計が１０㎡を超える場合に提出します。</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oneCellAnchor>
    <xdr:from>
      <xdr:col>31</xdr:col>
      <xdr:colOff>133351</xdr:colOff>
      <xdr:row>16</xdr:row>
      <xdr:rowOff>200025</xdr:rowOff>
    </xdr:from>
    <xdr:ext cx="1943100" cy="857250"/>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8134351" y="3771900"/>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31</xdr:col>
      <xdr:colOff>133349</xdr:colOff>
      <xdr:row>11</xdr:row>
      <xdr:rowOff>161925</xdr:rowOff>
    </xdr:from>
    <xdr:ext cx="5553075" cy="1028700"/>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8134349" y="26860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twoCellAnchor>
    <xdr:from>
      <xdr:col>35</xdr:col>
      <xdr:colOff>0</xdr:colOff>
      <xdr:row>1</xdr:row>
      <xdr:rowOff>0</xdr:rowOff>
    </xdr:from>
    <xdr:to>
      <xdr:col>39</xdr:col>
      <xdr:colOff>295275</xdr:colOff>
      <xdr:row>8</xdr:row>
      <xdr:rowOff>19050</xdr:rowOff>
    </xdr:to>
    <xdr:sp macro="" textlink="">
      <xdr:nvSpPr>
        <xdr:cNvPr id="7" name="吹き出し: 四角形 6">
          <a:extLst>
            <a:ext uri="{FF2B5EF4-FFF2-40B4-BE49-F238E27FC236}">
              <a16:creationId xmlns:a16="http://schemas.microsoft.com/office/drawing/2014/main" id="{00000000-0008-0000-4500-000007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30</xdr:col>
      <xdr:colOff>323851</xdr:colOff>
      <xdr:row>4</xdr:row>
      <xdr:rowOff>161925</xdr:rowOff>
    </xdr:from>
    <xdr:ext cx="2209800" cy="981075"/>
    <xdr:sp macro="" textlink="">
      <xdr:nvSpPr>
        <xdr:cNvPr id="2" name="テキスト ボックス 1">
          <a:extLst>
            <a:ext uri="{FF2B5EF4-FFF2-40B4-BE49-F238E27FC236}">
              <a16:creationId xmlns:a16="http://schemas.microsoft.com/office/drawing/2014/main" id="{00000000-0008-0000-4600-000002000000}"/>
            </a:ext>
          </a:extLst>
        </xdr:cNvPr>
        <xdr:cNvSpPr txBox="1"/>
      </xdr:nvSpPr>
      <xdr:spPr>
        <a:xfrm>
          <a:off x="7639051" y="1000125"/>
          <a:ext cx="2209800" cy="9810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２．建築主</a:t>
          </a:r>
          <a:r>
            <a:rPr kumimoji="1" lang="en-US" altLang="ja-JP" sz="1100" b="1"/>
            <a:t>】</a:t>
          </a:r>
        </a:p>
        <a:p>
          <a:r>
            <a:rPr kumimoji="1" lang="en-US" altLang="ja-JP" sz="1100" b="1"/>
            <a:t>【</a:t>
          </a:r>
          <a:r>
            <a:rPr kumimoji="1" lang="ja-JP" altLang="en-US" sz="1100" b="1"/>
            <a:t>ロ．業種</a:t>
          </a:r>
          <a:r>
            <a:rPr kumimoji="1" lang="en-US" altLang="ja-JP" sz="1100" b="1"/>
            <a:t>】</a:t>
          </a:r>
          <a:r>
            <a:rPr kumimoji="1" lang="ja-JP" altLang="en-US" sz="1100" b="1"/>
            <a:t>欄は</a:t>
          </a:r>
          <a:r>
            <a:rPr kumimoji="1" lang="en-US" altLang="ja-JP" sz="1100" b="1"/>
            <a:t>【</a:t>
          </a:r>
          <a:r>
            <a:rPr kumimoji="1" lang="ja-JP" altLang="en-US" sz="1100" b="1"/>
            <a:t>イ．種別</a:t>
          </a:r>
          <a:r>
            <a:rPr kumimoji="1" lang="en-US" altLang="ja-JP" sz="1100" b="1"/>
            <a:t>】</a:t>
          </a:r>
          <a:r>
            <a:rPr kumimoji="1" lang="ja-JP" altLang="en-US" sz="1100" b="1"/>
            <a:t>欄が</a:t>
          </a:r>
          <a:r>
            <a:rPr kumimoji="1" lang="ja-JP" altLang="en-US" sz="1100" b="0"/>
            <a:t>「（４）会社」の場合のみ記入してください。</a:t>
          </a:r>
          <a:endParaRPr kumimoji="1" lang="en-US" altLang="ja-JP" sz="1100" b="0"/>
        </a:p>
        <a:p>
          <a:endParaRPr kumimoji="1" lang="ja-JP" altLang="en-US" sz="1100"/>
        </a:p>
      </xdr:txBody>
    </xdr:sp>
    <xdr:clientData/>
  </xdr:oneCellAnchor>
  <xdr:oneCellAnchor>
    <xdr:from>
      <xdr:col>30</xdr:col>
      <xdr:colOff>361951</xdr:colOff>
      <xdr:row>32</xdr:row>
      <xdr:rowOff>38100</xdr:rowOff>
    </xdr:from>
    <xdr:ext cx="2667000" cy="3295650"/>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7677151" y="6743700"/>
          <a:ext cx="2667000" cy="32956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ロ．用途</a:t>
          </a:r>
          <a:r>
            <a:rPr kumimoji="1" lang="en-US" altLang="ja-JP" sz="1100" b="1"/>
            <a:t>】</a:t>
          </a:r>
        </a:p>
        <a:p>
          <a:pPr>
            <a:lnSpc>
              <a:spcPts val="1300"/>
            </a:lnSpc>
          </a:pPr>
          <a:endParaRPr kumimoji="1" lang="en-US" altLang="ja-JP" sz="1100" b="1"/>
        </a:p>
        <a:p>
          <a:pPr>
            <a:lnSpc>
              <a:spcPts val="1300"/>
            </a:lnSpc>
          </a:pPr>
          <a:r>
            <a:rPr kumimoji="1" lang="ja-JP" altLang="en-US" sz="1100" b="1"/>
            <a:t>「事務所等」</a:t>
          </a:r>
          <a:r>
            <a:rPr kumimoji="1" lang="en-US" altLang="ja-JP" sz="1100" b="0"/>
            <a:t>…</a:t>
          </a:r>
          <a:r>
            <a:rPr kumimoji="1" lang="ja-JP" altLang="en-US" sz="1100" b="0"/>
            <a:t>事務所、地方公共団体の市庁舎もしくは支所、税務署、警察署、保健所、消防署、その他これらに類するものまたは銀行の支店、損害保険代理店、宅地建物取引業を営む店舗その他これらに類するサービス店舗</a:t>
          </a:r>
          <a:endParaRPr kumimoji="1" lang="en-US" altLang="ja-JP" sz="1100" b="0"/>
        </a:p>
        <a:p>
          <a:pPr>
            <a:lnSpc>
              <a:spcPts val="1300"/>
            </a:lnSpc>
          </a:pPr>
          <a:endParaRPr kumimoji="1" lang="en-US" altLang="ja-JP" sz="1100" b="1"/>
        </a:p>
        <a:p>
          <a:pPr>
            <a:lnSpc>
              <a:spcPts val="1300"/>
            </a:lnSpc>
          </a:pPr>
          <a:r>
            <a:rPr kumimoji="1" lang="ja-JP" altLang="en-US" sz="1100" b="1"/>
            <a:t>「物品販売業を営む店舗等」</a:t>
          </a:r>
          <a:r>
            <a:rPr kumimoji="1" lang="en-US" altLang="ja-JP" sz="1100" b="0"/>
            <a:t>…</a:t>
          </a:r>
          <a:r>
            <a:rPr kumimoji="1" lang="ja-JP" altLang="en-US" sz="1100" b="0"/>
            <a:t>物品販売業を営む店舗、飲食店、料理店またはキャバレー、カフェー、ナイトクラブもしくはバー</a:t>
          </a:r>
          <a:endParaRPr kumimoji="1" lang="en-US" altLang="ja-JP" sz="1100" b="0"/>
        </a:p>
        <a:p>
          <a:pPr>
            <a:lnSpc>
              <a:spcPts val="1300"/>
            </a:lnSpc>
          </a:pPr>
          <a:endParaRPr kumimoji="1" lang="en-US" altLang="ja-JP" sz="1100" b="1"/>
        </a:p>
        <a:p>
          <a:pPr>
            <a:lnSpc>
              <a:spcPts val="1300"/>
            </a:lnSpc>
          </a:pPr>
          <a:r>
            <a:rPr kumimoji="1" lang="ja-JP" altLang="en-US" sz="1100" b="1"/>
            <a:t>「学校」</a:t>
          </a:r>
          <a:r>
            <a:rPr kumimoji="1" lang="en-US" altLang="ja-JP" sz="1100" b="0"/>
            <a:t>…</a:t>
          </a:r>
          <a:r>
            <a:rPr kumimoji="1" lang="ja-JP" altLang="en-US" sz="1100" b="0"/>
            <a:t>学校の校舎、体育館その他これらに類するもの</a:t>
          </a:r>
          <a:endParaRPr kumimoji="1" lang="en-US" altLang="ja-JP" sz="1100" b="0"/>
        </a:p>
        <a:p>
          <a:pPr>
            <a:lnSpc>
              <a:spcPts val="1300"/>
            </a:lnSpc>
          </a:pPr>
          <a:endParaRPr kumimoji="1" lang="en-US" altLang="ja-JP" sz="1100" b="1"/>
        </a:p>
        <a:p>
          <a:pPr>
            <a:lnSpc>
              <a:spcPts val="1300"/>
            </a:lnSpc>
          </a:pPr>
          <a:r>
            <a:rPr kumimoji="1" lang="ja-JP" altLang="en-US" sz="1100" b="1"/>
            <a:t>「その他」</a:t>
          </a:r>
          <a:r>
            <a:rPr kumimoji="1" lang="en-US" altLang="ja-JP" sz="1100" b="0"/>
            <a:t>…</a:t>
          </a:r>
          <a:r>
            <a:rPr kumimoji="1" lang="ja-JP" altLang="en-US" sz="1100" b="0"/>
            <a:t>居住専用建築物または（１）から（６）までに該当しない建築物</a:t>
          </a:r>
          <a:endParaRPr kumimoji="1" lang="en-US" altLang="ja-JP" sz="1100" b="0"/>
        </a:p>
      </xdr:txBody>
    </xdr:sp>
    <xdr:clientData/>
  </xdr:oneCellAnchor>
  <xdr:oneCellAnchor>
    <xdr:from>
      <xdr:col>30</xdr:col>
      <xdr:colOff>333376</xdr:colOff>
      <xdr:row>20</xdr:row>
      <xdr:rowOff>171450</xdr:rowOff>
    </xdr:from>
    <xdr:ext cx="2667000" cy="2276475"/>
    <xdr:sp macro="" textlink="">
      <xdr:nvSpPr>
        <xdr:cNvPr id="4" name="テキスト ボックス 3">
          <a:extLst>
            <a:ext uri="{FF2B5EF4-FFF2-40B4-BE49-F238E27FC236}">
              <a16:creationId xmlns:a16="http://schemas.microsoft.com/office/drawing/2014/main" id="{00000000-0008-0000-4600-000004000000}"/>
            </a:ext>
          </a:extLst>
        </xdr:cNvPr>
        <xdr:cNvSpPr txBox="1"/>
      </xdr:nvSpPr>
      <xdr:spPr>
        <a:xfrm>
          <a:off x="7648576" y="4362450"/>
          <a:ext cx="2667000" cy="2276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６．一の建築物ごとの内容</a:t>
          </a:r>
          <a:r>
            <a:rPr kumimoji="1" lang="en-US" altLang="ja-JP" sz="1100" b="1"/>
            <a:t>】</a:t>
          </a:r>
        </a:p>
        <a:p>
          <a:pPr>
            <a:lnSpc>
              <a:spcPts val="1300"/>
            </a:lnSpc>
          </a:pPr>
          <a:endParaRPr kumimoji="1" lang="en-US" altLang="ja-JP" sz="1100" b="1"/>
        </a:p>
        <a:p>
          <a:pPr>
            <a:lnSpc>
              <a:spcPts val="1300"/>
            </a:lnSpc>
          </a:pPr>
          <a:r>
            <a:rPr kumimoji="1" lang="en-US" altLang="ja-JP" sz="1100" b="1"/>
            <a:t>【</a:t>
          </a:r>
          <a:r>
            <a:rPr kumimoji="1" lang="ja-JP" altLang="en-US" sz="1100" b="1"/>
            <a:t>イ．番号</a:t>
          </a:r>
          <a:r>
            <a:rPr kumimoji="1" lang="en-US" altLang="ja-JP" sz="1100" b="1"/>
            <a:t>】</a:t>
          </a:r>
        </a:p>
        <a:p>
          <a:pPr>
            <a:lnSpc>
              <a:spcPts val="1300"/>
            </a:lnSpc>
          </a:pPr>
          <a:r>
            <a:rPr kumimoji="1" lang="ja-JP" altLang="en-US" sz="1100" b="0"/>
            <a:t>建築物の数が１の時は「１」と記入し、建築物の数が２以上のときは、一の建築物（１棟）ごとに通し番号を付し、その番号を記入。一の建築物中に、</a:t>
          </a:r>
          <a:r>
            <a:rPr kumimoji="1" lang="ja-JP" altLang="en-US" sz="1100" b="0">
              <a:solidFill>
                <a:srgbClr val="FF0000"/>
              </a:solidFill>
            </a:rPr>
            <a:t>２種類以上の用途</a:t>
          </a:r>
          <a:r>
            <a:rPr kumimoji="1" lang="ja-JP" altLang="en-US" sz="1100" b="0"/>
            <a:t>（既存部分があるときは、その用途を含む）</a:t>
          </a:r>
          <a:r>
            <a:rPr kumimoji="1" lang="ja-JP" altLang="en-US" sz="1100" b="0">
              <a:solidFill>
                <a:srgbClr val="FF0000"/>
              </a:solidFill>
            </a:rPr>
            <a:t>があるときは、「多用途」をチェックし</a:t>
          </a:r>
          <a:r>
            <a:rPr kumimoji="1" lang="ja-JP" altLang="en-US" sz="1100" b="0"/>
            <a:t>、一番大きい床面積の用途について記入。居住産業併用建築物は、産業の用に供する部分について該当するチェックボックスをチェックする。</a:t>
          </a:r>
        </a:p>
      </xdr:txBody>
    </xdr:sp>
    <xdr:clientData/>
  </xdr:oneCellAnchor>
  <xdr:oneCellAnchor>
    <xdr:from>
      <xdr:col>30</xdr:col>
      <xdr:colOff>333375</xdr:colOff>
      <xdr:row>12</xdr:row>
      <xdr:rowOff>142874</xdr:rowOff>
    </xdr:from>
    <xdr:ext cx="2667000" cy="1647825"/>
    <xdr:sp macro="" textlink="">
      <xdr:nvSpPr>
        <xdr:cNvPr id="5" name="テキスト ボックス 4">
          <a:extLst>
            <a:ext uri="{FF2B5EF4-FFF2-40B4-BE49-F238E27FC236}">
              <a16:creationId xmlns:a16="http://schemas.microsoft.com/office/drawing/2014/main" id="{00000000-0008-0000-4600-000005000000}"/>
            </a:ext>
          </a:extLst>
        </xdr:cNvPr>
        <xdr:cNvSpPr txBox="1"/>
      </xdr:nvSpPr>
      <xdr:spPr>
        <a:xfrm>
          <a:off x="7648575" y="2657474"/>
          <a:ext cx="2667000" cy="16478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en-US" altLang="ja-JP" sz="1100" b="1"/>
            <a:t>【</a:t>
          </a:r>
          <a:r>
            <a:rPr kumimoji="1" lang="ja-JP" altLang="en-US" sz="1100" b="1"/>
            <a:t>５．主要用途</a:t>
          </a:r>
          <a:r>
            <a:rPr kumimoji="1" lang="en-US" altLang="ja-JP" sz="1100" b="1"/>
            <a:t>】</a:t>
          </a:r>
        </a:p>
        <a:p>
          <a:pPr>
            <a:lnSpc>
              <a:spcPts val="1300"/>
            </a:lnSpc>
          </a:pPr>
          <a:endParaRPr kumimoji="1" lang="en-US" altLang="ja-JP" sz="1100" b="1"/>
        </a:p>
        <a:p>
          <a:pPr>
            <a:lnSpc>
              <a:spcPts val="1300"/>
            </a:lnSpc>
          </a:pPr>
          <a:r>
            <a:rPr kumimoji="1" lang="ja-JP" altLang="en-US" sz="1100" b="0"/>
            <a:t>「（２）居住産業併用建築物」および「（３）産業専用建築物」に該当する場合は、産業の用に供する部分について、</a:t>
          </a:r>
          <a:r>
            <a:rPr kumimoji="1" lang="ja-JP" altLang="en-US" sz="1100" b="0">
              <a:solidFill>
                <a:srgbClr val="00B0F0"/>
              </a:solidFill>
            </a:rPr>
            <a:t>別表</a:t>
          </a:r>
          <a:r>
            <a:rPr kumimoji="1" lang="ja-JP" altLang="en-US" sz="1100" b="0"/>
            <a:t>の記号のなかから該当するものを選んで（）内に記入。また、一敷地内に既存の建築物があるときは、その部分と新たに建築する部分と総合して判断して記入。</a:t>
          </a:r>
          <a:endParaRPr kumimoji="1" lang="en-US" altLang="ja-JP" sz="1100" b="0"/>
        </a:p>
      </xdr:txBody>
    </xdr:sp>
    <xdr:clientData/>
  </xdr:oneCellAnchor>
  <xdr:twoCellAnchor>
    <xdr:from>
      <xdr:col>35</xdr:col>
      <xdr:colOff>0</xdr:colOff>
      <xdr:row>4</xdr:row>
      <xdr:rowOff>0</xdr:rowOff>
    </xdr:from>
    <xdr:to>
      <xdr:col>39</xdr:col>
      <xdr:colOff>295275</xdr:colOff>
      <xdr:row>12</xdr:row>
      <xdr:rowOff>28575</xdr:rowOff>
    </xdr:to>
    <xdr:sp macro="" textlink="">
      <xdr:nvSpPr>
        <xdr:cNvPr id="6" name="吹き出し: 四角形 5">
          <a:extLst>
            <a:ext uri="{FF2B5EF4-FFF2-40B4-BE49-F238E27FC236}">
              <a16:creationId xmlns:a16="http://schemas.microsoft.com/office/drawing/2014/main" id="{00000000-0008-0000-4600-000006000000}"/>
            </a:ext>
          </a:extLst>
        </xdr:cNvPr>
        <xdr:cNvSpPr/>
      </xdr:nvSpPr>
      <xdr:spPr bwMode="auto">
        <a:xfrm>
          <a:off x="10744200" y="8382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30</xdr:col>
      <xdr:colOff>676274</xdr:colOff>
      <xdr:row>2</xdr:row>
      <xdr:rowOff>190499</xdr:rowOff>
    </xdr:from>
    <xdr:ext cx="4867275" cy="685801"/>
    <xdr:sp macro="" textlink="">
      <xdr:nvSpPr>
        <xdr:cNvPr id="2" name="テキスト ボックス 1">
          <a:extLst>
            <a:ext uri="{FF2B5EF4-FFF2-40B4-BE49-F238E27FC236}">
              <a16:creationId xmlns:a16="http://schemas.microsoft.com/office/drawing/2014/main" id="{00000000-0008-0000-4700-000002000000}"/>
            </a:ext>
          </a:extLst>
        </xdr:cNvPr>
        <xdr:cNvSpPr txBox="1"/>
      </xdr:nvSpPr>
      <xdr:spPr>
        <a:xfrm>
          <a:off x="7991474" y="609599"/>
          <a:ext cx="4867275" cy="6858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ロ．新設とその他の別</a:t>
          </a:r>
          <a:r>
            <a:rPr kumimoji="1" lang="en-US" altLang="ja-JP" sz="1100" b="1"/>
            <a:t>】</a:t>
          </a:r>
        </a:p>
        <a:p>
          <a:r>
            <a:rPr kumimoji="1" lang="ja-JP" altLang="en-US" sz="1100"/>
            <a:t>「新　設」　</a:t>
          </a:r>
          <a:r>
            <a:rPr kumimoji="1" lang="ja-JP" altLang="en-US" sz="1100" baseline="0"/>
            <a:t> </a:t>
          </a:r>
          <a:r>
            <a:rPr kumimoji="1" lang="ja-JP" altLang="en-US" sz="1100"/>
            <a:t>：家計を営む者が独立して居住できる住宅が新たに造られるもの。</a:t>
          </a:r>
          <a:endParaRPr kumimoji="1" lang="en-US" altLang="ja-JP" sz="1100"/>
        </a:p>
        <a:p>
          <a:r>
            <a:rPr kumimoji="1" lang="ja-JP" altLang="en-US" sz="1100"/>
            <a:t>「その他」　：新設に該当しないもの</a:t>
          </a:r>
          <a:endParaRPr kumimoji="1" lang="en-US" altLang="ja-JP" sz="1100"/>
        </a:p>
        <a:p>
          <a:endParaRPr kumimoji="1" lang="en-US" altLang="ja-JP" sz="1100"/>
        </a:p>
        <a:p>
          <a:endParaRPr kumimoji="1" lang="ja-JP" altLang="en-US" sz="1100"/>
        </a:p>
      </xdr:txBody>
    </xdr:sp>
    <xdr:clientData/>
  </xdr:oneCellAnchor>
  <xdr:oneCellAnchor>
    <xdr:from>
      <xdr:col>30</xdr:col>
      <xdr:colOff>685799</xdr:colOff>
      <xdr:row>6</xdr:row>
      <xdr:rowOff>66674</xdr:rowOff>
    </xdr:from>
    <xdr:ext cx="4867276" cy="476251"/>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8000999" y="132397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ハ．新設住宅の資金</a:t>
          </a:r>
          <a:r>
            <a:rPr kumimoji="1" lang="en-US" altLang="ja-JP" sz="1100" b="1"/>
            <a:t>】</a:t>
          </a:r>
        </a:p>
        <a:p>
          <a:r>
            <a:rPr kumimoji="1" lang="en-US" altLang="ja-JP" sz="1100" b="0"/>
            <a:t>【</a:t>
          </a:r>
          <a:r>
            <a:rPr kumimoji="1" lang="ja-JP" altLang="en-US" sz="1100" b="0"/>
            <a:t>ロ．新設とその他の別</a:t>
          </a:r>
          <a:r>
            <a:rPr kumimoji="1" lang="en-US" altLang="ja-JP" sz="1100" b="0"/>
            <a:t>】</a:t>
          </a:r>
          <a:r>
            <a:rPr kumimoji="1" lang="ja-JP" altLang="en-US" sz="1100" b="0"/>
            <a:t>欄が「新設」の場合に記入します。</a:t>
          </a:r>
          <a:endParaRPr kumimoji="1" lang="en-US" altLang="ja-JP" sz="1100" b="0"/>
        </a:p>
        <a:p>
          <a:endParaRPr kumimoji="1" lang="ja-JP" altLang="en-US" sz="1100"/>
        </a:p>
      </xdr:txBody>
    </xdr:sp>
    <xdr:clientData/>
  </xdr:oneCellAnchor>
  <xdr:oneCellAnchor>
    <xdr:from>
      <xdr:col>30</xdr:col>
      <xdr:colOff>666749</xdr:colOff>
      <xdr:row>0</xdr:row>
      <xdr:rowOff>85724</xdr:rowOff>
    </xdr:from>
    <xdr:ext cx="4867276" cy="476251"/>
    <xdr:sp macro="" textlink="">
      <xdr:nvSpPr>
        <xdr:cNvPr id="4" name="テキスト ボックス 3">
          <a:extLst>
            <a:ext uri="{FF2B5EF4-FFF2-40B4-BE49-F238E27FC236}">
              <a16:creationId xmlns:a16="http://schemas.microsoft.com/office/drawing/2014/main" id="{00000000-0008-0000-4700-000004000000}"/>
            </a:ext>
          </a:extLst>
        </xdr:cNvPr>
        <xdr:cNvSpPr txBox="1"/>
      </xdr:nvSpPr>
      <xdr:spPr>
        <a:xfrm>
          <a:off x="7981949" y="85724"/>
          <a:ext cx="4867276" cy="47625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イ．番号</a:t>
          </a:r>
          <a:r>
            <a:rPr kumimoji="1" lang="en-US" altLang="ja-JP" sz="1100" b="1"/>
            <a:t>】</a:t>
          </a:r>
        </a:p>
        <a:p>
          <a:r>
            <a:rPr kumimoji="1" lang="ja-JP" altLang="en-US" sz="1100" b="0"/>
            <a:t>第二面の</a:t>
          </a:r>
          <a:r>
            <a:rPr kumimoji="1" lang="en-US" altLang="ja-JP" sz="1100" b="0"/>
            <a:t>【</a:t>
          </a:r>
          <a:r>
            <a:rPr kumimoji="1" lang="ja-JP" altLang="en-US" sz="1100" b="0"/>
            <a:t>６</a:t>
          </a:r>
          <a:r>
            <a:rPr kumimoji="1" lang="en-US" altLang="ja-JP" sz="1100" b="0"/>
            <a:t>】</a:t>
          </a:r>
          <a:r>
            <a:rPr kumimoji="1" lang="ja-JP" altLang="en-US" sz="1100" b="0"/>
            <a:t>の</a:t>
          </a:r>
          <a:r>
            <a:rPr kumimoji="1" lang="en-US" altLang="ja-JP" sz="1100" b="0"/>
            <a:t>【</a:t>
          </a:r>
          <a:r>
            <a:rPr kumimoji="1" lang="ja-JP" altLang="en-US" sz="1100" b="0"/>
            <a:t>イ</a:t>
          </a:r>
          <a:r>
            <a:rPr kumimoji="1" lang="en-US" altLang="ja-JP" sz="1100" b="0"/>
            <a:t>】</a:t>
          </a:r>
          <a:r>
            <a:rPr kumimoji="1" lang="ja-JP" altLang="en-US" sz="1100" b="0"/>
            <a:t>欄に記入した番号と同じ番号を記入</a:t>
          </a:r>
          <a:endParaRPr kumimoji="1" lang="en-US" altLang="ja-JP" sz="1100" b="0"/>
        </a:p>
        <a:p>
          <a:endParaRPr kumimoji="1" lang="ja-JP" altLang="en-US" sz="1100"/>
        </a:p>
      </xdr:txBody>
    </xdr:sp>
    <xdr:clientData/>
  </xdr:oneCellAnchor>
  <xdr:oneCellAnchor>
    <xdr:from>
      <xdr:col>2</xdr:col>
      <xdr:colOff>228599</xdr:colOff>
      <xdr:row>14</xdr:row>
      <xdr:rowOff>190499</xdr:rowOff>
    </xdr:from>
    <xdr:ext cx="5934076" cy="1419225"/>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685799" y="3124199"/>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31</xdr:col>
      <xdr:colOff>9524</xdr:colOff>
      <xdr:row>8</xdr:row>
      <xdr:rowOff>152400</xdr:rowOff>
    </xdr:from>
    <xdr:ext cx="4867276" cy="1800226"/>
    <xdr:sp macro="" textlink="">
      <xdr:nvSpPr>
        <xdr:cNvPr id="6" name="テキスト ボックス 5">
          <a:extLst>
            <a:ext uri="{FF2B5EF4-FFF2-40B4-BE49-F238E27FC236}">
              <a16:creationId xmlns:a16="http://schemas.microsoft.com/office/drawing/2014/main" id="{00000000-0008-0000-4700-000006000000}"/>
            </a:ext>
          </a:extLst>
        </xdr:cNvPr>
        <xdr:cNvSpPr txBox="1"/>
      </xdr:nvSpPr>
      <xdr:spPr>
        <a:xfrm>
          <a:off x="8010524" y="1828800"/>
          <a:ext cx="4867276" cy="180022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ニ．住宅の建築工法</a:t>
          </a:r>
          <a:r>
            <a:rPr kumimoji="1" lang="en-US" altLang="ja-JP" sz="1100" b="1"/>
            <a:t>】</a:t>
          </a:r>
        </a:p>
        <a:p>
          <a:endParaRPr kumimoji="1" lang="en-US" altLang="ja-JP" sz="1100" b="0"/>
        </a:p>
        <a:p>
          <a:r>
            <a:rPr kumimoji="1" lang="ja-JP" altLang="en-US" sz="1100" b="0"/>
            <a:t>「在来工法」</a:t>
          </a:r>
          <a:r>
            <a:rPr kumimoji="1" lang="en-US" altLang="ja-JP" sz="1100" b="0"/>
            <a:t>…</a:t>
          </a:r>
          <a:r>
            <a:rPr kumimoji="1" lang="ja-JP" altLang="en-US" sz="1100" b="0"/>
            <a:t>プレハブ工法・枠組壁工法以外の工法</a:t>
          </a:r>
          <a:endParaRPr kumimoji="1" lang="en-US" altLang="ja-JP" sz="1100" b="0"/>
        </a:p>
        <a:p>
          <a:endParaRPr kumimoji="1" lang="en-US" altLang="ja-JP" sz="1100" b="0"/>
        </a:p>
        <a:p>
          <a:r>
            <a:rPr kumimoji="1" lang="ja-JP" altLang="en-US" sz="1100" b="0"/>
            <a:t>「プレハブ工法」</a:t>
          </a:r>
          <a:r>
            <a:rPr kumimoji="1" lang="en-US" altLang="ja-JP" sz="1100" b="0"/>
            <a:t>…</a:t>
          </a:r>
          <a:r>
            <a:rPr kumimoji="1" lang="ja-JP" altLang="en-US" sz="1100" b="0"/>
            <a:t>住宅の壁、柱、床、はり、屋根又は階段等の主要構造部材を工場で生産し、現場で組立建築する工法</a:t>
          </a:r>
          <a:endParaRPr kumimoji="1" lang="en-US" altLang="ja-JP" sz="1100" b="0"/>
        </a:p>
        <a:p>
          <a:endParaRPr kumimoji="1" lang="en-US" altLang="ja-JP" sz="1100" b="0"/>
        </a:p>
        <a:p>
          <a:r>
            <a:rPr kumimoji="1" lang="ja-JP" altLang="en-US" sz="1100" b="0"/>
            <a:t>「枠組壁工法」</a:t>
          </a:r>
          <a:r>
            <a:rPr kumimoji="1" lang="en-US" altLang="ja-JP" sz="1100" b="0"/>
            <a:t>…</a:t>
          </a:r>
          <a:r>
            <a:rPr kumimoji="1" lang="ja-JP" altLang="en-US" sz="1100" b="0"/>
            <a:t>木材で組まれた枠組に構造用合板その他これらに類するものを打ち付けた床及び壁により建築物を建築する工法（ツーバイフォー工法）</a:t>
          </a:r>
          <a:endParaRPr kumimoji="1" lang="en-US" altLang="ja-JP" sz="1100" b="0"/>
        </a:p>
        <a:p>
          <a:endParaRPr kumimoji="1" lang="ja-JP" altLang="en-US" sz="1100"/>
        </a:p>
      </xdr:txBody>
    </xdr:sp>
    <xdr:clientData/>
  </xdr:oneCellAnchor>
  <xdr:oneCellAnchor>
    <xdr:from>
      <xdr:col>30</xdr:col>
      <xdr:colOff>685799</xdr:colOff>
      <xdr:row>18</xdr:row>
      <xdr:rowOff>85725</xdr:rowOff>
    </xdr:from>
    <xdr:ext cx="4867276" cy="1905000"/>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8000999" y="3667125"/>
          <a:ext cx="4867276" cy="19050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ホ．住宅の種類</a:t>
          </a:r>
          <a:r>
            <a:rPr kumimoji="1" lang="en-US" altLang="ja-JP" sz="1100" b="1"/>
            <a:t>】</a:t>
          </a:r>
        </a:p>
        <a:p>
          <a:endParaRPr kumimoji="1" lang="en-US" altLang="ja-JP" sz="1100" b="0"/>
        </a:p>
        <a:p>
          <a:r>
            <a:rPr kumimoji="1" lang="ja-JP" altLang="en-US" sz="1100" b="0"/>
            <a:t>「専用住宅」</a:t>
          </a:r>
          <a:r>
            <a:rPr kumimoji="1" lang="en-US" altLang="ja-JP" sz="1100" b="0"/>
            <a:t>…</a:t>
          </a:r>
          <a:r>
            <a:rPr kumimoji="1" lang="ja-JP" altLang="en-US" sz="1100" b="0"/>
            <a:t>専ら居住の目的だけのもの</a:t>
          </a:r>
          <a:endParaRPr kumimoji="1" lang="en-US" altLang="ja-JP" sz="1100" b="0"/>
        </a:p>
        <a:p>
          <a:endParaRPr kumimoji="1" lang="en-US" altLang="ja-JP" sz="1100" b="0"/>
        </a:p>
        <a:p>
          <a:r>
            <a:rPr kumimoji="1" lang="ja-JP" altLang="en-US" sz="1100" b="0"/>
            <a:t>「併用住宅」</a:t>
          </a:r>
          <a:r>
            <a:rPr kumimoji="1" lang="en-US" altLang="ja-JP" sz="1100" b="0"/>
            <a:t>…</a:t>
          </a:r>
          <a:r>
            <a:rPr kumimoji="1" lang="ja-JP" altLang="en-US" sz="1100" b="0"/>
            <a:t>住宅の中に店舗、事務所等の用に供する部分があるもの</a:t>
          </a:r>
          <a:endParaRPr kumimoji="1" lang="en-US" altLang="ja-JP" sz="1100" b="0"/>
        </a:p>
        <a:p>
          <a:endParaRPr kumimoji="1" lang="en-US" altLang="ja-JP" sz="1100" b="0"/>
        </a:p>
        <a:p>
          <a:r>
            <a:rPr kumimoji="1" lang="ja-JP" altLang="en-US" sz="1100" b="0"/>
            <a:t>「その他の住宅」</a:t>
          </a:r>
          <a:r>
            <a:rPr kumimoji="1" lang="en-US" altLang="ja-JP" sz="1100" b="0"/>
            <a:t>…</a:t>
          </a:r>
          <a:r>
            <a:rPr kumimoji="1" lang="ja-JP" altLang="en-US" sz="1100" b="0"/>
            <a:t>店舗、事務所等の中に居住の用に供する部分があるもの</a:t>
          </a:r>
          <a:endParaRPr kumimoji="1" lang="en-US" altLang="ja-JP" sz="1100" b="0"/>
        </a:p>
        <a:p>
          <a:endParaRPr kumimoji="1" lang="en-US" altLang="ja-JP" sz="1100" b="0"/>
        </a:p>
        <a:p>
          <a:r>
            <a:rPr kumimoji="1" lang="en-US" altLang="ja-JP" sz="1100" b="0"/>
            <a:t>※</a:t>
          </a:r>
          <a:r>
            <a:rPr kumimoji="1" lang="ja-JP" altLang="en-US" sz="1100" b="0"/>
            <a:t>　判断基準　居住部分の床面積が延べ面積の１</a:t>
          </a:r>
          <a:r>
            <a:rPr kumimoji="1" lang="en-US" altLang="ja-JP" sz="1100" b="0"/>
            <a:t>/</a:t>
          </a:r>
          <a:r>
            <a:rPr kumimoji="1" lang="ja-JP" altLang="en-US" sz="1100" b="0"/>
            <a:t>５以上　→　「併用住宅」</a:t>
          </a:r>
          <a:endParaRPr kumimoji="1" lang="en-US" altLang="ja-JP" sz="1100" b="0"/>
        </a:p>
        <a:p>
          <a:r>
            <a:rPr kumimoji="1" lang="ja-JP" altLang="en-US" sz="1100" b="0"/>
            <a:t>　　　　　　　　　　　　　　　　　　　　　　　　　　　　</a:t>
          </a:r>
          <a:r>
            <a:rPr kumimoji="1" lang="ja-JP" altLang="en-US" sz="1100" b="0" baseline="0"/>
            <a:t>  </a:t>
          </a:r>
          <a:r>
            <a:rPr kumimoji="1" lang="ja-JP" altLang="en-US" sz="1100" b="0"/>
            <a:t>　　１</a:t>
          </a:r>
          <a:r>
            <a:rPr kumimoji="1" lang="en-US" altLang="ja-JP" sz="1100" b="0"/>
            <a:t>/</a:t>
          </a:r>
          <a:r>
            <a:rPr kumimoji="1" lang="ja-JP" altLang="en-US" sz="1100" b="0"/>
            <a:t>５以上　→　「その他の住宅」</a:t>
          </a:r>
          <a:endParaRPr kumimoji="1" lang="ja-JP" altLang="en-US" sz="1100"/>
        </a:p>
      </xdr:txBody>
    </xdr:sp>
    <xdr:clientData/>
  </xdr:oneCellAnchor>
  <xdr:oneCellAnchor>
    <xdr:from>
      <xdr:col>30</xdr:col>
      <xdr:colOff>676274</xdr:colOff>
      <xdr:row>38</xdr:row>
      <xdr:rowOff>142875</xdr:rowOff>
    </xdr:from>
    <xdr:ext cx="6219826" cy="714375"/>
    <xdr:sp macro="" textlink="">
      <xdr:nvSpPr>
        <xdr:cNvPr id="8" name="テキスト ボックス 7">
          <a:extLst>
            <a:ext uri="{FF2B5EF4-FFF2-40B4-BE49-F238E27FC236}">
              <a16:creationId xmlns:a16="http://schemas.microsoft.com/office/drawing/2014/main" id="{00000000-0008-0000-4700-000008000000}"/>
            </a:ext>
          </a:extLst>
        </xdr:cNvPr>
        <xdr:cNvSpPr txBox="1"/>
      </xdr:nvSpPr>
      <xdr:spPr>
        <a:xfrm>
          <a:off x="7991474" y="6772275"/>
          <a:ext cx="6219826" cy="7143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ト．利用関係</a:t>
          </a:r>
          <a:r>
            <a:rPr kumimoji="1" lang="en-US" altLang="ja-JP" sz="1100" b="1"/>
            <a:t>】</a:t>
          </a:r>
          <a:r>
            <a:rPr kumimoji="1" lang="ja-JP" altLang="en-US" sz="1100" b="1"/>
            <a:t>　</a:t>
          </a:r>
          <a:r>
            <a:rPr kumimoji="1" lang="en-US" altLang="ja-JP" sz="1100" b="1"/>
            <a:t>【</a:t>
          </a:r>
          <a:r>
            <a:rPr kumimoji="1" lang="ja-JP" altLang="en-US" sz="1100" b="1"/>
            <a:t>チ．住宅の戸数</a:t>
          </a:r>
          <a:r>
            <a:rPr kumimoji="1" lang="en-US" altLang="ja-JP" sz="1100" b="1"/>
            <a:t>】</a:t>
          </a:r>
          <a:r>
            <a:rPr kumimoji="1" lang="ja-JP" altLang="en-US" sz="1100" b="1"/>
            <a:t>　</a:t>
          </a:r>
          <a:r>
            <a:rPr kumimoji="1" lang="en-US" altLang="ja-JP" sz="1100" b="1"/>
            <a:t>【</a:t>
          </a:r>
          <a:r>
            <a:rPr kumimoji="1" lang="ja-JP" altLang="en-US" sz="1100" b="1"/>
            <a:t>リ．工事部分の床面積の合計</a:t>
          </a:r>
          <a:r>
            <a:rPr kumimoji="1" lang="en-US" altLang="ja-JP" sz="1100" b="1"/>
            <a:t>】</a:t>
          </a:r>
        </a:p>
        <a:p>
          <a:pPr>
            <a:lnSpc>
              <a:spcPts val="1300"/>
            </a:lnSpc>
          </a:pPr>
          <a:r>
            <a:rPr kumimoji="1" lang="ja-JP" altLang="en-US" sz="1100"/>
            <a:t>住宅の利用関係が複数ある場合は、利用関係の種類ごとに記入してください。建築主が「（４）会社」の場合は「持家」を取得できないので利用形態を確認してください。</a:t>
          </a:r>
        </a:p>
      </xdr:txBody>
    </xdr:sp>
    <xdr:clientData/>
  </xdr:oneCellAnchor>
  <xdr:oneCellAnchor>
    <xdr:from>
      <xdr:col>30</xdr:col>
      <xdr:colOff>676274</xdr:colOff>
      <xdr:row>31</xdr:row>
      <xdr:rowOff>38099</xdr:rowOff>
    </xdr:from>
    <xdr:ext cx="6200775" cy="1133475"/>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7991474" y="5600699"/>
          <a:ext cx="6200775" cy="11334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b="1"/>
            <a:t>【</a:t>
          </a:r>
          <a:r>
            <a:rPr kumimoji="1" lang="ja-JP" altLang="en-US" sz="1100" b="1"/>
            <a:t>へ．住宅の建て方</a:t>
          </a:r>
          <a:r>
            <a:rPr kumimoji="1" lang="en-US" altLang="ja-JP" sz="1100" b="1"/>
            <a:t>】</a:t>
          </a:r>
        </a:p>
        <a:p>
          <a:r>
            <a:rPr kumimoji="1" lang="ja-JP" altLang="en-US" sz="1100" b="0"/>
            <a:t>「長屋建住宅」</a:t>
          </a:r>
          <a:r>
            <a:rPr kumimoji="1" lang="en-US" altLang="ja-JP" sz="1100" b="0"/>
            <a:t>…</a:t>
          </a:r>
          <a:r>
            <a:rPr kumimoji="1" lang="ja-JP" altLang="en-US" sz="1100" b="0"/>
            <a:t>廊下、階段等を共用しない２戸以上の住宅を連続する建て方の住宅（連続建）</a:t>
          </a:r>
          <a:endParaRPr kumimoji="1" lang="en-US" altLang="ja-JP" sz="1100" b="0"/>
        </a:p>
        <a:p>
          <a:r>
            <a:rPr kumimoji="1" lang="ja-JP" altLang="en-US" sz="1100" b="0"/>
            <a:t>                           </a:t>
          </a:r>
          <a:r>
            <a:rPr kumimoji="1" lang="en-US" altLang="ja-JP" sz="1100" b="0"/>
            <a:t>…</a:t>
          </a:r>
          <a:r>
            <a:rPr kumimoji="1" lang="ja-JP" altLang="en-US" sz="1100" b="0"/>
            <a:t> 廊下、階段等を共用しないで２戸以上の住宅を重ねたもの（重ね建）</a:t>
          </a:r>
          <a:endParaRPr kumimoji="1" lang="en-US" altLang="ja-JP" sz="1100" b="0"/>
        </a:p>
        <a:p>
          <a:r>
            <a:rPr kumimoji="1" lang="ja-JP" altLang="en-US" sz="1100" b="0"/>
            <a:t>「共同住宅」</a:t>
          </a:r>
          <a:r>
            <a:rPr kumimoji="1" lang="ja-JP" altLang="en-US" sz="1100" b="0" baseline="0"/>
            <a:t> </a:t>
          </a:r>
          <a:r>
            <a:rPr kumimoji="1" lang="ja-JP" altLang="en-US" sz="1100" b="0"/>
            <a:t>　 </a:t>
          </a:r>
          <a:r>
            <a:rPr kumimoji="1" lang="en-US" altLang="ja-JP" sz="1100" b="0"/>
            <a:t>…</a:t>
          </a:r>
          <a:r>
            <a:rPr kumimoji="1" lang="ja-JP" altLang="en-US" sz="1100" b="0"/>
            <a:t>長屋建住宅以外の住宅で、一の建築物内に２戸以上の住宅があるものをいい、</a:t>
          </a:r>
          <a:endParaRPr kumimoji="1" lang="en-US" altLang="ja-JP" sz="1100" b="0"/>
        </a:p>
        <a:p>
          <a:r>
            <a:rPr kumimoji="1" lang="en-US" altLang="ja-JP" sz="1100" b="0"/>
            <a:t>                                 </a:t>
          </a:r>
          <a:r>
            <a:rPr kumimoji="1" lang="ja-JP" altLang="en-US" sz="1100" b="0"/>
            <a:t>一般的には、アパート又はマンションといわれるものです。</a:t>
          </a:r>
          <a:endParaRPr kumimoji="1" lang="en-US" altLang="ja-JP" sz="1100" b="0"/>
        </a:p>
      </xdr:txBody>
    </xdr:sp>
    <xdr:clientData/>
  </xdr:oneCellAnchor>
  <xdr:twoCellAnchor>
    <xdr:from>
      <xdr:col>5</xdr:col>
      <xdr:colOff>0</xdr:colOff>
      <xdr:row>26</xdr:row>
      <xdr:rowOff>0</xdr:rowOff>
    </xdr:from>
    <xdr:to>
      <xdr:col>16</xdr:col>
      <xdr:colOff>209550</xdr:colOff>
      <xdr:row>37</xdr:row>
      <xdr:rowOff>28575</xdr:rowOff>
    </xdr:to>
    <xdr:sp macro="" textlink="">
      <xdr:nvSpPr>
        <xdr:cNvPr id="10" name="吹き出し: 四角形 9">
          <a:extLst>
            <a:ext uri="{FF2B5EF4-FFF2-40B4-BE49-F238E27FC236}">
              <a16:creationId xmlns:a16="http://schemas.microsoft.com/office/drawing/2014/main" id="{00000000-0008-0000-4700-00000A000000}"/>
            </a:ext>
          </a:extLst>
        </xdr:cNvPr>
        <xdr:cNvSpPr/>
      </xdr:nvSpPr>
      <xdr:spPr bwMode="auto">
        <a:xfrm>
          <a:off x="1143000" y="4800600"/>
          <a:ext cx="2724150"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0</xdr:col>
      <xdr:colOff>190500</xdr:colOff>
      <xdr:row>11</xdr:row>
      <xdr:rowOff>123825</xdr:rowOff>
    </xdr:from>
    <xdr:ext cx="4419600" cy="1171576"/>
    <xdr:sp macro="" textlink="">
      <xdr:nvSpPr>
        <xdr:cNvPr id="2" name="テキスト ボックス 1">
          <a:extLst>
            <a:ext uri="{FF2B5EF4-FFF2-40B4-BE49-F238E27FC236}">
              <a16:creationId xmlns:a16="http://schemas.microsoft.com/office/drawing/2014/main" id="{00000000-0008-0000-4800-000002000000}"/>
            </a:ext>
          </a:extLst>
        </xdr:cNvPr>
        <xdr:cNvSpPr txBox="1"/>
      </xdr:nvSpPr>
      <xdr:spPr>
        <a:xfrm>
          <a:off x="190500" y="2428875"/>
          <a:ext cx="4419600" cy="1171576"/>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除却を伴う場合に記入してください。</a:t>
          </a:r>
          <a:endParaRPr kumimoji="1" lang="en-US" altLang="ja-JP" sz="2000" b="1">
            <a:solidFill>
              <a:srgbClr val="FF0000"/>
            </a:solidFill>
          </a:endParaRPr>
        </a:p>
        <a:p>
          <a:r>
            <a:rPr kumimoji="1" lang="ja-JP" altLang="en-US" sz="2000" b="1">
              <a:solidFill>
                <a:srgbClr val="FF0000"/>
              </a:solidFill>
            </a:rPr>
            <a:t>二面</a:t>
          </a:r>
          <a:r>
            <a:rPr kumimoji="1" lang="en-US" altLang="ja-JP" sz="2000" b="1">
              <a:solidFill>
                <a:srgbClr val="FF0000"/>
              </a:solidFill>
            </a:rPr>
            <a:t>【</a:t>
          </a:r>
          <a:r>
            <a:rPr kumimoji="1" lang="ja-JP" altLang="en-US" sz="2000" b="1">
              <a:solidFill>
                <a:srgbClr val="FF0000"/>
              </a:solidFill>
            </a:rPr>
            <a:t>４．工事種別</a:t>
          </a:r>
          <a:r>
            <a:rPr kumimoji="1" lang="en-US" altLang="ja-JP" sz="2000" b="1">
              <a:solidFill>
                <a:srgbClr val="FF0000"/>
              </a:solidFill>
            </a:rPr>
            <a:t>】</a:t>
          </a:r>
          <a:r>
            <a:rPr kumimoji="1" lang="ja-JP" altLang="en-US" sz="2000" b="1">
              <a:solidFill>
                <a:srgbClr val="FF0000"/>
              </a:solidFill>
            </a:rPr>
            <a:t>が改築の場合は必ず記入してください。</a:t>
          </a:r>
          <a:endParaRPr kumimoji="1" lang="en-US" altLang="ja-JP" sz="2000" b="1">
            <a:solidFill>
              <a:srgbClr val="FF0000"/>
            </a:solidFill>
          </a:endParaRPr>
        </a:p>
        <a:p>
          <a:endParaRPr kumimoji="1" lang="en-US" altLang="ja-JP" sz="2000" b="1">
            <a:solidFill>
              <a:srgbClr val="FF0000"/>
            </a:solidFill>
          </a:endParaRPr>
        </a:p>
        <a:p>
          <a:pPr>
            <a:lnSpc>
              <a:spcPts val="2300"/>
            </a:lnSpc>
          </a:pPr>
          <a:endParaRPr kumimoji="1" lang="ja-JP" altLang="en-US" sz="2000"/>
        </a:p>
      </xdr:txBody>
    </xdr:sp>
    <xdr:clientData/>
  </xdr:oneCellAnchor>
  <xdr:twoCellAnchor>
    <xdr:from>
      <xdr:col>30</xdr:col>
      <xdr:colOff>0</xdr:colOff>
      <xdr:row>1</xdr:row>
      <xdr:rowOff>0</xdr:rowOff>
    </xdr:from>
    <xdr:to>
      <xdr:col>34</xdr:col>
      <xdr:colOff>295275</xdr:colOff>
      <xdr:row>9</xdr:row>
      <xdr:rowOff>28575</xdr:rowOff>
    </xdr:to>
    <xdr:sp macro="" textlink="">
      <xdr:nvSpPr>
        <xdr:cNvPr id="3" name="吹き出し: 四角形 2">
          <a:extLst>
            <a:ext uri="{FF2B5EF4-FFF2-40B4-BE49-F238E27FC236}">
              <a16:creationId xmlns:a16="http://schemas.microsoft.com/office/drawing/2014/main" id="{00000000-0008-0000-4800-000003000000}"/>
            </a:ext>
          </a:extLst>
        </xdr:cNvPr>
        <xdr:cNvSpPr/>
      </xdr:nvSpPr>
      <xdr:spPr bwMode="auto">
        <a:xfrm>
          <a:off x="70104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6.xml><?xml version="1.0" encoding="utf-8"?>
<xdr:wsDr xmlns:xdr="http://schemas.openxmlformats.org/drawingml/2006/spreadsheetDrawing" xmlns:a="http://schemas.openxmlformats.org/drawingml/2006/main">
  <xdr:oneCellAnchor>
    <xdr:from>
      <xdr:col>30</xdr:col>
      <xdr:colOff>0</xdr:colOff>
      <xdr:row>2</xdr:row>
      <xdr:rowOff>0</xdr:rowOff>
    </xdr:from>
    <xdr:ext cx="1971675" cy="561975"/>
    <xdr:sp macro="" textlink="">
      <xdr:nvSpPr>
        <xdr:cNvPr id="2" name="テキスト ボックス 1">
          <a:extLst>
            <a:ext uri="{FF2B5EF4-FFF2-40B4-BE49-F238E27FC236}">
              <a16:creationId xmlns:a16="http://schemas.microsoft.com/office/drawing/2014/main" id="{00000000-0008-0000-4900-000002000000}"/>
            </a:ext>
          </a:extLst>
        </xdr:cNvPr>
        <xdr:cNvSpPr txBox="1"/>
      </xdr:nvSpPr>
      <xdr:spPr>
        <a:xfrm>
          <a:off x="7315200" y="419100"/>
          <a:ext cx="1971675" cy="56197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a:t>床面積の合計が１０㎡を超える場合に提出します。</a:t>
          </a:r>
          <a:endParaRPr kumimoji="1" lang="en-US" altLang="ja-JP" sz="1200" b="1"/>
        </a:p>
        <a:p>
          <a:endParaRPr kumimoji="1" lang="en-US" altLang="ja-JP" sz="1200" b="1"/>
        </a:p>
        <a:p>
          <a:endParaRPr kumimoji="1" lang="ja-JP" altLang="en-US" sz="1200" b="1"/>
        </a:p>
      </xdr:txBody>
    </xdr:sp>
    <xdr:clientData/>
  </xdr:oneCellAnchor>
  <xdr:oneCellAnchor>
    <xdr:from>
      <xdr:col>30</xdr:col>
      <xdr:colOff>0</xdr:colOff>
      <xdr:row>2</xdr:row>
      <xdr:rowOff>0</xdr:rowOff>
    </xdr:from>
    <xdr:ext cx="2867025" cy="1314450"/>
    <xdr:sp macro="" textlink="">
      <xdr:nvSpPr>
        <xdr:cNvPr id="3" name="テキスト ボックス 2">
          <a:extLst>
            <a:ext uri="{FF2B5EF4-FFF2-40B4-BE49-F238E27FC236}">
              <a16:creationId xmlns:a16="http://schemas.microsoft.com/office/drawing/2014/main" id="{00000000-0008-0000-4900-000003000000}"/>
            </a:ext>
          </a:extLst>
        </xdr:cNvPr>
        <xdr:cNvSpPr txBox="1"/>
      </xdr:nvSpPr>
      <xdr:spPr>
        <a:xfrm>
          <a:off x="7315200" y="419100"/>
          <a:ext cx="2867025" cy="131445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建築主が４名以上、または第一面に収まらない場合に使用してください。</a:t>
          </a:r>
          <a:endParaRPr kumimoji="1" lang="en-US" altLang="ja-JP" sz="2000" b="1">
            <a:solidFill>
              <a:srgbClr val="FF0000"/>
            </a:solidFill>
          </a:endParaRPr>
        </a:p>
        <a:p>
          <a:endParaRPr kumimoji="1" lang="en-US" altLang="ja-JP" sz="2000" b="1">
            <a:solidFill>
              <a:srgbClr val="FF0000"/>
            </a:solidFill>
          </a:endParaRPr>
        </a:p>
        <a:p>
          <a:endParaRPr kumimoji="1" lang="ja-JP" altLang="en-US" sz="2000"/>
        </a:p>
      </xdr:txBody>
    </xdr:sp>
    <xdr:clientData/>
  </xdr:oneCellAnchor>
  <xdr:twoCellAnchor>
    <xdr:from>
      <xdr:col>35</xdr:col>
      <xdr:colOff>0</xdr:colOff>
      <xdr:row>1</xdr:row>
      <xdr:rowOff>0</xdr:rowOff>
    </xdr:from>
    <xdr:to>
      <xdr:col>39</xdr:col>
      <xdr:colOff>295275</xdr:colOff>
      <xdr:row>9</xdr:row>
      <xdr:rowOff>28575</xdr:rowOff>
    </xdr:to>
    <xdr:sp macro="" textlink="">
      <xdr:nvSpPr>
        <xdr:cNvPr id="4" name="吹き出し: 四角形 3">
          <a:extLst>
            <a:ext uri="{FF2B5EF4-FFF2-40B4-BE49-F238E27FC236}">
              <a16:creationId xmlns:a16="http://schemas.microsoft.com/office/drawing/2014/main" id="{00000000-0008-0000-4900-000004000000}"/>
            </a:ext>
          </a:extLst>
        </xdr:cNvPr>
        <xdr:cNvSpPr/>
      </xdr:nvSpPr>
      <xdr:spPr bwMode="auto">
        <a:xfrm>
          <a:off x="1074420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152400</xdr:colOff>
      <xdr:row>19</xdr:row>
      <xdr:rowOff>142876</xdr:rowOff>
    </xdr:from>
    <xdr:to>
      <xdr:col>43</xdr:col>
      <xdr:colOff>161925</xdr:colOff>
      <xdr:row>28</xdr:row>
      <xdr:rowOff>66676</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811000" y="4343401"/>
          <a:ext cx="2752725" cy="1504950"/>
        </a:xfrm>
        <a:prstGeom prst="wedgeRectCallout">
          <a:avLst>
            <a:gd name="adj1" fmla="val -200972"/>
            <a:gd name="adj2" fmla="val -50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37</xdr:col>
      <xdr:colOff>47625</xdr:colOff>
      <xdr:row>24</xdr:row>
      <xdr:rowOff>57150</xdr:rowOff>
    </xdr:from>
    <xdr:to>
      <xdr:col>38</xdr:col>
      <xdr:colOff>647700</xdr:colOff>
      <xdr:row>33</xdr:row>
      <xdr:rowOff>200025</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0334625" y="5000625"/>
          <a:ext cx="1285875" cy="1838325"/>
        </a:xfrm>
        <a:prstGeom prst="borderCallout1">
          <a:avLst>
            <a:gd name="adj1" fmla="val 21628"/>
            <a:gd name="adj2" fmla="val -1491"/>
            <a:gd name="adj3" fmla="val 58509"/>
            <a:gd name="adj4" fmla="val -51152"/>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37</xdr:col>
      <xdr:colOff>38100</xdr:colOff>
      <xdr:row>34</xdr:row>
      <xdr:rowOff>76200</xdr:rowOff>
    </xdr:from>
    <xdr:to>
      <xdr:col>41</xdr:col>
      <xdr:colOff>47625</xdr:colOff>
      <xdr:row>37</xdr:row>
      <xdr:rowOff>142875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0325100" y="6924675"/>
          <a:ext cx="2752725" cy="695325"/>
        </a:xfrm>
        <a:prstGeom prst="wedgeRectCallout">
          <a:avLst>
            <a:gd name="adj1" fmla="val -125885"/>
            <a:gd name="adj2" fmla="val -13221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238125</xdr:colOff>
      <xdr:row>28</xdr:row>
      <xdr:rowOff>1</xdr:rowOff>
    </xdr:from>
    <xdr:to>
      <xdr:col>33</xdr:col>
      <xdr:colOff>647700</xdr:colOff>
      <xdr:row>32</xdr:row>
      <xdr:rowOff>28575</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781925" y="5781676"/>
          <a:ext cx="409575" cy="676274"/>
        </a:xfrm>
        <a:prstGeom prst="rightBrace">
          <a:avLst>
            <a:gd name="adj1" fmla="val 17635"/>
            <a:gd name="adj2" fmla="val 7959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6369"/>
            <a:gd name="adj2" fmla="val -25429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219075</xdr:colOff>
      <xdr:row>52</xdr:row>
      <xdr:rowOff>142875</xdr:rowOff>
    </xdr:from>
    <xdr:to>
      <xdr:col>35</xdr:col>
      <xdr:colOff>228600</xdr:colOff>
      <xdr:row>59</xdr:row>
      <xdr:rowOff>57150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7896225" y="10048875"/>
          <a:ext cx="2828925" cy="1057275"/>
        </a:xfrm>
        <a:prstGeom prst="wedgeRectCallout">
          <a:avLst>
            <a:gd name="adj1" fmla="val -80893"/>
            <a:gd name="adj2" fmla="val -61040"/>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twoCellAnchor>
    <xdr:from>
      <xdr:col>31</xdr:col>
      <xdr:colOff>619125</xdr:colOff>
      <xdr:row>40</xdr:row>
      <xdr:rowOff>161925</xdr:rowOff>
    </xdr:from>
    <xdr:to>
      <xdr:col>37</xdr:col>
      <xdr:colOff>419100</xdr:colOff>
      <xdr:row>48</xdr:row>
      <xdr:rowOff>180975</xdr:rowOff>
    </xdr:to>
    <xdr:sp macro="" textlink="">
      <xdr:nvSpPr>
        <xdr:cNvPr id="10" name="吹き出し: 四角形 9">
          <a:extLst>
            <a:ext uri="{FF2B5EF4-FFF2-40B4-BE49-F238E27FC236}">
              <a16:creationId xmlns:a16="http://schemas.microsoft.com/office/drawing/2014/main" id="{00000000-0008-0000-0800-00000A000000}"/>
            </a:ext>
          </a:extLst>
        </xdr:cNvPr>
        <xdr:cNvSpPr/>
      </xdr:nvSpPr>
      <xdr:spPr bwMode="auto">
        <a:xfrm>
          <a:off x="8296275" y="7781925"/>
          <a:ext cx="4086225" cy="1543050"/>
        </a:xfrm>
        <a:prstGeom prst="wedgeRectCallout">
          <a:avLst>
            <a:gd name="adj1" fmla="val -78698"/>
            <a:gd name="adj2" fmla="val 53904"/>
          </a:avLst>
        </a:prstGeom>
        <a:solidFill>
          <a:schemeClr val="accent6">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８．建築物エネルギー消費性能確保計画の提出</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第１号イに該当　</a:t>
          </a:r>
          <a:r>
            <a:rPr kumimoji="1" lang="en-US" altLang="ja-JP" sz="1200" b="1">
              <a:solidFill>
                <a:sysClr val="windowText" lastClr="000000"/>
              </a:solidFill>
            </a:rPr>
            <a:t>…</a:t>
          </a:r>
          <a:r>
            <a:rPr kumimoji="1" lang="ja-JP" altLang="en-US" sz="1200" b="1">
              <a:solidFill>
                <a:sysClr val="windowText" lastClr="000000"/>
              </a:solidFill>
            </a:rPr>
            <a:t>　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第１号ロに該当　</a:t>
          </a:r>
          <a:r>
            <a:rPr kumimoji="1" lang="en-US" altLang="ja-JP" sz="1200" b="1">
              <a:solidFill>
                <a:sysClr val="windowText" lastClr="000000"/>
              </a:solidFill>
            </a:rPr>
            <a:t>…</a:t>
          </a:r>
          <a:r>
            <a:rPr kumimoji="1" lang="ja-JP" altLang="en-US" sz="1200" b="1">
              <a:solidFill>
                <a:sysClr val="windowText" lastClr="000000"/>
              </a:solidFill>
            </a:rPr>
            <a:t>　誘導仕様基準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第２号に該当　　</a:t>
          </a:r>
          <a:r>
            <a:rPr kumimoji="1" lang="en-US" altLang="ja-JP" sz="1200" b="1">
              <a:solidFill>
                <a:sysClr val="windowText" lastClr="000000"/>
              </a:solidFill>
            </a:rPr>
            <a:t>…</a:t>
          </a:r>
          <a:r>
            <a:rPr kumimoji="1" lang="ja-JP" altLang="en-US" sz="1200" b="1">
              <a:solidFill>
                <a:sysClr val="windowText" lastClr="000000"/>
              </a:solidFill>
            </a:rPr>
            <a:t>　設計住宅性能評価を受けた場合</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第３号に該当　　</a:t>
          </a:r>
          <a:r>
            <a:rPr kumimoji="1" lang="en-US" altLang="ja-JP" sz="1200" b="1">
              <a:solidFill>
                <a:sysClr val="windowText" lastClr="000000"/>
              </a:solidFill>
            </a:rPr>
            <a:t>…</a:t>
          </a:r>
          <a:r>
            <a:rPr kumimoji="1" lang="ja-JP" altLang="en-US" sz="1200" b="1">
              <a:solidFill>
                <a:sysClr val="windowText" lastClr="000000"/>
              </a:solidFill>
            </a:rPr>
            <a:t>　長期優良住宅の認定又は</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　　　　　　　　　　　　　長期使用構造等確認を受けた場合</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0.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0.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61.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1.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20.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20.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2.xml"/><Relationship Id="rId1" Type="http://schemas.openxmlformats.org/officeDocument/2006/relationships/printerSettings" Target="../printerSettings/printerSettings68.bin"/><Relationship Id="rId4" Type="http://schemas.openxmlformats.org/officeDocument/2006/relationships/comments" Target="../comments22.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9"/>
  <sheetViews>
    <sheetView tabSelected="1" view="pageBreakPreview" zoomScaleNormal="100" zoomScaleSheetLayoutView="100" workbookViewId="0">
      <selection activeCell="AD2" sqref="AD2"/>
    </sheetView>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E1" s="269" t="s">
        <v>2497</v>
      </c>
    </row>
    <row r="2" spans="1:39" ht="15" customHeight="1" thickBot="1">
      <c r="AC2" s="270" t="s">
        <v>2498</v>
      </c>
      <c r="AD2" s="270"/>
      <c r="AE2" s="1091"/>
      <c r="AF2" s="1092"/>
      <c r="AG2" s="1093"/>
    </row>
    <row r="3" spans="1:39" ht="15" customHeight="1">
      <c r="A3" s="1094" t="s">
        <v>2499</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D3" s="269" t="s">
        <v>2500</v>
      </c>
    </row>
    <row r="4" spans="1:39" ht="15" customHeight="1">
      <c r="A4" s="1094"/>
      <c r="B4" s="1094"/>
      <c r="C4" s="1094"/>
      <c r="D4" s="1094"/>
      <c r="E4" s="1094"/>
      <c r="F4" s="1094"/>
      <c r="G4" s="1094"/>
      <c r="H4" s="1094"/>
      <c r="I4" s="1094"/>
      <c r="J4" s="1094"/>
      <c r="K4" s="1094"/>
      <c r="L4" s="1094"/>
      <c r="M4" s="1094"/>
      <c r="N4" s="1094"/>
      <c r="O4" s="1094"/>
      <c r="P4" s="1094"/>
      <c r="Q4" s="1094"/>
      <c r="R4" s="1094"/>
      <c r="S4" s="1094"/>
      <c r="T4" s="1094"/>
      <c r="U4" s="1094"/>
      <c r="V4" s="1094"/>
      <c r="W4" s="1094"/>
      <c r="X4" s="1094"/>
      <c r="Y4" s="1094"/>
      <c r="Z4" s="1094"/>
      <c r="AA4" s="1094"/>
    </row>
    <row r="5" spans="1:39" ht="15" customHeight="1">
      <c r="A5" s="1094"/>
      <c r="B5" s="1094"/>
      <c r="C5" s="1094"/>
      <c r="D5" s="1094"/>
      <c r="E5" s="1094"/>
      <c r="F5" s="1094"/>
      <c r="G5" s="1094"/>
      <c r="H5" s="1094"/>
      <c r="I5" s="1094"/>
      <c r="J5" s="1094"/>
      <c r="K5" s="1094"/>
      <c r="L5" s="1094"/>
      <c r="M5" s="1094"/>
      <c r="N5" s="1094"/>
      <c r="O5" s="1094"/>
      <c r="P5" s="1094"/>
      <c r="Q5" s="1094"/>
      <c r="R5" s="1094"/>
      <c r="S5" s="1094"/>
      <c r="T5" s="1094"/>
      <c r="U5" s="1094"/>
      <c r="V5" s="1094"/>
      <c r="W5" s="1094"/>
      <c r="X5" s="1094"/>
      <c r="Y5" s="1094"/>
      <c r="Z5" s="1094"/>
      <c r="AA5" s="1094"/>
    </row>
    <row r="6" spans="1:39" ht="15" customHeight="1">
      <c r="A6" s="1094"/>
      <c r="B6" s="1094"/>
      <c r="C6" s="1094"/>
      <c r="D6" s="1094"/>
      <c r="E6" s="1094"/>
      <c r="F6" s="1094"/>
      <c r="G6" s="1094"/>
      <c r="H6" s="1094"/>
      <c r="I6" s="1094"/>
      <c r="J6" s="1094"/>
      <c r="K6" s="1094"/>
      <c r="L6" s="1094"/>
      <c r="M6" s="1094"/>
      <c r="N6" s="1094"/>
      <c r="O6" s="1094"/>
      <c r="P6" s="1094"/>
      <c r="Q6" s="1094"/>
      <c r="R6" s="1094"/>
      <c r="S6" s="1094"/>
      <c r="T6" s="1094"/>
      <c r="U6" s="1094"/>
      <c r="V6" s="1094"/>
      <c r="W6" s="1094"/>
      <c r="X6" s="1094"/>
      <c r="Y6" s="1094"/>
      <c r="Z6" s="1094"/>
      <c r="AA6" s="1094"/>
    </row>
    <row r="7" spans="1:39" ht="15" customHeight="1">
      <c r="A7" s="271"/>
      <c r="B7" s="271"/>
      <c r="C7" s="271"/>
      <c r="D7" s="271"/>
      <c r="E7" s="271"/>
      <c r="F7" s="271"/>
      <c r="G7" s="271"/>
      <c r="H7" s="271"/>
      <c r="I7" s="271"/>
      <c r="J7" s="1095" t="s">
        <v>4547</v>
      </c>
      <c r="K7" s="1095"/>
      <c r="L7" s="1095"/>
      <c r="M7" s="1095"/>
      <c r="N7" s="1095"/>
      <c r="O7" s="1095"/>
      <c r="P7" s="1095"/>
      <c r="Q7" s="1095"/>
      <c r="R7" s="1095"/>
      <c r="S7" s="271"/>
      <c r="T7" s="271"/>
      <c r="U7" s="271"/>
      <c r="V7" s="271"/>
      <c r="W7" s="271"/>
      <c r="X7" s="271"/>
      <c r="Y7" s="271"/>
      <c r="Z7" s="271"/>
      <c r="AA7" s="271"/>
    </row>
    <row r="8" spans="1:39" ht="15" customHeight="1"/>
    <row r="9" spans="1:39" ht="15" customHeight="1">
      <c r="A9" s="1096" t="s">
        <v>2501</v>
      </c>
      <c r="B9" s="1096"/>
      <c r="C9" s="1096"/>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row>
    <row r="10" spans="1:39" ht="15" customHeight="1">
      <c r="A10" s="1096"/>
      <c r="B10" s="1096"/>
      <c r="C10" s="1096"/>
      <c r="D10" s="1096"/>
      <c r="E10" s="1096"/>
      <c r="F10" s="1096"/>
      <c r="G10" s="1096"/>
      <c r="H10" s="1096"/>
      <c r="I10" s="1096"/>
      <c r="J10" s="1096"/>
      <c r="K10" s="1096"/>
      <c r="L10" s="1096"/>
      <c r="M10" s="1096"/>
      <c r="N10" s="1096"/>
      <c r="O10" s="1096"/>
      <c r="P10" s="1096"/>
      <c r="Q10" s="1096"/>
      <c r="R10" s="1096"/>
      <c r="S10" s="1096"/>
      <c r="T10" s="1096"/>
      <c r="U10" s="1096"/>
      <c r="V10" s="1096"/>
      <c r="W10" s="1096"/>
      <c r="X10" s="1096"/>
      <c r="Y10" s="1096"/>
      <c r="Z10" s="1096"/>
      <c r="AA10" s="1096"/>
    </row>
    <row r="11" spans="1:39" ht="15" customHeight="1">
      <c r="A11" s="1096"/>
      <c r="B11" s="1096"/>
      <c r="C11" s="1096"/>
      <c r="D11" s="1096"/>
      <c r="E11" s="1096"/>
      <c r="F11" s="1096"/>
      <c r="G11" s="1096"/>
      <c r="H11" s="1096"/>
      <c r="I11" s="1096"/>
      <c r="J11" s="1096"/>
      <c r="K11" s="1096"/>
      <c r="L11" s="1096"/>
      <c r="M11" s="1096"/>
      <c r="N11" s="1096"/>
      <c r="O11" s="1096"/>
      <c r="P11" s="1096"/>
      <c r="Q11" s="1096"/>
      <c r="R11" s="1096"/>
      <c r="S11" s="1096"/>
      <c r="T11" s="1096"/>
      <c r="U11" s="1096"/>
      <c r="V11" s="1096"/>
      <c r="W11" s="1096"/>
      <c r="X11" s="1096"/>
      <c r="Y11" s="1096"/>
      <c r="Z11" s="1096"/>
      <c r="AA11" s="1096"/>
    </row>
    <row r="12" spans="1:39" ht="15" customHeight="1">
      <c r="A12" s="1096"/>
      <c r="B12" s="1096"/>
      <c r="C12" s="1096"/>
      <c r="D12" s="1096"/>
      <c r="E12" s="1096"/>
      <c r="F12" s="1096"/>
      <c r="G12" s="1096"/>
      <c r="H12" s="1096"/>
      <c r="I12" s="1096"/>
      <c r="J12" s="1096"/>
      <c r="K12" s="1096"/>
      <c r="L12" s="1096"/>
      <c r="M12" s="1096"/>
      <c r="N12" s="1096"/>
      <c r="O12" s="1096"/>
      <c r="P12" s="1096"/>
      <c r="Q12" s="1096"/>
      <c r="R12" s="1096"/>
      <c r="S12" s="1096"/>
      <c r="T12" s="1096"/>
      <c r="U12" s="1096"/>
      <c r="V12" s="1096"/>
      <c r="W12" s="1096"/>
      <c r="X12" s="1096"/>
      <c r="Y12" s="1096"/>
      <c r="Z12" s="1096"/>
      <c r="AA12" s="1096"/>
    </row>
    <row r="13" spans="1:39" ht="15" customHeight="1">
      <c r="A13" s="1096"/>
      <c r="B13" s="1096"/>
      <c r="C13" s="1096"/>
      <c r="D13" s="1096"/>
      <c r="E13" s="1096"/>
      <c r="F13" s="1096"/>
      <c r="G13" s="1096"/>
      <c r="H13" s="1096"/>
      <c r="I13" s="1096"/>
      <c r="J13" s="1096"/>
      <c r="K13" s="1096"/>
      <c r="L13" s="1096"/>
      <c r="M13" s="1096"/>
      <c r="N13" s="1096"/>
      <c r="O13" s="1096"/>
      <c r="P13" s="1096"/>
      <c r="Q13" s="1096"/>
      <c r="R13" s="1096"/>
      <c r="S13" s="1096"/>
      <c r="T13" s="1096"/>
      <c r="U13" s="1096"/>
      <c r="V13" s="1096"/>
      <c r="W13" s="1096"/>
      <c r="X13" s="1096"/>
      <c r="Y13" s="1096"/>
      <c r="Z13" s="1096"/>
      <c r="AA13" s="1096"/>
    </row>
    <row r="14" spans="1:39" ht="15" customHeight="1">
      <c r="A14" s="1096"/>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1096"/>
    </row>
    <row r="15" spans="1:39" ht="15" customHeight="1">
      <c r="A15" s="1096"/>
      <c r="B15" s="1096"/>
      <c r="C15" s="1096"/>
      <c r="D15" s="1096"/>
      <c r="E15" s="1096"/>
      <c r="F15" s="1096"/>
      <c r="G15" s="1096"/>
      <c r="H15" s="1096"/>
      <c r="I15" s="1096"/>
      <c r="J15" s="1096"/>
      <c r="K15" s="1096"/>
      <c r="L15" s="1096"/>
      <c r="M15" s="1096"/>
      <c r="N15" s="1096"/>
      <c r="O15" s="1096"/>
      <c r="P15" s="1096"/>
      <c r="Q15" s="1096"/>
      <c r="R15" s="1096"/>
      <c r="S15" s="1096"/>
      <c r="T15" s="1096"/>
      <c r="U15" s="1096"/>
      <c r="V15" s="1096"/>
      <c r="W15" s="1096"/>
      <c r="X15" s="1096"/>
      <c r="Y15" s="1096"/>
      <c r="Z15" s="1096"/>
      <c r="AA15" s="1096"/>
    </row>
    <row r="16" spans="1:39" ht="15" customHeight="1">
      <c r="A16" s="1096"/>
      <c r="B16" s="1096"/>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C16" s="273"/>
      <c r="AD16" s="273"/>
      <c r="AE16" s="273"/>
      <c r="AF16" s="273"/>
      <c r="AG16" s="273"/>
      <c r="AH16" s="273"/>
      <c r="AI16" s="273"/>
      <c r="AJ16" s="273"/>
      <c r="AK16" s="273"/>
      <c r="AL16" s="273"/>
      <c r="AM16" s="273"/>
    </row>
    <row r="17" spans="1:39" ht="15" customHeight="1">
      <c r="A17" s="1096"/>
      <c r="B17" s="1096"/>
      <c r="C17" s="1096"/>
      <c r="D17" s="1096"/>
      <c r="E17" s="1096"/>
      <c r="F17" s="1096"/>
      <c r="G17" s="1096"/>
      <c r="H17" s="1096"/>
      <c r="I17" s="1096"/>
      <c r="J17" s="1096"/>
      <c r="K17" s="1096"/>
      <c r="L17" s="1096"/>
      <c r="M17" s="1096"/>
      <c r="N17" s="1096"/>
      <c r="O17" s="1096"/>
      <c r="P17" s="1096"/>
      <c r="Q17" s="1096"/>
      <c r="R17" s="1096"/>
      <c r="S17" s="1096"/>
      <c r="T17" s="1096"/>
      <c r="U17" s="1096"/>
      <c r="V17" s="1096"/>
      <c r="W17" s="1096"/>
      <c r="X17" s="1096"/>
      <c r="Y17" s="1096"/>
      <c r="Z17" s="1096"/>
      <c r="AA17" s="1096"/>
      <c r="AC17" s="273"/>
      <c r="AD17" s="273"/>
      <c r="AE17" s="273"/>
      <c r="AF17" s="273"/>
      <c r="AG17" s="273"/>
      <c r="AH17" s="273"/>
      <c r="AI17" s="273"/>
      <c r="AJ17" s="273"/>
      <c r="AK17" s="273"/>
      <c r="AL17" s="273"/>
      <c r="AM17" s="273"/>
    </row>
    <row r="18" spans="1:39" ht="15" customHeight="1">
      <c r="A18" s="1096"/>
      <c r="B18" s="1096"/>
      <c r="C18" s="1096"/>
      <c r="D18" s="1096"/>
      <c r="E18" s="1096"/>
      <c r="F18" s="1096"/>
      <c r="G18" s="1096"/>
      <c r="H18" s="1096"/>
      <c r="I18" s="1096"/>
      <c r="J18" s="1096"/>
      <c r="K18" s="1096"/>
      <c r="L18" s="1096"/>
      <c r="M18" s="1096"/>
      <c r="N18" s="1096"/>
      <c r="O18" s="1096"/>
      <c r="P18" s="1096"/>
      <c r="Q18" s="1096"/>
      <c r="R18" s="1096"/>
      <c r="S18" s="1096"/>
      <c r="T18" s="1096"/>
      <c r="U18" s="1096"/>
      <c r="V18" s="1096"/>
      <c r="W18" s="1096"/>
      <c r="X18" s="1096"/>
      <c r="Y18" s="1096"/>
      <c r="Z18" s="1096"/>
      <c r="AA18" s="1096"/>
      <c r="AC18" s="273"/>
      <c r="AD18" s="273"/>
      <c r="AE18" s="273"/>
      <c r="AF18" s="273"/>
      <c r="AG18" s="273"/>
      <c r="AH18" s="273"/>
      <c r="AI18" s="273"/>
      <c r="AJ18" s="273"/>
      <c r="AK18" s="273"/>
      <c r="AL18" s="273"/>
      <c r="AM18" s="273"/>
    </row>
    <row r="19" spans="1:39" ht="15" customHeight="1">
      <c r="A19" s="1096"/>
      <c r="B19" s="1096"/>
      <c r="C19" s="1096"/>
      <c r="D19" s="1096"/>
      <c r="E19" s="1096"/>
      <c r="F19" s="1096"/>
      <c r="G19" s="1096"/>
      <c r="H19" s="1096"/>
      <c r="I19" s="1096"/>
      <c r="J19" s="1096"/>
      <c r="K19" s="1096"/>
      <c r="L19" s="1096"/>
      <c r="M19" s="1096"/>
      <c r="N19" s="1096"/>
      <c r="O19" s="1096"/>
      <c r="P19" s="1096"/>
      <c r="Q19" s="1096"/>
      <c r="R19" s="1096"/>
      <c r="S19" s="1096"/>
      <c r="T19" s="1096"/>
      <c r="U19" s="1096"/>
      <c r="V19" s="1096"/>
      <c r="W19" s="1096"/>
      <c r="X19" s="1096"/>
      <c r="Y19" s="1096"/>
      <c r="Z19" s="1096"/>
      <c r="AA19" s="1096"/>
      <c r="AC19" s="273"/>
      <c r="AD19" s="273"/>
      <c r="AE19" s="273"/>
      <c r="AF19" s="273"/>
      <c r="AG19" s="273"/>
      <c r="AH19" s="273"/>
      <c r="AI19" s="273"/>
      <c r="AJ19" s="273"/>
      <c r="AK19" s="273"/>
      <c r="AL19" s="273"/>
      <c r="AM19" s="273"/>
    </row>
    <row r="20" spans="1:39" ht="15" customHeight="1">
      <c r="A20" s="1096"/>
      <c r="B20" s="1096"/>
      <c r="C20" s="1096"/>
      <c r="D20" s="1096"/>
      <c r="E20" s="1096"/>
      <c r="F20" s="1096"/>
      <c r="G20" s="1096"/>
      <c r="H20" s="1096"/>
      <c r="I20" s="1096"/>
      <c r="J20" s="1096"/>
      <c r="K20" s="1096"/>
      <c r="L20" s="1096"/>
      <c r="M20" s="1096"/>
      <c r="N20" s="1096"/>
      <c r="O20" s="1096"/>
      <c r="P20" s="1096"/>
      <c r="Q20" s="1096"/>
      <c r="R20" s="1096"/>
      <c r="S20" s="1096"/>
      <c r="T20" s="1096"/>
      <c r="U20" s="1096"/>
      <c r="V20" s="1096"/>
      <c r="W20" s="1096"/>
      <c r="X20" s="1096"/>
      <c r="Y20" s="1096"/>
      <c r="Z20" s="1096"/>
      <c r="AA20" s="1096"/>
      <c r="AC20" s="273"/>
      <c r="AD20" s="273"/>
      <c r="AE20" s="273"/>
      <c r="AF20" s="273"/>
      <c r="AG20" s="273"/>
      <c r="AH20" s="273"/>
      <c r="AI20" s="273"/>
      <c r="AJ20" s="273"/>
      <c r="AK20" s="273"/>
      <c r="AL20" s="273"/>
      <c r="AM20" s="273"/>
    </row>
    <row r="21" spans="1:39" ht="15" customHeight="1">
      <c r="A21" s="1096"/>
      <c r="B21" s="1096"/>
      <c r="C21" s="1096"/>
      <c r="D21" s="1096"/>
      <c r="E21" s="1096"/>
      <c r="F21" s="1096"/>
      <c r="G21" s="1096"/>
      <c r="H21" s="1096"/>
      <c r="I21" s="1096"/>
      <c r="J21" s="1096"/>
      <c r="K21" s="1096"/>
      <c r="L21" s="1096"/>
      <c r="M21" s="1096"/>
      <c r="N21" s="1096"/>
      <c r="O21" s="1096"/>
      <c r="P21" s="1096"/>
      <c r="Q21" s="1096"/>
      <c r="R21" s="1096"/>
      <c r="S21" s="1096"/>
      <c r="T21" s="1096"/>
      <c r="U21" s="1096"/>
      <c r="V21" s="1096"/>
      <c r="W21" s="1096"/>
      <c r="X21" s="1096"/>
      <c r="Y21" s="1096"/>
      <c r="Z21" s="1096"/>
      <c r="AA21" s="1096"/>
      <c r="AC21" s="273"/>
      <c r="AD21" s="273"/>
      <c r="AE21" s="273"/>
      <c r="AF21" s="273"/>
      <c r="AG21" s="273"/>
      <c r="AH21" s="273"/>
      <c r="AI21" s="273"/>
      <c r="AJ21" s="273"/>
      <c r="AK21" s="273"/>
      <c r="AL21" s="273"/>
      <c r="AM21" s="273"/>
    </row>
    <row r="22" spans="1:39" ht="15" customHeight="1">
      <c r="A22" s="1096"/>
      <c r="B22" s="1096"/>
      <c r="C22" s="1096"/>
      <c r="D22" s="1096"/>
      <c r="E22" s="1096"/>
      <c r="F22" s="1096"/>
      <c r="G22" s="1096"/>
      <c r="H22" s="1096"/>
      <c r="I22" s="1096"/>
      <c r="J22" s="1096"/>
      <c r="K22" s="1096"/>
      <c r="L22" s="1096"/>
      <c r="M22" s="1096"/>
      <c r="N22" s="1096"/>
      <c r="O22" s="1096"/>
      <c r="P22" s="1096"/>
      <c r="Q22" s="1096"/>
      <c r="R22" s="1096"/>
      <c r="S22" s="1096"/>
      <c r="T22" s="1096"/>
      <c r="U22" s="1096"/>
      <c r="V22" s="1096"/>
      <c r="W22" s="1096"/>
      <c r="X22" s="1096"/>
      <c r="Y22" s="1096"/>
      <c r="Z22" s="1096"/>
      <c r="AA22" s="1096"/>
      <c r="AC22" s="273"/>
      <c r="AD22" s="273"/>
      <c r="AE22" s="273"/>
      <c r="AF22" s="273"/>
      <c r="AG22" s="273"/>
      <c r="AH22" s="273"/>
      <c r="AI22" s="273"/>
      <c r="AJ22" s="273"/>
      <c r="AK22" s="273"/>
      <c r="AL22" s="273"/>
      <c r="AM22" s="273"/>
    </row>
    <row r="23" spans="1:39" ht="15" customHeight="1">
      <c r="A23" s="1096"/>
      <c r="B23" s="1096"/>
      <c r="C23" s="1096"/>
      <c r="D23" s="1096"/>
      <c r="E23" s="1096"/>
      <c r="F23" s="1096"/>
      <c r="G23" s="1096"/>
      <c r="H23" s="1096"/>
      <c r="I23" s="1096"/>
      <c r="J23" s="1096"/>
      <c r="K23" s="1096"/>
      <c r="L23" s="1096"/>
      <c r="M23" s="1096"/>
      <c r="N23" s="1096"/>
      <c r="O23" s="1096"/>
      <c r="P23" s="1096"/>
      <c r="Q23" s="1096"/>
      <c r="R23" s="1096"/>
      <c r="S23" s="1096"/>
      <c r="T23" s="1096"/>
      <c r="U23" s="1096"/>
      <c r="V23" s="1096"/>
      <c r="W23" s="1096"/>
      <c r="X23" s="1096"/>
      <c r="Y23" s="1096"/>
      <c r="Z23" s="1096"/>
      <c r="AA23" s="1096"/>
      <c r="AC23" s="273"/>
      <c r="AD23" s="273"/>
      <c r="AE23" s="273"/>
      <c r="AF23" s="273"/>
      <c r="AG23" s="273"/>
      <c r="AH23" s="273"/>
      <c r="AI23" s="273"/>
      <c r="AJ23" s="273"/>
      <c r="AK23" s="273"/>
      <c r="AL23" s="273"/>
      <c r="AM23" s="273"/>
    </row>
    <row r="24" spans="1:39" ht="15" customHeight="1">
      <c r="A24" s="1096"/>
      <c r="B24" s="1096"/>
      <c r="C24" s="1096"/>
      <c r="D24" s="1096"/>
      <c r="E24" s="1096"/>
      <c r="F24" s="1096"/>
      <c r="G24" s="1096"/>
      <c r="H24" s="1096"/>
      <c r="I24" s="1096"/>
      <c r="J24" s="1096"/>
      <c r="K24" s="1096"/>
      <c r="L24" s="1096"/>
      <c r="M24" s="1096"/>
      <c r="N24" s="1096"/>
      <c r="O24" s="1096"/>
      <c r="P24" s="1096"/>
      <c r="Q24" s="1096"/>
      <c r="R24" s="1096"/>
      <c r="S24" s="1096"/>
      <c r="T24" s="1096"/>
      <c r="U24" s="1096"/>
      <c r="V24" s="1096"/>
      <c r="W24" s="1096"/>
      <c r="X24" s="1096"/>
      <c r="Y24" s="1096"/>
      <c r="Z24" s="1096"/>
      <c r="AA24" s="1096"/>
      <c r="AC24" s="273"/>
      <c r="AD24" s="273"/>
      <c r="AE24" s="273"/>
      <c r="AF24" s="273"/>
      <c r="AG24" s="273"/>
      <c r="AH24" s="273"/>
      <c r="AI24" s="273"/>
      <c r="AJ24" s="273"/>
      <c r="AK24" s="273"/>
      <c r="AL24" s="273"/>
      <c r="AM24" s="273"/>
    </row>
    <row r="25" spans="1:39" ht="15" customHeight="1">
      <c r="A25" s="1096"/>
      <c r="B25" s="1096"/>
      <c r="C25" s="1096"/>
      <c r="D25" s="1096"/>
      <c r="E25" s="1096"/>
      <c r="F25" s="1096"/>
      <c r="G25" s="1096"/>
      <c r="H25" s="1096"/>
      <c r="I25" s="1096"/>
      <c r="J25" s="1096"/>
      <c r="K25" s="1096"/>
      <c r="L25" s="1096"/>
      <c r="M25" s="1096"/>
      <c r="N25" s="1096"/>
      <c r="O25" s="1096"/>
      <c r="P25" s="1096"/>
      <c r="Q25" s="1096"/>
      <c r="R25" s="1096"/>
      <c r="S25" s="1096"/>
      <c r="T25" s="1096"/>
      <c r="U25" s="1096"/>
      <c r="V25" s="1096"/>
      <c r="W25" s="1096"/>
      <c r="X25" s="1096"/>
      <c r="Y25" s="1096"/>
      <c r="Z25" s="1096"/>
      <c r="AA25" s="1096"/>
      <c r="AC25" s="273"/>
      <c r="AD25" s="273"/>
      <c r="AE25" s="273"/>
      <c r="AF25" s="273"/>
      <c r="AG25" s="273"/>
      <c r="AH25" s="273"/>
      <c r="AI25" s="273"/>
      <c r="AJ25" s="273"/>
      <c r="AK25" s="273"/>
      <c r="AL25" s="273"/>
      <c r="AM25" s="273"/>
    </row>
    <row r="26" spans="1:39" ht="15" customHeight="1">
      <c r="A26" s="1096"/>
      <c r="B26" s="1096"/>
      <c r="C26" s="1096"/>
      <c r="D26" s="1096"/>
      <c r="E26" s="1096"/>
      <c r="F26" s="1096"/>
      <c r="G26" s="1096"/>
      <c r="H26" s="1096"/>
      <c r="I26" s="1096"/>
      <c r="J26" s="1096"/>
      <c r="K26" s="1096"/>
      <c r="L26" s="1096"/>
      <c r="M26" s="1096"/>
      <c r="N26" s="1096"/>
      <c r="O26" s="1096"/>
      <c r="P26" s="1096"/>
      <c r="Q26" s="1096"/>
      <c r="R26" s="1096"/>
      <c r="S26" s="1096"/>
      <c r="T26" s="1096"/>
      <c r="U26" s="1096"/>
      <c r="V26" s="1096"/>
      <c r="W26" s="1096"/>
      <c r="X26" s="1096"/>
      <c r="Y26" s="1096"/>
      <c r="Z26" s="1096"/>
      <c r="AA26" s="1096"/>
    </row>
    <row r="27" spans="1:39" ht="15" customHeight="1">
      <c r="A27" s="1096"/>
      <c r="B27" s="1096"/>
      <c r="C27" s="1096"/>
      <c r="D27" s="1096"/>
      <c r="E27" s="1096"/>
      <c r="F27" s="1096"/>
      <c r="G27" s="1096"/>
      <c r="H27" s="1096"/>
      <c r="I27" s="1096"/>
      <c r="J27" s="1096"/>
      <c r="K27" s="1096"/>
      <c r="L27" s="1096"/>
      <c r="M27" s="1096"/>
      <c r="N27" s="1096"/>
      <c r="O27" s="1096"/>
      <c r="P27" s="1096"/>
      <c r="Q27" s="1096"/>
      <c r="R27" s="1096"/>
      <c r="S27" s="1096"/>
      <c r="T27" s="1096"/>
      <c r="U27" s="1096"/>
      <c r="V27" s="1096"/>
      <c r="W27" s="1096"/>
      <c r="X27" s="1096"/>
      <c r="Y27" s="1096"/>
      <c r="Z27" s="1096"/>
      <c r="AA27" s="1096"/>
    </row>
    <row r="28" spans="1:39" ht="15" customHeight="1">
      <c r="A28" s="1096"/>
      <c r="B28" s="1096"/>
      <c r="C28" s="1096"/>
      <c r="D28" s="1096"/>
      <c r="E28" s="1096"/>
      <c r="F28" s="1096"/>
      <c r="G28" s="1096"/>
      <c r="H28" s="1096"/>
      <c r="I28" s="1096"/>
      <c r="J28" s="1096"/>
      <c r="K28" s="1096"/>
      <c r="L28" s="1096"/>
      <c r="M28" s="1096"/>
      <c r="N28" s="1096"/>
      <c r="O28" s="1096"/>
      <c r="P28" s="1096"/>
      <c r="Q28" s="1096"/>
      <c r="R28" s="1096"/>
      <c r="S28" s="1096"/>
      <c r="T28" s="1096"/>
      <c r="U28" s="1096"/>
      <c r="V28" s="1096"/>
      <c r="W28" s="1096"/>
      <c r="X28" s="1096"/>
      <c r="Y28" s="1096"/>
      <c r="Z28" s="1096"/>
      <c r="AA28" s="1096"/>
    </row>
    <row r="29" spans="1:39" ht="15" customHeight="1">
      <c r="A29" s="1096"/>
      <c r="B29" s="1096"/>
      <c r="C29" s="1096"/>
      <c r="D29" s="1096"/>
      <c r="E29" s="1096"/>
      <c r="F29" s="1096"/>
      <c r="G29" s="1096"/>
      <c r="H29" s="1096"/>
      <c r="I29" s="1096"/>
      <c r="J29" s="1096"/>
      <c r="K29" s="1096"/>
      <c r="L29" s="1096"/>
      <c r="M29" s="1096"/>
      <c r="N29" s="1096"/>
      <c r="O29" s="1096"/>
      <c r="P29" s="1096"/>
      <c r="Q29" s="1096"/>
      <c r="R29" s="1096"/>
      <c r="S29" s="1096"/>
      <c r="T29" s="1096"/>
      <c r="U29" s="1096"/>
      <c r="V29" s="1096"/>
      <c r="W29" s="1096"/>
      <c r="X29" s="1096"/>
      <c r="Y29" s="1096"/>
      <c r="Z29" s="1096"/>
      <c r="AA29" s="1096"/>
      <c r="AC29" s="274" t="s">
        <v>2502</v>
      </c>
    </row>
    <row r="30" spans="1:39" ht="15" customHeight="1">
      <c r="A30" s="1096"/>
      <c r="B30" s="1096"/>
      <c r="C30" s="1096"/>
      <c r="D30" s="1096"/>
      <c r="E30" s="1096"/>
      <c r="F30" s="1096"/>
      <c r="G30" s="1096"/>
      <c r="H30" s="1096"/>
      <c r="I30" s="1096"/>
      <c r="J30" s="1096"/>
      <c r="K30" s="1096"/>
      <c r="L30" s="1096"/>
      <c r="M30" s="1096"/>
      <c r="N30" s="1096"/>
      <c r="O30" s="1096"/>
      <c r="P30" s="1096"/>
      <c r="Q30" s="1096"/>
      <c r="R30" s="1096"/>
      <c r="S30" s="1096"/>
      <c r="T30" s="1096"/>
      <c r="U30" s="1096"/>
      <c r="V30" s="1096"/>
      <c r="W30" s="1096"/>
      <c r="X30" s="1096"/>
      <c r="Y30" s="1096"/>
      <c r="Z30" s="1096"/>
      <c r="AA30" s="1096"/>
      <c r="AC30" s="1097" t="s">
        <v>2503</v>
      </c>
      <c r="AD30" s="1098"/>
      <c r="AE30" s="1098"/>
      <c r="AF30" s="1098"/>
      <c r="AG30" s="1098"/>
      <c r="AH30" s="1098"/>
      <c r="AI30" s="1098"/>
      <c r="AJ30" s="1098"/>
    </row>
    <row r="31" spans="1:39" ht="15" customHeight="1">
      <c r="A31" s="1096"/>
      <c r="B31" s="1096"/>
      <c r="C31" s="1096"/>
      <c r="D31" s="1096"/>
      <c r="E31" s="1096"/>
      <c r="F31" s="1096"/>
      <c r="G31" s="1096"/>
      <c r="H31" s="1096"/>
      <c r="I31" s="1096"/>
      <c r="J31" s="1096"/>
      <c r="K31" s="1096"/>
      <c r="L31" s="1096"/>
      <c r="M31" s="1096"/>
      <c r="N31" s="1096"/>
      <c r="O31" s="1096"/>
      <c r="P31" s="1096"/>
      <c r="Q31" s="1096"/>
      <c r="R31" s="1096"/>
      <c r="S31" s="1096"/>
      <c r="T31" s="1096"/>
      <c r="U31" s="1096"/>
      <c r="V31" s="1096"/>
      <c r="W31" s="1096"/>
      <c r="X31" s="1096"/>
      <c r="Y31" s="1096"/>
      <c r="Z31" s="1096"/>
      <c r="AA31" s="1096"/>
    </row>
    <row r="32" spans="1:39" ht="15" customHeight="1">
      <c r="A32" s="1096"/>
      <c r="B32" s="1096"/>
      <c r="C32" s="1096"/>
      <c r="D32" s="1096"/>
      <c r="E32" s="1096"/>
      <c r="F32" s="1096"/>
      <c r="G32" s="1096"/>
      <c r="H32" s="1096"/>
      <c r="I32" s="1096"/>
      <c r="J32" s="1096"/>
      <c r="K32" s="1096"/>
      <c r="L32" s="1096"/>
      <c r="M32" s="1096"/>
      <c r="N32" s="1096"/>
      <c r="O32" s="1096"/>
      <c r="P32" s="1096"/>
      <c r="Q32" s="1096"/>
      <c r="R32" s="1096"/>
      <c r="S32" s="1096"/>
      <c r="T32" s="1096"/>
      <c r="U32" s="1096"/>
      <c r="V32" s="1096"/>
      <c r="W32" s="1096"/>
      <c r="X32" s="1096"/>
      <c r="Y32" s="1096"/>
      <c r="Z32" s="1096"/>
      <c r="AA32" s="1096"/>
    </row>
    <row r="33" spans="1:27" ht="15" customHeight="1">
      <c r="A33" s="1096"/>
      <c r="B33" s="1096"/>
      <c r="C33" s="1096"/>
      <c r="D33" s="1096"/>
      <c r="E33" s="1096"/>
      <c r="F33" s="1096"/>
      <c r="G33" s="1096"/>
      <c r="H33" s="1096"/>
      <c r="I33" s="1096"/>
      <c r="J33" s="1096"/>
      <c r="K33" s="1096"/>
      <c r="L33" s="1096"/>
      <c r="M33" s="1096"/>
      <c r="N33" s="1096"/>
      <c r="O33" s="1096"/>
      <c r="P33" s="1096"/>
      <c r="Q33" s="1096"/>
      <c r="R33" s="1096"/>
      <c r="S33" s="1096"/>
      <c r="T33" s="1096"/>
      <c r="U33" s="1096"/>
      <c r="V33" s="1096"/>
      <c r="W33" s="1096"/>
      <c r="X33" s="1096"/>
      <c r="Y33" s="1096"/>
      <c r="Z33" s="1096"/>
      <c r="AA33" s="1096"/>
    </row>
    <row r="34" spans="1:27" ht="15" customHeight="1">
      <c r="A34" s="1096"/>
      <c r="B34" s="1096"/>
      <c r="C34" s="1096"/>
      <c r="D34" s="1096"/>
      <c r="E34" s="1096"/>
      <c r="F34" s="1096"/>
      <c r="G34" s="1096"/>
      <c r="H34" s="1096"/>
      <c r="I34" s="1096"/>
      <c r="J34" s="1096"/>
      <c r="K34" s="1096"/>
      <c r="L34" s="1096"/>
      <c r="M34" s="1096"/>
      <c r="N34" s="1096"/>
      <c r="O34" s="1096"/>
      <c r="P34" s="1096"/>
      <c r="Q34" s="1096"/>
      <c r="R34" s="1096"/>
      <c r="S34" s="1096"/>
      <c r="T34" s="1096"/>
      <c r="U34" s="1096"/>
      <c r="V34" s="1096"/>
      <c r="W34" s="1096"/>
      <c r="X34" s="1096"/>
      <c r="Y34" s="1096"/>
      <c r="Z34" s="1096"/>
      <c r="AA34" s="1096"/>
    </row>
    <row r="35" spans="1:27" ht="20.25" customHeight="1">
      <c r="A35" s="1089" t="s">
        <v>2504</v>
      </c>
      <c r="B35" s="1089"/>
      <c r="C35" s="1089"/>
      <c r="D35" s="1089"/>
      <c r="E35" s="1089"/>
      <c r="F35" s="1089"/>
      <c r="G35" s="1089"/>
      <c r="H35" s="1089"/>
      <c r="I35" s="1089"/>
      <c r="J35" s="1089"/>
      <c r="K35" s="1089"/>
      <c r="L35" s="1089"/>
      <c r="M35" s="1090" t="s">
        <v>2505</v>
      </c>
      <c r="N35" s="1090"/>
      <c r="O35" s="1090"/>
      <c r="P35" s="1090"/>
      <c r="Q35" s="1090"/>
      <c r="R35" s="1090"/>
      <c r="S35" s="1090"/>
      <c r="T35" s="1090"/>
      <c r="U35" s="1090"/>
      <c r="V35" s="1090"/>
      <c r="W35" s="1090"/>
      <c r="X35" s="1090"/>
      <c r="Y35" s="1090"/>
      <c r="Z35" s="1090"/>
      <c r="AA35" s="1090"/>
    </row>
    <row r="36" spans="1:27" ht="20.25" customHeight="1">
      <c r="A36" s="1099" t="s">
        <v>2506</v>
      </c>
      <c r="B36" s="1099"/>
      <c r="C36" s="1099"/>
      <c r="D36" s="1099"/>
      <c r="E36" s="1099"/>
      <c r="F36" s="1099"/>
      <c r="G36" s="1099"/>
      <c r="H36" s="1099"/>
      <c r="I36" s="1099"/>
      <c r="J36" s="1099"/>
      <c r="K36" s="1099"/>
      <c r="L36" s="1099"/>
      <c r="M36" s="1099"/>
      <c r="N36" s="1099"/>
      <c r="O36" s="1099"/>
      <c r="P36" s="1099"/>
      <c r="Q36" s="1099"/>
      <c r="R36" s="1099"/>
      <c r="S36" s="1099"/>
      <c r="T36" s="1099"/>
      <c r="U36" s="1099"/>
      <c r="V36" s="1099"/>
      <c r="W36" s="1099"/>
      <c r="X36" s="1099"/>
      <c r="Y36" s="1099"/>
      <c r="Z36" s="1099"/>
      <c r="AA36" s="1099"/>
    </row>
    <row r="37" spans="1:27" ht="15" customHeight="1"/>
    <row r="38" spans="1:27" ht="18.75">
      <c r="A38" s="1100" t="s">
        <v>2507</v>
      </c>
      <c r="B38" s="1100"/>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0"/>
      <c r="Y38" s="1100"/>
      <c r="Z38" s="1100"/>
      <c r="AA38" s="1100"/>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1101" t="s">
        <v>2508</v>
      </c>
      <c r="C41" s="1101"/>
      <c r="D41" s="1101"/>
      <c r="E41" s="1101"/>
      <c r="F41" s="275"/>
      <c r="H41" s="1101" t="s">
        <v>2509</v>
      </c>
      <c r="I41" s="1101"/>
      <c r="J41" s="1101"/>
      <c r="K41" s="275"/>
      <c r="P41" s="1102" t="s">
        <v>2510</v>
      </c>
      <c r="Q41" s="1102"/>
      <c r="R41" s="1102"/>
      <c r="V41" s="1101" t="s">
        <v>2511</v>
      </c>
      <c r="W41" s="1101"/>
      <c r="X41" s="1101"/>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1101" t="s">
        <v>2512</v>
      </c>
      <c r="C43" s="1101"/>
      <c r="D43" s="1101"/>
      <c r="E43" s="1101"/>
      <c r="F43" s="1101"/>
      <c r="G43" s="1101"/>
      <c r="H43" s="1101"/>
      <c r="I43" s="1101"/>
      <c r="J43" s="1101"/>
      <c r="K43" s="1101"/>
      <c r="L43" s="276"/>
      <c r="Q43" s="1101" t="s">
        <v>2513</v>
      </c>
      <c r="R43" s="1101"/>
      <c r="S43" s="1101"/>
      <c r="T43" s="1101"/>
      <c r="U43" s="1101"/>
      <c r="V43" s="1101"/>
      <c r="W43" s="1101"/>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1101" t="s">
        <v>2514</v>
      </c>
      <c r="C45" s="1101"/>
      <c r="D45" s="1101"/>
      <c r="E45" s="1101"/>
      <c r="F45" s="1101"/>
      <c r="G45" s="1101"/>
      <c r="H45" s="1101"/>
      <c r="I45" s="1101"/>
      <c r="J45" s="1101"/>
      <c r="K45" s="1101"/>
      <c r="L45" s="1101"/>
      <c r="M45" s="1101"/>
      <c r="N45" s="1101"/>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1103" t="s">
        <v>2515</v>
      </c>
      <c r="B49" s="1104"/>
      <c r="C49" s="1104"/>
      <c r="D49" s="1104"/>
      <c r="E49" s="1104"/>
      <c r="F49" s="1104"/>
      <c r="G49" s="1104"/>
      <c r="H49" s="1104"/>
      <c r="I49" s="1104"/>
      <c r="J49" s="1104"/>
      <c r="K49" s="1104"/>
      <c r="L49" s="1104"/>
      <c r="M49" s="1104"/>
      <c r="N49" s="1104"/>
      <c r="O49" s="1104"/>
      <c r="P49" s="1104"/>
      <c r="Q49" s="1104"/>
      <c r="R49" s="1104"/>
      <c r="S49" s="1104"/>
      <c r="T49" s="1104"/>
      <c r="U49" s="1104"/>
      <c r="V49" s="1104"/>
      <c r="W49" s="1104"/>
      <c r="X49" s="1104"/>
      <c r="Y49" s="1104"/>
      <c r="Z49" s="1104"/>
      <c r="AA49" s="1105"/>
    </row>
    <row r="50" spans="1:27" ht="15" customHeight="1">
      <c r="A50" s="1106"/>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8"/>
    </row>
    <row r="51" spans="1:27" ht="15" customHeight="1">
      <c r="A51" s="1106"/>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8"/>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109" t="s">
        <v>2504</v>
      </c>
      <c r="B53" s="1110"/>
      <c r="C53" s="1110"/>
      <c r="D53" s="1110"/>
      <c r="E53" s="1110"/>
      <c r="F53" s="1110"/>
      <c r="G53" s="1110"/>
      <c r="H53" s="1110"/>
      <c r="I53" s="1110"/>
      <c r="J53" s="1110"/>
      <c r="K53" s="1110"/>
      <c r="L53" s="1110"/>
      <c r="M53" s="1111" t="s">
        <v>2505</v>
      </c>
      <c r="N53" s="1111"/>
      <c r="O53" s="1111"/>
      <c r="P53" s="1111"/>
      <c r="Q53" s="1111"/>
      <c r="R53" s="1111"/>
      <c r="S53" s="1111"/>
      <c r="T53" s="1111"/>
      <c r="U53" s="1111"/>
      <c r="V53" s="1111"/>
      <c r="W53" s="1111"/>
      <c r="X53" s="1111"/>
      <c r="Y53" s="1111"/>
      <c r="Z53" s="1111"/>
      <c r="AA53" s="1112"/>
    </row>
    <row r="54" spans="1:27" ht="15" customHeight="1"/>
    <row r="55" spans="1:27" ht="15" customHeight="1"/>
    <row r="56" spans="1:27" ht="15" customHeight="1"/>
    <row r="57" spans="1:27" ht="21">
      <c r="C57" s="1101" t="s">
        <v>2516</v>
      </c>
      <c r="D57" s="1101"/>
      <c r="E57" s="1101"/>
      <c r="F57" s="1101"/>
      <c r="G57" s="1101"/>
      <c r="H57" s="1101"/>
    </row>
    <row r="58" spans="1:27" ht="15" customHeight="1"/>
    <row r="59" spans="1:27" ht="21">
      <c r="C59" s="1101" t="s">
        <v>4543</v>
      </c>
      <c r="D59" s="1101"/>
      <c r="E59" s="1101"/>
      <c r="F59" s="1101"/>
      <c r="G59" s="1101"/>
      <c r="H59" s="1101"/>
    </row>
  </sheetData>
  <mergeCells count="21">
    <mergeCell ref="C59:H59"/>
    <mergeCell ref="C57:H57"/>
    <mergeCell ref="B43:K43"/>
    <mergeCell ref="Q43:W43"/>
    <mergeCell ref="B45:N45"/>
    <mergeCell ref="A49:AA51"/>
    <mergeCell ref="A53:L53"/>
    <mergeCell ref="M53:AA53"/>
    <mergeCell ref="A36:AA36"/>
    <mergeCell ref="A38:AA38"/>
    <mergeCell ref="B41:E41"/>
    <mergeCell ref="H41:J41"/>
    <mergeCell ref="P41:R41"/>
    <mergeCell ref="V41:X41"/>
    <mergeCell ref="A35:L35"/>
    <mergeCell ref="M35:AA35"/>
    <mergeCell ref="AE2:AG2"/>
    <mergeCell ref="A3:AA6"/>
    <mergeCell ref="J7:R7"/>
    <mergeCell ref="A9:AA34"/>
    <mergeCell ref="AC30:AJ30"/>
  </mergeCells>
  <phoneticPr fontId="1"/>
  <dataValidations count="2">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32D38787-C46D-4380-ADB6-FA8D4A0E0BA4}">
      <formula1>"ダイレクトクラウドボックス,ファイル送信サービス,紙面"</formula1>
    </dataValidation>
    <dataValidation type="list" allowBlank="1" showInputMessage="1" showErrorMessage="1" sqref="AD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WWL983042" xr:uid="{ED0F8482-4BAE-45A3-BC98-14632FB34DDC}">
      <formula1>"有"</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A18AD2E0-EC66-4C0E-BDD9-74EF264EB3DA}"/>
    <hyperlink ref="C59" location="第一面!A1" display="申請書" xr:uid="{C4CBC6FC-B4C3-4A3F-ACA8-5510294ED6BD}"/>
    <hyperlink ref="C59:F59" location="建築物データ!A1" display="建築物データ" xr:uid="{EFF73E7D-E947-459B-A85D-E122FA617BF5}"/>
    <hyperlink ref="C59:H59" location="ゲスト登録!A1" display="ゲスト登録" xr:uid="{FBB749AB-2618-46C1-A358-47F5D5161E1B}"/>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09" customWidth="1"/>
    <col min="30" max="256" width="9" style="409"/>
    <col min="257" max="285" width="3" style="409" customWidth="1"/>
    <col min="286" max="512" width="9" style="409"/>
    <col min="513" max="541" width="3" style="409" customWidth="1"/>
    <col min="542" max="768" width="9" style="409"/>
    <col min="769" max="797" width="3" style="409" customWidth="1"/>
    <col min="798" max="1024" width="9" style="409"/>
    <col min="1025" max="1053" width="3" style="409" customWidth="1"/>
    <col min="1054" max="1280" width="9" style="409"/>
    <col min="1281" max="1309" width="3" style="409" customWidth="1"/>
    <col min="1310" max="1536" width="9" style="409"/>
    <col min="1537" max="1565" width="3" style="409" customWidth="1"/>
    <col min="1566" max="1792" width="9" style="409"/>
    <col min="1793" max="1821" width="3" style="409" customWidth="1"/>
    <col min="1822" max="2048" width="9" style="409"/>
    <col min="2049" max="2077" width="3" style="409" customWidth="1"/>
    <col min="2078" max="2304" width="9" style="409"/>
    <col min="2305" max="2333" width="3" style="409" customWidth="1"/>
    <col min="2334" max="2560" width="9" style="409"/>
    <col min="2561" max="2589" width="3" style="409" customWidth="1"/>
    <col min="2590" max="2816" width="9" style="409"/>
    <col min="2817" max="2845" width="3" style="409" customWidth="1"/>
    <col min="2846" max="3072" width="9" style="409"/>
    <col min="3073" max="3101" width="3" style="409" customWidth="1"/>
    <col min="3102" max="3328" width="9" style="409"/>
    <col min="3329" max="3357" width="3" style="409" customWidth="1"/>
    <col min="3358" max="3584" width="9" style="409"/>
    <col min="3585" max="3613" width="3" style="409" customWidth="1"/>
    <col min="3614" max="3840" width="9" style="409"/>
    <col min="3841" max="3869" width="3" style="409" customWidth="1"/>
    <col min="3870" max="4096" width="9" style="409"/>
    <col min="4097" max="4125" width="3" style="409" customWidth="1"/>
    <col min="4126" max="4352" width="9" style="409"/>
    <col min="4353" max="4381" width="3" style="409" customWidth="1"/>
    <col min="4382" max="4608" width="9" style="409"/>
    <col min="4609" max="4637" width="3" style="409" customWidth="1"/>
    <col min="4638" max="4864" width="9" style="409"/>
    <col min="4865" max="4893" width="3" style="409" customWidth="1"/>
    <col min="4894" max="5120" width="9" style="409"/>
    <col min="5121" max="5149" width="3" style="409" customWidth="1"/>
    <col min="5150" max="5376" width="9" style="409"/>
    <col min="5377" max="5405" width="3" style="409" customWidth="1"/>
    <col min="5406" max="5632" width="9" style="409"/>
    <col min="5633" max="5661" width="3" style="409" customWidth="1"/>
    <col min="5662" max="5888" width="9" style="409"/>
    <col min="5889" max="5917" width="3" style="409" customWidth="1"/>
    <col min="5918" max="6144" width="9" style="409"/>
    <col min="6145" max="6173" width="3" style="409" customWidth="1"/>
    <col min="6174" max="6400" width="9" style="409"/>
    <col min="6401" max="6429" width="3" style="409" customWidth="1"/>
    <col min="6430" max="6656" width="9" style="409"/>
    <col min="6657" max="6685" width="3" style="409" customWidth="1"/>
    <col min="6686" max="6912" width="9" style="409"/>
    <col min="6913" max="6941" width="3" style="409" customWidth="1"/>
    <col min="6942" max="7168" width="9" style="409"/>
    <col min="7169" max="7197" width="3" style="409" customWidth="1"/>
    <col min="7198" max="7424" width="9" style="409"/>
    <col min="7425" max="7453" width="3" style="409" customWidth="1"/>
    <col min="7454" max="7680" width="9" style="409"/>
    <col min="7681" max="7709" width="3" style="409" customWidth="1"/>
    <col min="7710" max="7936" width="9" style="409"/>
    <col min="7937" max="7965" width="3" style="409" customWidth="1"/>
    <col min="7966" max="8192" width="9" style="409"/>
    <col min="8193" max="8221" width="3" style="409" customWidth="1"/>
    <col min="8222" max="8448" width="9" style="409"/>
    <col min="8449" max="8477" width="3" style="409" customWidth="1"/>
    <col min="8478" max="8704" width="9" style="409"/>
    <col min="8705" max="8733" width="3" style="409" customWidth="1"/>
    <col min="8734" max="8960" width="9" style="409"/>
    <col min="8961" max="8989" width="3" style="409" customWidth="1"/>
    <col min="8990" max="9216" width="9" style="409"/>
    <col min="9217" max="9245" width="3" style="409" customWidth="1"/>
    <col min="9246" max="9472" width="9" style="409"/>
    <col min="9473" max="9501" width="3" style="409" customWidth="1"/>
    <col min="9502" max="9728" width="9" style="409"/>
    <col min="9729" max="9757" width="3" style="409" customWidth="1"/>
    <col min="9758" max="9984" width="9" style="409"/>
    <col min="9985" max="10013" width="3" style="409" customWidth="1"/>
    <col min="10014" max="10240" width="9" style="409"/>
    <col min="10241" max="10269" width="3" style="409" customWidth="1"/>
    <col min="10270" max="10496" width="9" style="409"/>
    <col min="10497" max="10525" width="3" style="409" customWidth="1"/>
    <col min="10526" max="10752" width="9" style="409"/>
    <col min="10753" max="10781" width="3" style="409" customWidth="1"/>
    <col min="10782" max="11008" width="9" style="409"/>
    <col min="11009" max="11037" width="3" style="409" customWidth="1"/>
    <col min="11038" max="11264" width="9" style="409"/>
    <col min="11265" max="11293" width="3" style="409" customWidth="1"/>
    <col min="11294" max="11520" width="9" style="409"/>
    <col min="11521" max="11549" width="3" style="409" customWidth="1"/>
    <col min="11550" max="11776" width="9" style="409"/>
    <col min="11777" max="11805" width="3" style="409" customWidth="1"/>
    <col min="11806" max="12032" width="9" style="409"/>
    <col min="12033" max="12061" width="3" style="409" customWidth="1"/>
    <col min="12062" max="12288" width="9" style="409"/>
    <col min="12289" max="12317" width="3" style="409" customWidth="1"/>
    <col min="12318" max="12544" width="9" style="409"/>
    <col min="12545" max="12573" width="3" style="409" customWidth="1"/>
    <col min="12574" max="12800" width="9" style="409"/>
    <col min="12801" max="12829" width="3" style="409" customWidth="1"/>
    <col min="12830" max="13056" width="9" style="409"/>
    <col min="13057" max="13085" width="3" style="409" customWidth="1"/>
    <col min="13086" max="13312" width="9" style="409"/>
    <col min="13313" max="13341" width="3" style="409" customWidth="1"/>
    <col min="13342" max="13568" width="9" style="409"/>
    <col min="13569" max="13597" width="3" style="409" customWidth="1"/>
    <col min="13598" max="13824" width="9" style="409"/>
    <col min="13825" max="13853" width="3" style="409" customWidth="1"/>
    <col min="13854" max="14080" width="9" style="409"/>
    <col min="14081" max="14109" width="3" style="409" customWidth="1"/>
    <col min="14110" max="14336" width="9" style="409"/>
    <col min="14337" max="14365" width="3" style="409" customWidth="1"/>
    <col min="14366" max="14592" width="9" style="409"/>
    <col min="14593" max="14621" width="3" style="409" customWidth="1"/>
    <col min="14622" max="14848" width="9" style="409"/>
    <col min="14849" max="14877" width="3" style="409" customWidth="1"/>
    <col min="14878" max="15104" width="9" style="409"/>
    <col min="15105" max="15133" width="3" style="409" customWidth="1"/>
    <col min="15134" max="15360" width="9" style="409"/>
    <col min="15361" max="15389" width="3" style="409" customWidth="1"/>
    <col min="15390" max="15616" width="9" style="409"/>
    <col min="15617" max="15645" width="3" style="409" customWidth="1"/>
    <col min="15646" max="15872" width="9" style="409"/>
    <col min="15873" max="15901" width="3" style="409" customWidth="1"/>
    <col min="15902" max="16128" width="9" style="409"/>
    <col min="16129" max="16157" width="3" style="409" customWidth="1"/>
    <col min="16158" max="16384" width="9" style="409"/>
  </cols>
  <sheetData>
    <row r="1" spans="1:29" ht="17.100000000000001" customHeight="1">
      <c r="A1" s="409" t="s">
        <v>2822</v>
      </c>
    </row>
    <row r="2" spans="1:29" ht="17.100000000000001" customHeight="1">
      <c r="A2" s="1334" t="s">
        <v>2823</v>
      </c>
      <c r="B2" s="1334"/>
      <c r="C2" s="1334"/>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row>
    <row r="3" spans="1:29" ht="17.100000000000001" customHeight="1">
      <c r="A3" s="409" t="s">
        <v>2824</v>
      </c>
    </row>
    <row r="4" spans="1:29" ht="17.100000000000001" customHeight="1">
      <c r="A4" s="411" t="s">
        <v>2825</v>
      </c>
      <c r="B4" s="411"/>
      <c r="C4" s="411"/>
      <c r="D4" s="411"/>
      <c r="E4" s="411"/>
      <c r="F4" s="1335"/>
      <c r="G4" s="1335"/>
      <c r="H4" s="1335"/>
      <c r="I4" s="1335"/>
      <c r="J4" s="1335"/>
      <c r="K4" s="1335"/>
      <c r="L4" s="1335"/>
      <c r="M4" s="1335"/>
      <c r="N4" s="1335"/>
      <c r="O4" s="1335"/>
      <c r="P4" s="1335"/>
      <c r="Q4" s="1335"/>
      <c r="R4" s="1335"/>
      <c r="S4" s="1335"/>
      <c r="T4" s="1335"/>
      <c r="U4" s="1335"/>
      <c r="V4" s="1335"/>
      <c r="W4" s="1335"/>
      <c r="X4" s="1335"/>
      <c r="Y4" s="1335"/>
      <c r="Z4" s="1335"/>
      <c r="AA4" s="1335"/>
      <c r="AB4" s="1335"/>
      <c r="AC4" s="1335"/>
    </row>
    <row r="5" spans="1:29" ht="17.100000000000001" customHeight="1">
      <c r="A5" s="411" t="s">
        <v>2826</v>
      </c>
      <c r="B5" s="411"/>
      <c r="C5" s="411"/>
      <c r="D5" s="411"/>
      <c r="E5" s="411"/>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row>
    <row r="6" spans="1:29" ht="17.100000000000001" customHeight="1">
      <c r="A6" s="411" t="s">
        <v>2827</v>
      </c>
      <c r="B6" s="411"/>
      <c r="C6" s="411"/>
      <c r="D6" s="411"/>
      <c r="E6" s="411"/>
    </row>
    <row r="7" spans="1:29" ht="17.100000000000001" customHeight="1">
      <c r="D7" s="412" t="s">
        <v>2828</v>
      </c>
      <c r="E7" s="409" t="s">
        <v>2829</v>
      </c>
      <c r="I7" s="413"/>
      <c r="J7" s="413" t="s">
        <v>2571</v>
      </c>
      <c r="K7" s="412" t="s">
        <v>2828</v>
      </c>
      <c r="L7" s="409" t="s">
        <v>2830</v>
      </c>
      <c r="P7" s="412" t="s">
        <v>2828</v>
      </c>
      <c r="Q7" s="409" t="s">
        <v>2831</v>
      </c>
      <c r="V7" s="412" t="s">
        <v>2828</v>
      </c>
      <c r="W7" s="409" t="s">
        <v>2832</v>
      </c>
    </row>
    <row r="8" spans="1:29" ht="17.100000000000001" customHeight="1">
      <c r="D8" s="394" t="s">
        <v>2828</v>
      </c>
      <c r="E8" s="1336" t="s">
        <v>2833</v>
      </c>
      <c r="F8" s="1336"/>
      <c r="G8" s="1336"/>
      <c r="H8" s="1336"/>
      <c r="I8" s="1336"/>
      <c r="K8" s="414" t="s">
        <v>2828</v>
      </c>
      <c r="L8" s="409" t="s">
        <v>2834</v>
      </c>
    </row>
    <row r="9" spans="1:29" ht="17.100000000000001" customHeight="1">
      <c r="A9" s="411" t="s">
        <v>2835</v>
      </c>
      <c r="B9" s="411"/>
      <c r="C9" s="411"/>
      <c r="D9" s="411"/>
      <c r="E9" s="411"/>
      <c r="F9" s="411"/>
      <c r="J9" s="411"/>
      <c r="K9" s="415" t="s">
        <v>2828</v>
      </c>
      <c r="L9" s="411" t="s">
        <v>2836</v>
      </c>
      <c r="M9" s="411"/>
      <c r="N9" s="411"/>
      <c r="O9" s="411"/>
      <c r="P9" s="415" t="s">
        <v>2828</v>
      </c>
      <c r="Q9" s="411" t="s">
        <v>2837</v>
      </c>
      <c r="R9" s="411"/>
      <c r="S9" s="411"/>
      <c r="T9" s="411"/>
      <c r="U9" s="411"/>
      <c r="V9" s="415" t="s">
        <v>2828</v>
      </c>
      <c r="W9" s="411" t="s">
        <v>2838</v>
      </c>
      <c r="X9" s="411"/>
      <c r="Y9" s="411"/>
      <c r="Z9" s="411"/>
      <c r="AA9" s="411"/>
      <c r="AB9" s="411"/>
      <c r="AC9" s="411"/>
    </row>
    <row r="10" spans="1:29" ht="17.100000000000001" customHeight="1">
      <c r="A10" s="411" t="s">
        <v>2839</v>
      </c>
      <c r="B10" s="411"/>
      <c r="C10" s="411"/>
      <c r="D10" s="411"/>
      <c r="E10" s="411"/>
      <c r="F10" s="411"/>
      <c r="G10" s="411"/>
      <c r="H10" s="411"/>
      <c r="I10" s="411"/>
      <c r="J10" s="411"/>
      <c r="K10" s="411"/>
      <c r="L10" s="411"/>
      <c r="M10" s="1337"/>
      <c r="N10" s="1337"/>
      <c r="O10" s="1337"/>
      <c r="P10" s="1337"/>
      <c r="Q10" s="1337"/>
      <c r="R10" s="1337"/>
      <c r="S10" s="1337"/>
      <c r="T10" s="1337"/>
      <c r="U10" s="1337"/>
      <c r="V10" s="1337"/>
      <c r="W10" s="1337"/>
      <c r="X10" s="1337"/>
      <c r="Y10" s="1337"/>
      <c r="Z10" s="1337"/>
      <c r="AA10" s="1337"/>
      <c r="AB10" s="1337"/>
      <c r="AC10" s="1337"/>
    </row>
    <row r="11" spans="1:29" ht="17.100000000000001" customHeight="1">
      <c r="A11" s="1338"/>
      <c r="B11" s="1338"/>
      <c r="C11" s="1338"/>
      <c r="D11" s="1338"/>
      <c r="E11" s="1338"/>
      <c r="F11" s="1338"/>
      <c r="G11" s="1338"/>
      <c r="H11" s="1338"/>
      <c r="I11" s="1338"/>
      <c r="J11" s="1338"/>
      <c r="K11" s="1338"/>
      <c r="L11" s="1338"/>
      <c r="M11" s="1338"/>
      <c r="N11" s="1338"/>
      <c r="O11" s="1338"/>
      <c r="P11" s="1338"/>
      <c r="Q11" s="1338"/>
      <c r="R11" s="1338"/>
      <c r="S11" s="1338"/>
      <c r="T11" s="1338"/>
      <c r="U11" s="1338"/>
      <c r="V11" s="1338"/>
      <c r="W11" s="1338"/>
      <c r="X11" s="1338"/>
      <c r="Y11" s="1338"/>
      <c r="Z11" s="1338"/>
      <c r="AA11" s="1338"/>
      <c r="AB11" s="1338"/>
      <c r="AC11" s="1338"/>
    </row>
    <row r="12" spans="1:29" ht="17.100000000000001" customHeight="1">
      <c r="A12" s="409" t="s">
        <v>2840</v>
      </c>
    </row>
    <row r="13" spans="1:29" ht="17.100000000000001" customHeight="1">
      <c r="A13" s="409" t="s">
        <v>2841</v>
      </c>
      <c r="F13" s="416"/>
      <c r="G13" s="416"/>
      <c r="H13" s="416"/>
      <c r="I13" s="416"/>
      <c r="J13" s="416"/>
      <c r="L13" s="367"/>
      <c r="M13" s="367"/>
      <c r="N13" s="1339"/>
      <c r="O13" s="1339"/>
      <c r="P13" s="1339"/>
      <c r="Q13" s="1339"/>
      <c r="R13" s="1339"/>
      <c r="S13" s="367" t="s">
        <v>2842</v>
      </c>
      <c r="T13" s="367"/>
      <c r="U13" s="367"/>
      <c r="V13" s="367"/>
      <c r="W13" s="367"/>
      <c r="X13" s="367"/>
      <c r="Y13" s="367"/>
      <c r="Z13" s="367"/>
      <c r="AA13" s="367"/>
    </row>
    <row r="14" spans="1:29" ht="17.100000000000001" customHeight="1">
      <c r="A14" s="409" t="s">
        <v>2843</v>
      </c>
      <c r="F14" s="367"/>
      <c r="G14" s="367"/>
      <c r="H14" s="367"/>
      <c r="I14" s="367"/>
      <c r="J14" s="367"/>
      <c r="K14" s="367"/>
      <c r="L14" s="367"/>
      <c r="M14" s="367"/>
      <c r="N14" s="1339"/>
      <c r="O14" s="1339"/>
      <c r="P14" s="1339"/>
      <c r="Q14" s="1339"/>
      <c r="R14" s="1339"/>
      <c r="S14" s="367" t="s">
        <v>2842</v>
      </c>
      <c r="T14" s="417"/>
      <c r="U14" s="417"/>
      <c r="V14" s="417"/>
      <c r="W14" s="417"/>
      <c r="X14" s="417"/>
      <c r="Y14" s="417"/>
      <c r="Z14" s="417"/>
      <c r="AA14" s="417"/>
      <c r="AB14" s="418"/>
      <c r="AC14" s="418"/>
    </row>
    <row r="15" spans="1:29" ht="17.100000000000001" customHeight="1">
      <c r="A15" s="411" t="s">
        <v>2844</v>
      </c>
      <c r="B15" s="411"/>
      <c r="C15" s="411"/>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row>
    <row r="16" spans="1:29" ht="17.100000000000001" customHeight="1">
      <c r="A16" s="409" t="s">
        <v>2845</v>
      </c>
      <c r="G16" s="409" t="s">
        <v>2846</v>
      </c>
      <c r="H16" s="410"/>
      <c r="I16" s="413" t="s">
        <v>2811</v>
      </c>
      <c r="J16" s="1340"/>
      <c r="K16" s="1340"/>
      <c r="L16" s="1340"/>
      <c r="M16" s="419" t="str">
        <f>IF(J16="","","㎡")</f>
        <v/>
      </c>
      <c r="N16" s="420" t="s">
        <v>2847</v>
      </c>
      <c r="O16" s="1340"/>
      <c r="P16" s="1340"/>
      <c r="Q16" s="1340"/>
      <c r="R16" s="419" t="str">
        <f>IF(O16="","","㎡")</f>
        <v/>
      </c>
      <c r="S16" s="420" t="s">
        <v>2847</v>
      </c>
      <c r="T16" s="1340"/>
      <c r="U16" s="1340"/>
      <c r="V16" s="1340"/>
      <c r="W16" s="419" t="str">
        <f>IF(T16="","","㎡")</f>
        <v/>
      </c>
      <c r="X16" s="420" t="s">
        <v>2847</v>
      </c>
      <c r="Y16" s="1333"/>
      <c r="Z16" s="1333"/>
      <c r="AA16" s="1333"/>
      <c r="AB16" s="419" t="str">
        <f>IF(Y16="","","㎡")</f>
        <v/>
      </c>
      <c r="AC16" s="367" t="s">
        <v>2812</v>
      </c>
    </row>
    <row r="17" spans="1:30" ht="17.100000000000001" customHeight="1">
      <c r="G17" s="409" t="s">
        <v>2848</v>
      </c>
      <c r="I17" s="413" t="s">
        <v>2811</v>
      </c>
      <c r="J17" s="1340"/>
      <c r="K17" s="1340"/>
      <c r="L17" s="1340"/>
      <c r="M17" s="419" t="str">
        <f>IF(J17="","","㎡")</f>
        <v/>
      </c>
      <c r="N17" s="420" t="s">
        <v>2847</v>
      </c>
      <c r="O17" s="1340"/>
      <c r="P17" s="1340"/>
      <c r="Q17" s="1340"/>
      <c r="R17" s="419" t="str">
        <f>IF(O17="","","㎡")</f>
        <v/>
      </c>
      <c r="S17" s="420" t="s">
        <v>2847</v>
      </c>
      <c r="T17" s="1340"/>
      <c r="U17" s="1340"/>
      <c r="V17" s="1340"/>
      <c r="W17" s="419" t="str">
        <f>IF(T17="","","㎡")</f>
        <v/>
      </c>
      <c r="X17" s="420" t="s">
        <v>2849</v>
      </c>
      <c r="Y17" s="1333"/>
      <c r="Z17" s="1333"/>
      <c r="AA17" s="1333"/>
      <c r="AB17" s="419" t="str">
        <f>IF(Y17="","","㎡")</f>
        <v/>
      </c>
      <c r="AC17" s="367" t="s">
        <v>2812</v>
      </c>
    </row>
    <row r="18" spans="1:30" ht="17.100000000000001" customHeight="1">
      <c r="A18" s="409" t="s">
        <v>2850</v>
      </c>
      <c r="I18" s="413" t="s">
        <v>2811</v>
      </c>
      <c r="J18" s="1210"/>
      <c r="K18" s="1210"/>
      <c r="L18" s="1210"/>
      <c r="M18" s="1210"/>
      <c r="N18" s="420" t="s">
        <v>2847</v>
      </c>
      <c r="O18" s="1210"/>
      <c r="P18" s="1210"/>
      <c r="Q18" s="1210"/>
      <c r="R18" s="1210"/>
      <c r="S18" s="420" t="s">
        <v>2847</v>
      </c>
      <c r="T18" s="1210"/>
      <c r="U18" s="1210"/>
      <c r="V18" s="1210"/>
      <c r="W18" s="1210"/>
      <c r="X18" s="420" t="s">
        <v>2847</v>
      </c>
      <c r="Y18" s="1210"/>
      <c r="Z18" s="1210"/>
      <c r="AA18" s="1210"/>
      <c r="AB18" s="1210"/>
      <c r="AC18" s="409" t="s">
        <v>2812</v>
      </c>
      <c r="AD18" s="367"/>
    </row>
    <row r="19" spans="1:30" ht="17.100000000000001" customHeight="1">
      <c r="A19" s="409" t="s">
        <v>2851</v>
      </c>
      <c r="P19" s="410"/>
    </row>
    <row r="20" spans="1:30" ht="17.100000000000001" customHeight="1">
      <c r="I20" s="413" t="s">
        <v>2811</v>
      </c>
      <c r="J20" s="1343"/>
      <c r="K20" s="1343"/>
      <c r="L20" s="1343"/>
      <c r="M20" s="421" t="str">
        <f>IF(J20="","","%")</f>
        <v/>
      </c>
      <c r="N20" s="420" t="s">
        <v>2847</v>
      </c>
      <c r="O20" s="1333"/>
      <c r="P20" s="1333"/>
      <c r="Q20" s="1333"/>
      <c r="R20" s="421" t="str">
        <f>IF(O20="","","%")</f>
        <v/>
      </c>
      <c r="S20" s="420" t="s">
        <v>2847</v>
      </c>
      <c r="T20" s="1333"/>
      <c r="U20" s="1333"/>
      <c r="V20" s="1333"/>
      <c r="W20" s="421" t="str">
        <f>IF(T20="","","%")</f>
        <v/>
      </c>
      <c r="X20" s="420" t="s">
        <v>2847</v>
      </c>
      <c r="Y20" s="1333"/>
      <c r="Z20" s="1333"/>
      <c r="AA20" s="1333"/>
      <c r="AB20" s="421" t="str">
        <f>IF(Y20="","","%")</f>
        <v/>
      </c>
      <c r="AC20" s="367" t="s">
        <v>2812</v>
      </c>
    </row>
    <row r="21" spans="1:30" ht="17.100000000000001" customHeight="1">
      <c r="A21" s="409" t="s">
        <v>2852</v>
      </c>
    </row>
    <row r="22" spans="1:30" ht="17.100000000000001" customHeight="1">
      <c r="I22" s="413" t="s">
        <v>2811</v>
      </c>
      <c r="J22" s="1343"/>
      <c r="K22" s="1343"/>
      <c r="L22" s="1343"/>
      <c r="M22" s="421" t="str">
        <f>IF(J22="","","%")</f>
        <v/>
      </c>
      <c r="N22" s="420" t="s">
        <v>2847</v>
      </c>
      <c r="O22" s="1333"/>
      <c r="P22" s="1333"/>
      <c r="Q22" s="1333"/>
      <c r="R22" s="421" t="str">
        <f>IF(O22="","","%")</f>
        <v/>
      </c>
      <c r="S22" s="420" t="s">
        <v>2847</v>
      </c>
      <c r="T22" s="1333"/>
      <c r="U22" s="1333"/>
      <c r="V22" s="1333"/>
      <c r="W22" s="421" t="str">
        <f>IF(T22="","","%")</f>
        <v/>
      </c>
      <c r="X22" s="420" t="s">
        <v>2847</v>
      </c>
      <c r="Y22" s="1333"/>
      <c r="Z22" s="1333"/>
      <c r="AA22" s="1333"/>
      <c r="AB22" s="421" t="str">
        <f>IF(Y22="","","%")</f>
        <v/>
      </c>
      <c r="AC22" s="367" t="s">
        <v>2812</v>
      </c>
    </row>
    <row r="23" spans="1:30" ht="17.100000000000001" customHeight="1">
      <c r="A23" s="409" t="s">
        <v>2853</v>
      </c>
      <c r="H23" s="410" t="s">
        <v>2854</v>
      </c>
      <c r="J23" s="1344">
        <f>SUM(J16,O16,T16,Y16)</f>
        <v>0</v>
      </c>
      <c r="K23" s="1344"/>
      <c r="L23" s="1344"/>
      <c r="M23" s="358" t="str">
        <f>IF(J23="","","㎡")</f>
        <v>㎡</v>
      </c>
      <c r="N23" s="410"/>
      <c r="O23" s="410"/>
      <c r="P23" s="410"/>
      <c r="Q23" s="410"/>
      <c r="R23" s="367"/>
      <c r="S23" s="367"/>
      <c r="T23" s="367"/>
      <c r="U23" s="367"/>
      <c r="V23" s="367"/>
      <c r="W23" s="367"/>
      <c r="X23" s="367"/>
      <c r="Y23" s="367"/>
      <c r="Z23" s="367"/>
      <c r="AA23" s="367"/>
      <c r="AB23" s="367"/>
      <c r="AC23" s="367"/>
    </row>
    <row r="24" spans="1:30" ht="17.100000000000001" customHeight="1">
      <c r="H24" s="410" t="s">
        <v>2855</v>
      </c>
      <c r="J24" s="1344" t="str">
        <f>IF(SUM(J17,O17,T17,Y17)=0,"",SUM(J17,O17,T17,Y17))</f>
        <v/>
      </c>
      <c r="K24" s="1344"/>
      <c r="L24" s="1344"/>
      <c r="M24" s="358" t="str">
        <f>IF(J24="","","㎡")</f>
        <v/>
      </c>
      <c r="N24" s="410"/>
      <c r="O24" s="410"/>
      <c r="P24" s="410"/>
      <c r="Q24" s="410"/>
      <c r="R24" s="367"/>
      <c r="S24" s="367"/>
      <c r="T24" s="367"/>
      <c r="U24" s="367"/>
      <c r="V24" s="367"/>
      <c r="W24" s="367"/>
      <c r="X24" s="367"/>
      <c r="Y24" s="367"/>
      <c r="Z24" s="367"/>
      <c r="AA24" s="367"/>
      <c r="AB24" s="367"/>
      <c r="AC24" s="367"/>
    </row>
    <row r="25" spans="1:30" ht="17.100000000000001" customHeight="1">
      <c r="A25" s="409" t="s">
        <v>2856</v>
      </c>
      <c r="S25" s="1340"/>
      <c r="T25" s="1340"/>
      <c r="U25" s="1340"/>
      <c r="V25" s="367" t="s">
        <v>2857</v>
      </c>
      <c r="W25" s="410"/>
      <c r="X25" s="367"/>
      <c r="Y25" s="367"/>
      <c r="Z25" s="367"/>
      <c r="AA25" s="367"/>
      <c r="AB25" s="367"/>
      <c r="AC25" s="367"/>
    </row>
    <row r="26" spans="1:30" ht="17.100000000000001" customHeight="1">
      <c r="A26" s="409" t="s">
        <v>2858</v>
      </c>
      <c r="S26" s="1340"/>
      <c r="T26" s="1340"/>
      <c r="U26" s="1340"/>
      <c r="V26" s="367" t="s">
        <v>2857</v>
      </c>
      <c r="W26" s="410"/>
      <c r="X26" s="367"/>
      <c r="Y26" s="367"/>
      <c r="Z26" s="367"/>
      <c r="AA26" s="367"/>
      <c r="AB26" s="367"/>
      <c r="AC26" s="367"/>
    </row>
    <row r="27" spans="1:30" ht="17.100000000000001" customHeight="1">
      <c r="A27" s="409" t="s">
        <v>2859</v>
      </c>
      <c r="F27" s="1345"/>
      <c r="G27" s="1345"/>
      <c r="H27" s="1345"/>
      <c r="I27" s="1345"/>
      <c r="J27" s="1345"/>
      <c r="K27" s="1345"/>
      <c r="L27" s="1345"/>
      <c r="M27" s="1345"/>
      <c r="N27" s="1345"/>
      <c r="O27" s="1345"/>
      <c r="P27" s="1345"/>
      <c r="Q27" s="1345"/>
      <c r="R27" s="1345"/>
      <c r="S27" s="1345"/>
      <c r="T27" s="1345"/>
      <c r="U27" s="1345"/>
      <c r="V27" s="1345"/>
      <c r="W27" s="1345"/>
      <c r="X27" s="1345"/>
      <c r="Y27" s="1345"/>
      <c r="Z27" s="1345"/>
      <c r="AA27" s="1345"/>
      <c r="AB27" s="1345"/>
      <c r="AC27" s="1345"/>
    </row>
    <row r="28" spans="1:30" ht="17.100000000000001" customHeight="1">
      <c r="A28" s="422" t="s">
        <v>2860</v>
      </c>
      <c r="B28" s="422"/>
      <c r="C28" s="422"/>
      <c r="D28" s="422"/>
      <c r="E28" s="422"/>
      <c r="F28" s="422" t="s">
        <v>2861</v>
      </c>
      <c r="G28" s="422"/>
      <c r="H28" s="1341"/>
      <c r="I28" s="1341"/>
      <c r="J28" s="1341"/>
      <c r="K28" s="1341"/>
      <c r="L28" s="1341"/>
      <c r="M28" s="411" t="s">
        <v>2812</v>
      </c>
      <c r="N28" s="1342"/>
      <c r="O28" s="1342"/>
      <c r="P28" s="1342"/>
      <c r="Q28" s="1342"/>
      <c r="R28" s="1342"/>
      <c r="S28" s="1342"/>
      <c r="T28" s="1342"/>
      <c r="U28" s="1342"/>
      <c r="V28" s="1342"/>
      <c r="W28" s="1342"/>
      <c r="X28" s="1342"/>
      <c r="Y28" s="1342"/>
      <c r="Z28" s="1342"/>
      <c r="AA28" s="1342"/>
      <c r="AB28" s="1342"/>
      <c r="AC28" s="1342"/>
    </row>
    <row r="29" spans="1:30" ht="17.100000000000001" customHeight="1">
      <c r="A29" s="411" t="s">
        <v>2862</v>
      </c>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row>
    <row r="30" spans="1:30" ht="17.100000000000001" customHeight="1">
      <c r="A30" s="418"/>
      <c r="B30" s="418"/>
      <c r="C30" s="412" t="s">
        <v>2828</v>
      </c>
      <c r="D30" s="409" t="s">
        <v>2863</v>
      </c>
      <c r="E30" s="418"/>
      <c r="F30" s="412" t="s">
        <v>2828</v>
      </c>
      <c r="G30" s="418" t="s">
        <v>2864</v>
      </c>
      <c r="H30" s="418"/>
      <c r="I30" s="412" t="s">
        <v>2828</v>
      </c>
      <c r="J30" s="418" t="s">
        <v>2865</v>
      </c>
      <c r="K30" s="418"/>
      <c r="L30" s="412" t="s">
        <v>2828</v>
      </c>
      <c r="M30" s="418" t="s">
        <v>2866</v>
      </c>
      <c r="N30" s="418"/>
      <c r="O30" s="414" t="s">
        <v>2828</v>
      </c>
      <c r="P30" s="418" t="s">
        <v>2867</v>
      </c>
      <c r="Q30" s="418"/>
      <c r="R30" s="418"/>
      <c r="S30" s="414" t="s">
        <v>2828</v>
      </c>
      <c r="T30" s="418" t="s">
        <v>2868</v>
      </c>
      <c r="U30" s="418"/>
      <c r="V30" s="418"/>
      <c r="W30" s="418"/>
      <c r="X30" s="412" t="s">
        <v>2828</v>
      </c>
      <c r="Y30" s="418" t="s">
        <v>2869</v>
      </c>
      <c r="Z30" s="418"/>
      <c r="AA30" s="418"/>
      <c r="AB30" s="418"/>
      <c r="AC30" s="418"/>
    </row>
    <row r="31" spans="1:30" ht="17.100000000000001" customHeight="1">
      <c r="A31" s="411" t="s">
        <v>2870</v>
      </c>
      <c r="B31" s="411"/>
      <c r="C31" s="411"/>
      <c r="D31" s="411"/>
      <c r="E31" s="411"/>
      <c r="F31" s="411"/>
      <c r="G31" s="411"/>
      <c r="H31" s="411"/>
      <c r="I31" s="423" t="s">
        <v>2811</v>
      </c>
      <c r="J31" s="411" t="s">
        <v>2871</v>
      </c>
      <c r="K31" s="411"/>
      <c r="L31" s="411"/>
      <c r="M31" s="410"/>
      <c r="N31" s="411"/>
      <c r="O31" s="410" t="s">
        <v>2847</v>
      </c>
      <c r="P31" s="411" t="s">
        <v>2872</v>
      </c>
      <c r="Q31" s="423"/>
      <c r="R31" s="410"/>
      <c r="S31" s="410"/>
      <c r="T31" s="411"/>
      <c r="U31" s="410" t="s">
        <v>2847</v>
      </c>
      <c r="V31" s="411" t="s">
        <v>2873</v>
      </c>
      <c r="W31" s="411"/>
      <c r="X31" s="411"/>
      <c r="Y31" s="411"/>
      <c r="AA31" s="409" t="s">
        <v>2874</v>
      </c>
      <c r="AB31" s="410"/>
    </row>
    <row r="32" spans="1:30" ht="17.100000000000001" customHeight="1">
      <c r="A32" s="409" t="s">
        <v>2875</v>
      </c>
      <c r="I32" s="410" t="s">
        <v>2811</v>
      </c>
      <c r="J32" s="1340"/>
      <c r="K32" s="1340"/>
      <c r="L32" s="1340"/>
      <c r="M32" s="1340"/>
      <c r="N32" s="424" t="str">
        <f>IF(J32="","","㎡")</f>
        <v/>
      </c>
      <c r="O32" s="410" t="s">
        <v>2847</v>
      </c>
      <c r="P32" s="1340"/>
      <c r="Q32" s="1340"/>
      <c r="R32" s="1340"/>
      <c r="S32" s="1340"/>
      <c r="T32" s="424" t="str">
        <f>IF(P32="","","㎡")</f>
        <v/>
      </c>
      <c r="U32" s="410" t="s">
        <v>2847</v>
      </c>
      <c r="V32" s="1346">
        <f>J32+P32</f>
        <v>0</v>
      </c>
      <c r="W32" s="1346"/>
      <c r="X32" s="1346"/>
      <c r="Y32" s="1346"/>
      <c r="Z32" s="1346"/>
      <c r="AA32" s="409" t="s">
        <v>2876</v>
      </c>
      <c r="AB32" s="410"/>
    </row>
    <row r="33" spans="1:32" ht="17.100000000000001" customHeight="1">
      <c r="A33" s="409" t="s">
        <v>2877</v>
      </c>
      <c r="I33" s="426"/>
      <c r="J33" s="424"/>
      <c r="K33" s="424"/>
      <c r="L33" s="424"/>
      <c r="M33" s="424"/>
      <c r="N33" s="424"/>
      <c r="O33" s="426"/>
      <c r="P33" s="424"/>
      <c r="Q33" s="424"/>
      <c r="R33" s="424"/>
      <c r="S33" s="424"/>
      <c r="T33" s="424"/>
      <c r="U33" s="410"/>
      <c r="V33" s="425"/>
      <c r="W33" s="425"/>
      <c r="X33" s="425"/>
      <c r="Y33" s="425"/>
      <c r="Z33" s="425"/>
      <c r="AB33" s="410"/>
    </row>
    <row r="34" spans="1:32" ht="17.100000000000001" customHeight="1" thickBot="1">
      <c r="D34" s="409" t="s">
        <v>2878</v>
      </c>
      <c r="I34" s="410" t="s">
        <v>2811</v>
      </c>
      <c r="J34" s="1340"/>
      <c r="K34" s="1340"/>
      <c r="L34" s="1340"/>
      <c r="M34" s="1340"/>
      <c r="N34" s="424" t="str">
        <f>IF(J34="","","㎡")</f>
        <v/>
      </c>
      <c r="O34" s="410" t="s">
        <v>2847</v>
      </c>
      <c r="P34" s="1340"/>
      <c r="Q34" s="1340"/>
      <c r="R34" s="1340"/>
      <c r="S34" s="1340"/>
      <c r="T34" s="424" t="str">
        <f>IF(P34="","","㎡")</f>
        <v/>
      </c>
      <c r="U34" s="410" t="s">
        <v>2847</v>
      </c>
      <c r="V34" s="1346">
        <f>J34+P34</f>
        <v>0</v>
      </c>
      <c r="W34" s="1346"/>
      <c r="X34" s="1346"/>
      <c r="Y34" s="1346"/>
      <c r="Z34" s="1346"/>
      <c r="AA34" s="409" t="s">
        <v>2876</v>
      </c>
      <c r="AB34" s="410"/>
    </row>
    <row r="35" spans="1:32" ht="17.100000000000001" customHeight="1" thickBot="1">
      <c r="A35" s="409" t="s">
        <v>2879</v>
      </c>
      <c r="I35" s="417"/>
      <c r="J35" s="1347" t="str">
        <f>IFERROR(IF(AE35="切上",ROUNDUP(V32/SUM(J23,J24)*100,2),IF(AE35="切捨",ROUNDDOWN(V32/SUM(J23,J24)*100,2),IF(AE35="四捨五入",ROUND(V32/SUM(J23,J24)*100,2)))),"")</f>
        <v/>
      </c>
      <c r="K35" s="1347"/>
      <c r="L35" s="1347"/>
      <c r="M35" s="1347"/>
      <c r="N35" s="1347"/>
      <c r="O35" s="417" t="s">
        <v>2857</v>
      </c>
      <c r="P35" s="417"/>
      <c r="Q35" s="417"/>
      <c r="R35" s="417"/>
      <c r="S35" s="417"/>
      <c r="T35" s="417"/>
      <c r="U35" s="417"/>
      <c r="V35" s="417"/>
      <c r="W35" s="417"/>
      <c r="X35" s="417"/>
      <c r="Y35" s="417"/>
      <c r="Z35" s="417"/>
      <c r="AA35" s="417"/>
      <c r="AB35" s="417"/>
      <c r="AC35" s="417"/>
      <c r="AE35" s="427" t="s">
        <v>2880</v>
      </c>
      <c r="AF35" s="320"/>
    </row>
    <row r="36" spans="1:32" ht="17.100000000000001" customHeight="1">
      <c r="A36" s="411" t="s">
        <v>2881</v>
      </c>
      <c r="B36" s="411"/>
      <c r="C36" s="411"/>
      <c r="D36" s="411"/>
      <c r="E36" s="411"/>
      <c r="F36" s="411"/>
      <c r="G36" s="411"/>
      <c r="H36" s="411"/>
      <c r="I36" s="423" t="s">
        <v>2811</v>
      </c>
      <c r="J36" s="411" t="s">
        <v>2871</v>
      </c>
      <c r="K36" s="411"/>
      <c r="L36" s="411"/>
      <c r="M36" s="410"/>
      <c r="N36" s="411"/>
      <c r="O36" s="410" t="s">
        <v>2847</v>
      </c>
      <c r="P36" s="411" t="s">
        <v>2872</v>
      </c>
      <c r="Q36" s="423"/>
      <c r="R36" s="410"/>
      <c r="S36" s="410"/>
      <c r="T36" s="411"/>
      <c r="U36" s="410" t="s">
        <v>2847</v>
      </c>
      <c r="V36" s="411" t="s">
        <v>2873</v>
      </c>
      <c r="W36" s="411"/>
      <c r="X36" s="411"/>
      <c r="Y36" s="411"/>
      <c r="AA36" s="409" t="s">
        <v>2874</v>
      </c>
      <c r="AB36" s="410"/>
    </row>
    <row r="37" spans="1:32" ht="17.100000000000001" customHeight="1">
      <c r="A37" s="409" t="s">
        <v>2882</v>
      </c>
      <c r="I37" s="410" t="s">
        <v>2811</v>
      </c>
      <c r="J37" s="1340"/>
      <c r="K37" s="1340"/>
      <c r="L37" s="1340"/>
      <c r="M37" s="1340"/>
      <c r="N37" s="424" t="str">
        <f>IF(J37="","","㎡")</f>
        <v/>
      </c>
      <c r="O37" s="410" t="s">
        <v>2847</v>
      </c>
      <c r="P37" s="1340"/>
      <c r="Q37" s="1340"/>
      <c r="R37" s="1340"/>
      <c r="S37" s="1340"/>
      <c r="T37" s="424" t="str">
        <f>IF(P37="","","㎡")</f>
        <v/>
      </c>
      <c r="U37" s="410" t="s">
        <v>2847</v>
      </c>
      <c r="V37" s="1346">
        <f>J37+P37</f>
        <v>0</v>
      </c>
      <c r="W37" s="1346"/>
      <c r="X37" s="1346"/>
      <c r="Y37" s="1346"/>
      <c r="Z37" s="1346"/>
      <c r="AA37" s="409" t="s">
        <v>2876</v>
      </c>
      <c r="AB37" s="410"/>
    </row>
    <row r="38" spans="1:32" ht="17.100000000000001" customHeight="1">
      <c r="A38" s="409" t="s">
        <v>2883</v>
      </c>
      <c r="I38" s="410"/>
      <c r="J38" s="428"/>
      <c r="K38" s="428"/>
      <c r="L38" s="428"/>
      <c r="M38" s="428"/>
      <c r="N38" s="428"/>
      <c r="O38" s="410"/>
      <c r="P38" s="428"/>
      <c r="Q38" s="428"/>
      <c r="R38" s="428"/>
      <c r="S38" s="428"/>
      <c r="T38" s="428"/>
      <c r="U38" s="410"/>
      <c r="V38" s="425"/>
      <c r="W38" s="425"/>
      <c r="X38" s="425"/>
      <c r="Y38" s="425"/>
      <c r="Z38" s="425"/>
      <c r="AB38" s="410"/>
    </row>
    <row r="39" spans="1:32" ht="17.100000000000001" customHeight="1">
      <c r="I39" s="410" t="s">
        <v>2811</v>
      </c>
      <c r="J39" s="1340"/>
      <c r="K39" s="1340"/>
      <c r="L39" s="1340"/>
      <c r="M39" s="1340"/>
      <c r="N39" s="424" t="str">
        <f>IF(J39="","","㎡")</f>
        <v/>
      </c>
      <c r="O39" s="410" t="s">
        <v>2847</v>
      </c>
      <c r="P39" s="1340"/>
      <c r="Q39" s="1340"/>
      <c r="R39" s="1340"/>
      <c r="S39" s="1340"/>
      <c r="T39" s="424" t="str">
        <f>IF(P39="","","㎡")</f>
        <v/>
      </c>
      <c r="U39" s="410" t="s">
        <v>2847</v>
      </c>
      <c r="V39" s="1346" t="str">
        <f>IF(J39="","",J39+P39)</f>
        <v/>
      </c>
      <c r="W39" s="1346"/>
      <c r="X39" s="1346"/>
      <c r="Y39" s="1346"/>
      <c r="Z39" s="1346"/>
      <c r="AA39" s="320" t="str">
        <f>IF(V39="","　）","㎡）")</f>
        <v>　）</v>
      </c>
      <c r="AB39" s="410"/>
    </row>
    <row r="40" spans="1:32" ht="17.100000000000001" customHeight="1">
      <c r="A40" s="409" t="s">
        <v>2884</v>
      </c>
    </row>
    <row r="41" spans="1:32" ht="17.100000000000001" customHeight="1">
      <c r="A41" s="409" t="s">
        <v>2885</v>
      </c>
      <c r="I41" s="410" t="s">
        <v>2811</v>
      </c>
      <c r="J41" s="1340"/>
      <c r="K41" s="1340"/>
      <c r="L41" s="1340"/>
      <c r="M41" s="1340"/>
      <c r="N41" s="424" t="str">
        <f>IF(J41="","","㎡")</f>
        <v/>
      </c>
      <c r="O41" s="410" t="s">
        <v>2847</v>
      </c>
      <c r="P41" s="1340"/>
      <c r="Q41" s="1340"/>
      <c r="R41" s="1340"/>
      <c r="S41" s="1340"/>
      <c r="T41" s="424" t="str">
        <f>IF(P41="","","㎡")</f>
        <v/>
      </c>
      <c r="U41" s="410" t="s">
        <v>2847</v>
      </c>
      <c r="V41" s="1346" t="str">
        <f>IF(J41="","",J41+P41)</f>
        <v/>
      </c>
      <c r="W41" s="1346"/>
      <c r="X41" s="1346"/>
      <c r="Y41" s="1346"/>
      <c r="Z41" s="1346"/>
      <c r="AA41" s="320" t="str">
        <f>IF(V41="","　）","㎡）")</f>
        <v>　）</v>
      </c>
      <c r="AB41" s="410"/>
    </row>
    <row r="42" spans="1:32" ht="17.100000000000001" customHeight="1">
      <c r="A42" s="409" t="s">
        <v>2886</v>
      </c>
      <c r="B42" s="429"/>
      <c r="C42" s="429"/>
      <c r="D42" s="429"/>
      <c r="E42" s="429"/>
      <c r="F42" s="429"/>
      <c r="G42" s="429"/>
      <c r="H42" s="429"/>
      <c r="Z42" s="429"/>
      <c r="AA42" s="429"/>
      <c r="AB42" s="429"/>
      <c r="AC42" s="429"/>
      <c r="AD42" s="429"/>
      <c r="AE42" s="429"/>
      <c r="AF42" s="429"/>
    </row>
    <row r="43" spans="1:32" ht="17.100000000000001" customHeight="1">
      <c r="A43" s="409" t="s">
        <v>2885</v>
      </c>
      <c r="B43" s="429"/>
      <c r="C43" s="429"/>
      <c r="D43" s="429"/>
      <c r="E43" s="429"/>
      <c r="F43" s="429"/>
      <c r="G43" s="429"/>
      <c r="H43" s="429"/>
      <c r="I43" s="410" t="s">
        <v>2811</v>
      </c>
      <c r="J43" s="1340"/>
      <c r="K43" s="1340"/>
      <c r="L43" s="1340"/>
      <c r="M43" s="1340"/>
      <c r="N43" s="424" t="str">
        <f t="shared" ref="N43:N50" si="0">IF(J43="","","㎡")</f>
        <v/>
      </c>
      <c r="O43" s="410" t="s">
        <v>2847</v>
      </c>
      <c r="P43" s="1340"/>
      <c r="Q43" s="1340"/>
      <c r="R43" s="1340"/>
      <c r="S43" s="1340"/>
      <c r="T43" s="424" t="str">
        <f t="shared" ref="T43:T50" si="1">IF(P43="","","㎡")</f>
        <v/>
      </c>
      <c r="U43" s="410" t="s">
        <v>2847</v>
      </c>
      <c r="V43" s="1348" t="str">
        <f t="shared" ref="V43:V51" si="2">IF(J43="","",J43+P43)</f>
        <v/>
      </c>
      <c r="W43" s="1348"/>
      <c r="X43" s="1348"/>
      <c r="Y43" s="1348"/>
      <c r="Z43" s="1349"/>
      <c r="AA43" s="395" t="str">
        <f t="shared" ref="AA43:AA50" si="3">IF(V43="","　）","㎡）")</f>
        <v>　）</v>
      </c>
      <c r="AB43" s="430"/>
      <c r="AC43" s="429"/>
      <c r="AD43" s="429"/>
      <c r="AE43" s="429"/>
      <c r="AF43" s="429"/>
    </row>
    <row r="44" spans="1:32" ht="17.100000000000001" customHeight="1">
      <c r="A44" s="409" t="s">
        <v>2887</v>
      </c>
      <c r="B44" s="429"/>
      <c r="C44" s="429"/>
      <c r="D44" s="429"/>
      <c r="E44" s="429"/>
      <c r="F44" s="429"/>
      <c r="G44" s="429"/>
      <c r="H44" s="429"/>
      <c r="I44" s="410" t="s">
        <v>2811</v>
      </c>
      <c r="J44" s="1340"/>
      <c r="K44" s="1340"/>
      <c r="L44" s="1340"/>
      <c r="M44" s="1340"/>
      <c r="N44" s="424" t="str">
        <f>IF(J44="","","㎡")</f>
        <v/>
      </c>
      <c r="O44" s="410" t="s">
        <v>2847</v>
      </c>
      <c r="P44" s="1340"/>
      <c r="Q44" s="1340"/>
      <c r="R44" s="1340"/>
      <c r="S44" s="1340"/>
      <c r="T44" s="424" t="str">
        <f>IF(P44="","","㎡")</f>
        <v/>
      </c>
      <c r="U44" s="410" t="s">
        <v>2847</v>
      </c>
      <c r="V44" s="1348" t="str">
        <f t="shared" si="2"/>
        <v/>
      </c>
      <c r="W44" s="1348"/>
      <c r="X44" s="1348"/>
      <c r="Y44" s="1348"/>
      <c r="Z44" s="1349"/>
      <c r="AA44" s="395" t="str">
        <f>IF(V44="","　）","㎡）")</f>
        <v>　）</v>
      </c>
      <c r="AB44" s="430"/>
      <c r="AC44" s="429"/>
      <c r="AD44" s="429"/>
      <c r="AE44" s="429"/>
      <c r="AF44" s="429"/>
    </row>
    <row r="45" spans="1:32" ht="17.100000000000001" customHeight="1">
      <c r="A45" s="409" t="s">
        <v>2888</v>
      </c>
      <c r="I45" s="410" t="s">
        <v>2811</v>
      </c>
      <c r="J45" s="1340"/>
      <c r="K45" s="1340"/>
      <c r="L45" s="1340"/>
      <c r="M45" s="1340"/>
      <c r="N45" s="424" t="str">
        <f t="shared" si="0"/>
        <v/>
      </c>
      <c r="O45" s="410" t="s">
        <v>2847</v>
      </c>
      <c r="P45" s="1340"/>
      <c r="Q45" s="1340"/>
      <c r="R45" s="1340"/>
      <c r="S45" s="1340"/>
      <c r="T45" s="424" t="str">
        <f t="shared" si="1"/>
        <v/>
      </c>
      <c r="U45" s="410" t="s">
        <v>2847</v>
      </c>
      <c r="V45" s="1348" t="str">
        <f t="shared" si="2"/>
        <v/>
      </c>
      <c r="W45" s="1348"/>
      <c r="X45" s="1348"/>
      <c r="Y45" s="1348"/>
      <c r="Z45" s="1348"/>
      <c r="AA45" s="320" t="str">
        <f t="shared" si="3"/>
        <v>　）</v>
      </c>
      <c r="AB45" s="410"/>
    </row>
    <row r="46" spans="1:32" ht="17.100000000000001" customHeight="1">
      <c r="A46" s="409" t="s">
        <v>2889</v>
      </c>
      <c r="B46" s="367"/>
      <c r="I46" s="410" t="s">
        <v>2811</v>
      </c>
      <c r="J46" s="1340"/>
      <c r="K46" s="1340"/>
      <c r="L46" s="1340"/>
      <c r="M46" s="1340"/>
      <c r="N46" s="424" t="str">
        <f t="shared" si="0"/>
        <v/>
      </c>
      <c r="O46" s="410" t="s">
        <v>2847</v>
      </c>
      <c r="P46" s="1340"/>
      <c r="Q46" s="1340"/>
      <c r="R46" s="1340"/>
      <c r="S46" s="1340"/>
      <c r="T46" s="424" t="str">
        <f t="shared" si="1"/>
        <v/>
      </c>
      <c r="U46" s="410" t="s">
        <v>2847</v>
      </c>
      <c r="V46" s="1348" t="str">
        <f t="shared" si="2"/>
        <v/>
      </c>
      <c r="W46" s="1348"/>
      <c r="X46" s="1348"/>
      <c r="Y46" s="1348"/>
      <c r="Z46" s="1348"/>
      <c r="AA46" s="320" t="str">
        <f t="shared" si="3"/>
        <v>　）</v>
      </c>
      <c r="AB46" s="410"/>
    </row>
    <row r="47" spans="1:32" ht="17.100000000000001" customHeight="1">
      <c r="A47" s="409" t="s">
        <v>2890</v>
      </c>
      <c r="I47" s="410" t="s">
        <v>2811</v>
      </c>
      <c r="J47" s="1340"/>
      <c r="K47" s="1340"/>
      <c r="L47" s="1340"/>
      <c r="M47" s="1340"/>
      <c r="N47" s="424" t="str">
        <f t="shared" si="0"/>
        <v/>
      </c>
      <c r="O47" s="410" t="s">
        <v>2847</v>
      </c>
      <c r="P47" s="1340"/>
      <c r="Q47" s="1340"/>
      <c r="R47" s="1340"/>
      <c r="S47" s="1340"/>
      <c r="T47" s="424" t="str">
        <f t="shared" si="1"/>
        <v/>
      </c>
      <c r="U47" s="410" t="s">
        <v>2847</v>
      </c>
      <c r="V47" s="1348" t="str">
        <f t="shared" si="2"/>
        <v/>
      </c>
      <c r="W47" s="1348"/>
      <c r="X47" s="1348"/>
      <c r="Y47" s="1348"/>
      <c r="Z47" s="1348"/>
      <c r="AA47" s="320" t="str">
        <f t="shared" si="3"/>
        <v>　）</v>
      </c>
      <c r="AB47" s="410"/>
    </row>
    <row r="48" spans="1:32" ht="17.100000000000001" customHeight="1">
      <c r="A48" s="409" t="s">
        <v>2891</v>
      </c>
      <c r="I48" s="410" t="s">
        <v>2811</v>
      </c>
      <c r="J48" s="1340"/>
      <c r="K48" s="1340"/>
      <c r="L48" s="1340"/>
      <c r="M48" s="1340"/>
      <c r="N48" s="424" t="str">
        <f>IF(J48="","","㎡")</f>
        <v/>
      </c>
      <c r="O48" s="410" t="s">
        <v>2847</v>
      </c>
      <c r="P48" s="1340"/>
      <c r="Q48" s="1340"/>
      <c r="R48" s="1340"/>
      <c r="S48" s="1340"/>
      <c r="T48" s="424" t="str">
        <f t="shared" si="1"/>
        <v/>
      </c>
      <c r="U48" s="410" t="s">
        <v>2847</v>
      </c>
      <c r="V48" s="1348" t="str">
        <f t="shared" si="2"/>
        <v/>
      </c>
      <c r="W48" s="1348"/>
      <c r="X48" s="1348"/>
      <c r="Y48" s="1348"/>
      <c r="Z48" s="1348"/>
      <c r="AA48" s="320" t="str">
        <f t="shared" si="3"/>
        <v>　）</v>
      </c>
      <c r="AB48" s="410"/>
    </row>
    <row r="49" spans="1:28" ht="17.100000000000001" customHeight="1">
      <c r="A49" s="409" t="s">
        <v>2892</v>
      </c>
      <c r="I49" s="410" t="s">
        <v>2811</v>
      </c>
      <c r="J49" s="1340"/>
      <c r="K49" s="1340"/>
      <c r="L49" s="1340"/>
      <c r="M49" s="1340"/>
      <c r="N49" s="424" t="str">
        <f>IF(J49="","","㎡")</f>
        <v/>
      </c>
      <c r="O49" s="410" t="s">
        <v>2847</v>
      </c>
      <c r="P49" s="1340"/>
      <c r="Q49" s="1340"/>
      <c r="R49" s="1340"/>
      <c r="S49" s="1340"/>
      <c r="T49" s="424" t="str">
        <f t="shared" si="1"/>
        <v/>
      </c>
      <c r="U49" s="410" t="s">
        <v>2847</v>
      </c>
      <c r="V49" s="1348" t="str">
        <f t="shared" si="2"/>
        <v/>
      </c>
      <c r="W49" s="1348"/>
      <c r="X49" s="1348"/>
      <c r="Y49" s="1348"/>
      <c r="Z49" s="1348"/>
      <c r="AA49" s="320" t="str">
        <f t="shared" si="3"/>
        <v>　）</v>
      </c>
      <c r="AB49" s="410"/>
    </row>
    <row r="50" spans="1:28" ht="17.100000000000001" customHeight="1">
      <c r="A50" s="409" t="s">
        <v>2893</v>
      </c>
      <c r="I50" s="410" t="s">
        <v>2811</v>
      </c>
      <c r="J50" s="1340"/>
      <c r="K50" s="1340"/>
      <c r="L50" s="1340"/>
      <c r="M50" s="1340"/>
      <c r="N50" s="424" t="str">
        <f t="shared" si="0"/>
        <v/>
      </c>
      <c r="O50" s="410" t="s">
        <v>2847</v>
      </c>
      <c r="P50" s="1340"/>
      <c r="Q50" s="1340"/>
      <c r="R50" s="1340"/>
      <c r="S50" s="1340"/>
      <c r="T50" s="424" t="str">
        <f t="shared" si="1"/>
        <v/>
      </c>
      <c r="U50" s="410" t="s">
        <v>2847</v>
      </c>
      <c r="V50" s="1348" t="str">
        <f t="shared" si="2"/>
        <v/>
      </c>
      <c r="W50" s="1348"/>
      <c r="X50" s="1348"/>
      <c r="Y50" s="1348"/>
      <c r="Z50" s="1348"/>
      <c r="AA50" s="320" t="str">
        <f t="shared" si="3"/>
        <v>　）</v>
      </c>
      <c r="AB50" s="410"/>
    </row>
    <row r="51" spans="1:28" ht="17.100000000000001" customHeight="1">
      <c r="A51" s="409" t="s">
        <v>2894</v>
      </c>
      <c r="I51" s="410" t="s">
        <v>2811</v>
      </c>
      <c r="J51" s="1340"/>
      <c r="K51" s="1340"/>
      <c r="L51" s="1340"/>
      <c r="M51" s="1340"/>
      <c r="N51" s="424" t="str">
        <f>IF(J51="","","㎡")</f>
        <v/>
      </c>
      <c r="O51" s="410" t="s">
        <v>2847</v>
      </c>
      <c r="P51" s="1340"/>
      <c r="Q51" s="1340"/>
      <c r="R51" s="1340"/>
      <c r="S51" s="1340"/>
      <c r="T51" s="424" t="str">
        <f>IF(P51="","","㎡")</f>
        <v/>
      </c>
      <c r="U51" s="410" t="s">
        <v>2847</v>
      </c>
      <c r="V51" s="1348" t="str">
        <f t="shared" si="2"/>
        <v/>
      </c>
      <c r="W51" s="1348"/>
      <c r="X51" s="1348"/>
      <c r="Y51" s="1348"/>
      <c r="Z51" s="1348"/>
      <c r="AA51" s="320" t="str">
        <f>IF(V51="","　）","㎡）")</f>
        <v>　）</v>
      </c>
      <c r="AB51" s="410"/>
    </row>
    <row r="52" spans="1:28" ht="17.100000000000001" customHeight="1"/>
    <row r="53" spans="1:28" ht="17.100000000000001" customHeight="1"/>
    <row r="54" spans="1:28" ht="17.100000000000001" customHeight="1"/>
    <row r="101" spans="1:10" ht="20.100000000000001" customHeight="1">
      <c r="A101" s="367" t="s">
        <v>2895</v>
      </c>
      <c r="J101" s="409" t="s">
        <v>2896</v>
      </c>
    </row>
    <row r="102" spans="1:10" ht="20.100000000000001" customHeight="1">
      <c r="A102" s="367" t="s">
        <v>2897</v>
      </c>
      <c r="J102" s="409" t="s">
        <v>2898</v>
      </c>
    </row>
    <row r="103" spans="1:10" ht="20.100000000000001" customHeight="1">
      <c r="A103" s="367" t="s">
        <v>2899</v>
      </c>
      <c r="J103" s="409" t="s">
        <v>2900</v>
      </c>
    </row>
    <row r="104" spans="1:10" ht="20.100000000000001" customHeight="1">
      <c r="A104" s="367" t="s">
        <v>2901</v>
      </c>
      <c r="J104" s="409" t="s">
        <v>2902</v>
      </c>
    </row>
    <row r="105" spans="1:10" ht="20.100000000000001" customHeight="1">
      <c r="A105" s="409" t="s">
        <v>2903</v>
      </c>
      <c r="J105" s="409" t="s">
        <v>2904</v>
      </c>
    </row>
    <row r="106" spans="1:10" ht="20.100000000000001" customHeight="1">
      <c r="A106" s="409" t="s">
        <v>2905</v>
      </c>
      <c r="J106" s="409" t="s">
        <v>2906</v>
      </c>
    </row>
    <row r="107" spans="1:10" ht="20.100000000000001" customHeight="1">
      <c r="A107" s="409" t="s">
        <v>2907</v>
      </c>
      <c r="J107" s="409" t="s">
        <v>2908</v>
      </c>
    </row>
    <row r="108" spans="1:10" ht="20.100000000000001" customHeight="1">
      <c r="A108" s="409" t="s">
        <v>2909</v>
      </c>
      <c r="J108" s="409" t="s">
        <v>2910</v>
      </c>
    </row>
    <row r="109" spans="1:10" ht="20.100000000000001" customHeight="1">
      <c r="A109" s="409" t="s">
        <v>2911</v>
      </c>
      <c r="J109" s="409" t="s">
        <v>2912</v>
      </c>
    </row>
    <row r="110" spans="1:10" ht="20.100000000000001" customHeight="1">
      <c r="A110" s="409" t="s">
        <v>2913</v>
      </c>
      <c r="J110" s="409" t="s">
        <v>2914</v>
      </c>
    </row>
    <row r="111" spans="1:10" ht="20.100000000000001" customHeight="1">
      <c r="A111" s="409" t="s">
        <v>2915</v>
      </c>
      <c r="J111" s="409" t="s">
        <v>2916</v>
      </c>
    </row>
    <row r="112" spans="1:10" ht="20.100000000000001" customHeight="1">
      <c r="A112" s="409" t="s">
        <v>2917</v>
      </c>
      <c r="J112" s="409" t="s">
        <v>2918</v>
      </c>
    </row>
    <row r="113" spans="1:10" ht="20.100000000000001" customHeight="1">
      <c r="A113" s="409" t="s">
        <v>2919</v>
      </c>
      <c r="J113" s="409" t="s">
        <v>2920</v>
      </c>
    </row>
    <row r="114" spans="1:10" ht="20.100000000000001" customHeight="1">
      <c r="A114" s="409" t="s">
        <v>2921</v>
      </c>
      <c r="J114" s="409" t="s">
        <v>2922</v>
      </c>
    </row>
    <row r="115" spans="1:10" ht="20.100000000000001" customHeight="1">
      <c r="A115" s="367" t="s">
        <v>2923</v>
      </c>
      <c r="J115" s="409" t="s">
        <v>2896</v>
      </c>
    </row>
    <row r="116" spans="1:10" ht="20.100000000000001" customHeight="1">
      <c r="A116" s="367" t="s">
        <v>2924</v>
      </c>
      <c r="J116" s="409" t="s">
        <v>2898</v>
      </c>
    </row>
    <row r="117" spans="1:10" ht="20.100000000000001" customHeight="1">
      <c r="A117" s="367" t="s">
        <v>2925</v>
      </c>
      <c r="J117" s="409" t="s">
        <v>2900</v>
      </c>
    </row>
    <row r="118" spans="1:10" ht="20.100000000000001" customHeight="1">
      <c r="A118" s="367" t="s">
        <v>2926</v>
      </c>
      <c r="J118" s="409" t="s">
        <v>2902</v>
      </c>
    </row>
    <row r="119" spans="1:10" ht="20.100000000000001" customHeight="1">
      <c r="A119" s="409" t="s">
        <v>2927</v>
      </c>
      <c r="J119" s="409" t="s">
        <v>2904</v>
      </c>
    </row>
    <row r="120" spans="1:10" ht="20.100000000000001" customHeight="1">
      <c r="A120" s="409" t="s">
        <v>2928</v>
      </c>
      <c r="J120" s="409" t="s">
        <v>2906</v>
      </c>
    </row>
  </sheetData>
  <mergeCells count="78">
    <mergeCell ref="J50:M50"/>
    <mergeCell ref="P50:S50"/>
    <mergeCell ref="V50:Z50"/>
    <mergeCell ref="J51:M51"/>
    <mergeCell ref="P51:S51"/>
    <mergeCell ref="V51:Z51"/>
    <mergeCell ref="J48:M48"/>
    <mergeCell ref="P48:S48"/>
    <mergeCell ref="V48:Z48"/>
    <mergeCell ref="J49:M49"/>
    <mergeCell ref="P49:S49"/>
    <mergeCell ref="V49:Z49"/>
    <mergeCell ref="J46:M46"/>
    <mergeCell ref="P46:S46"/>
    <mergeCell ref="V46:Z46"/>
    <mergeCell ref="J47:M47"/>
    <mergeCell ref="P47:S47"/>
    <mergeCell ref="V47:Z47"/>
    <mergeCell ref="J44:M44"/>
    <mergeCell ref="P44:S44"/>
    <mergeCell ref="V44:Z44"/>
    <mergeCell ref="J45:M45"/>
    <mergeCell ref="P45:S45"/>
    <mergeCell ref="V45:Z45"/>
    <mergeCell ref="J41:M41"/>
    <mergeCell ref="P41:S41"/>
    <mergeCell ref="V41:Z41"/>
    <mergeCell ref="J43:M43"/>
    <mergeCell ref="P43:S43"/>
    <mergeCell ref="V43:Z43"/>
    <mergeCell ref="J35:N35"/>
    <mergeCell ref="J37:M37"/>
    <mergeCell ref="P37:S37"/>
    <mergeCell ref="V37:Z37"/>
    <mergeCell ref="J39:M39"/>
    <mergeCell ref="P39:S39"/>
    <mergeCell ref="V39:Z39"/>
    <mergeCell ref="J32:M32"/>
    <mergeCell ref="P32:S32"/>
    <mergeCell ref="V32:Z32"/>
    <mergeCell ref="J34:M34"/>
    <mergeCell ref="P34:S34"/>
    <mergeCell ref="V34:Z34"/>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17:L17"/>
    <mergeCell ref="O17:Q17"/>
    <mergeCell ref="T17:V17"/>
    <mergeCell ref="Y17:AA17"/>
    <mergeCell ref="J18:M18"/>
    <mergeCell ref="O18:R18"/>
    <mergeCell ref="T18:W18"/>
    <mergeCell ref="Y18:AB18"/>
    <mergeCell ref="Y16:AA16"/>
    <mergeCell ref="A2:AC2"/>
    <mergeCell ref="F4:AC4"/>
    <mergeCell ref="F5:AC5"/>
    <mergeCell ref="E8:I8"/>
    <mergeCell ref="M10:AC10"/>
    <mergeCell ref="A11:AC11"/>
    <mergeCell ref="N13:R13"/>
    <mergeCell ref="N14:R14"/>
    <mergeCell ref="J16:L16"/>
    <mergeCell ref="O16:Q16"/>
    <mergeCell ref="T16:V16"/>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8"/>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09" customFormat="1" ht="17.100000000000001" customHeight="1">
      <c r="A1" s="409" t="s">
        <v>2929</v>
      </c>
      <c r="I1" s="410" t="s">
        <v>2811</v>
      </c>
      <c r="J1" s="1340"/>
      <c r="K1" s="1340"/>
      <c r="L1" s="1340"/>
      <c r="M1" s="1340"/>
      <c r="N1" s="424" t="str">
        <f>IF(J1="","","㎡")</f>
        <v/>
      </c>
      <c r="O1" s="410" t="s">
        <v>2847</v>
      </c>
      <c r="P1" s="1340"/>
      <c r="Q1" s="1340"/>
      <c r="R1" s="1340"/>
      <c r="S1" s="1340"/>
      <c r="T1" s="424" t="str">
        <f>IF(P1="","","㎡")</f>
        <v/>
      </c>
      <c r="U1" s="410" t="s">
        <v>2847</v>
      </c>
      <c r="V1" s="1348" t="str">
        <f>IF(J1="","",J1+P1)</f>
        <v/>
      </c>
      <c r="W1" s="1348"/>
      <c r="X1" s="1348"/>
      <c r="Y1" s="1348"/>
      <c r="Z1" s="1348"/>
      <c r="AA1" s="320" t="str">
        <f>IF(V1="","　）","㎡）")</f>
        <v>　）</v>
      </c>
      <c r="AB1" s="410"/>
    </row>
    <row r="2" spans="1:32" s="409" customFormat="1" ht="17.100000000000001" customHeight="1">
      <c r="A2" s="409" t="s">
        <v>2930</v>
      </c>
      <c r="I2" s="410" t="s">
        <v>2811</v>
      </c>
      <c r="J2" s="1340"/>
      <c r="K2" s="1340"/>
      <c r="L2" s="1340"/>
      <c r="M2" s="1340"/>
      <c r="N2" s="424" t="str">
        <f>IF(J2="","","㎡")</f>
        <v/>
      </c>
      <c r="O2" s="410" t="s">
        <v>2847</v>
      </c>
      <c r="P2" s="1340"/>
      <c r="Q2" s="1340"/>
      <c r="R2" s="1340"/>
      <c r="S2" s="1340"/>
      <c r="T2" s="424" t="str">
        <f>IF(P2="","","㎡")</f>
        <v/>
      </c>
      <c r="U2" s="410" t="s">
        <v>2847</v>
      </c>
      <c r="V2" s="1348" t="str">
        <f>IF(J2="","",J2+P2)</f>
        <v/>
      </c>
      <c r="W2" s="1348"/>
      <c r="X2" s="1348"/>
      <c r="Y2" s="1348"/>
      <c r="Z2" s="1348"/>
      <c r="AA2" s="320" t="str">
        <f>IF(V2="","　）","㎡）")</f>
        <v>　）</v>
      </c>
      <c r="AB2" s="410"/>
    </row>
    <row r="3" spans="1:32" s="409" customFormat="1" ht="17.100000000000001" customHeight="1" thickBot="1">
      <c r="A3" s="409" t="s">
        <v>2931</v>
      </c>
      <c r="I3" s="367"/>
      <c r="J3" s="1340"/>
      <c r="K3" s="1340"/>
      <c r="L3" s="1340"/>
      <c r="M3" s="1340"/>
      <c r="N3" s="1340"/>
      <c r="O3" s="367" t="s">
        <v>47</v>
      </c>
      <c r="P3" s="410"/>
      <c r="Q3" s="410"/>
      <c r="R3" s="367"/>
      <c r="S3" s="367"/>
      <c r="T3" s="367"/>
      <c r="U3" s="367"/>
      <c r="V3" s="367"/>
      <c r="W3" s="367"/>
      <c r="X3" s="367"/>
      <c r="Y3" s="367"/>
      <c r="Z3" s="367"/>
      <c r="AA3" s="367"/>
      <c r="AB3" s="367"/>
      <c r="AC3" s="367"/>
    </row>
    <row r="4" spans="1:32" s="409" customFormat="1" ht="17.100000000000001" customHeight="1" thickBot="1">
      <c r="A4" s="418" t="s">
        <v>2932</v>
      </c>
      <c r="B4" s="418"/>
      <c r="C4" s="418"/>
      <c r="D4" s="418"/>
      <c r="E4" s="418"/>
      <c r="F4" s="418"/>
      <c r="G4" s="418"/>
      <c r="H4" s="418"/>
      <c r="I4" s="417"/>
      <c r="J4" s="1350" t="str">
        <f>IFERROR(IF(AE4="切上",ROUNDUP(J3/SUM(第三面!J23,第三面!J24)*100,2),IF(AE4="切捨",ROUNDDOWN(J3/SUM(第三面!J23,第三面!J24)*100,2),IF(AE4="四捨五入",ROUND(J3/SUM(第三面!J23,第三面!J24)*100,2)))),"")</f>
        <v/>
      </c>
      <c r="K4" s="1350"/>
      <c r="L4" s="1350"/>
      <c r="M4" s="1350"/>
      <c r="N4" s="1350"/>
      <c r="O4" s="417" t="s">
        <v>2857</v>
      </c>
      <c r="P4" s="431"/>
      <c r="Q4" s="431"/>
      <c r="R4" s="417"/>
      <c r="S4" s="417"/>
      <c r="T4" s="417"/>
      <c r="U4" s="417"/>
      <c r="V4" s="417"/>
      <c r="W4" s="417"/>
      <c r="X4" s="417"/>
      <c r="Y4" s="417"/>
      <c r="Z4" s="417"/>
      <c r="AA4" s="417"/>
      <c r="AB4" s="417"/>
      <c r="AC4" s="417"/>
      <c r="AE4" s="432" t="s">
        <v>2880</v>
      </c>
      <c r="AF4" s="320"/>
    </row>
    <row r="5" spans="1:32" ht="17.100000000000001" customHeight="1">
      <c r="A5" s="411" t="s">
        <v>2933</v>
      </c>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row>
    <row r="6" spans="1:32" ht="17.100000000000001" customHeight="1">
      <c r="A6" s="409" t="s">
        <v>2934</v>
      </c>
      <c r="B6" s="409"/>
      <c r="C6" s="409"/>
      <c r="D6" s="409"/>
      <c r="E6" s="409"/>
      <c r="F6" s="409"/>
      <c r="G6" s="409"/>
      <c r="H6" s="409"/>
      <c r="I6" s="409"/>
      <c r="J6" s="409"/>
      <c r="K6" s="366"/>
      <c r="L6" s="1351"/>
      <c r="M6" s="1352"/>
      <c r="N6" s="1352"/>
      <c r="O6" s="409"/>
      <c r="P6" s="409"/>
      <c r="Q6" s="409"/>
      <c r="R6" s="409"/>
      <c r="S6" s="409"/>
      <c r="T6" s="409"/>
      <c r="U6" s="409"/>
      <c r="V6" s="409"/>
      <c r="W6" s="409"/>
      <c r="X6" s="409"/>
      <c r="Y6" s="409"/>
      <c r="Z6" s="409"/>
      <c r="AA6" s="409"/>
      <c r="AB6" s="409"/>
      <c r="AC6" s="409"/>
    </row>
    <row r="7" spans="1:32" ht="17.100000000000001" customHeight="1">
      <c r="A7" s="418" t="s">
        <v>2935</v>
      </c>
      <c r="B7" s="418"/>
      <c r="C7" s="418"/>
      <c r="D7" s="418"/>
      <c r="E7" s="418"/>
      <c r="F7" s="418"/>
      <c r="G7" s="418"/>
      <c r="H7" s="418"/>
      <c r="I7" s="418"/>
      <c r="J7" s="418"/>
      <c r="K7" s="433"/>
      <c r="L7" s="1353"/>
      <c r="M7" s="1354"/>
      <c r="N7" s="1354"/>
      <c r="O7" s="418"/>
      <c r="P7" s="418"/>
      <c r="Q7" s="418"/>
      <c r="R7" s="418"/>
      <c r="S7" s="418"/>
      <c r="T7" s="418"/>
      <c r="U7" s="418"/>
      <c r="V7" s="418"/>
      <c r="W7" s="418"/>
      <c r="X7" s="418"/>
      <c r="Y7" s="418"/>
      <c r="Z7" s="418"/>
      <c r="AA7" s="418"/>
      <c r="AB7" s="418"/>
      <c r="AC7" s="418"/>
    </row>
    <row r="8" spans="1:32" s="409" customFormat="1" ht="17.100000000000001" customHeight="1">
      <c r="A8" s="411" t="s">
        <v>2936</v>
      </c>
      <c r="B8" s="411"/>
      <c r="C8" s="411"/>
      <c r="D8" s="411"/>
      <c r="E8" s="411"/>
      <c r="F8" s="411"/>
      <c r="G8" s="411"/>
      <c r="H8" s="411"/>
      <c r="I8" s="423" t="s">
        <v>2811</v>
      </c>
      <c r="J8" s="411" t="s">
        <v>2937</v>
      </c>
      <c r="K8" s="411"/>
      <c r="L8" s="411"/>
      <c r="M8" s="411"/>
      <c r="N8" s="411"/>
      <c r="O8" s="410" t="s">
        <v>2847</v>
      </c>
      <c r="P8" s="409" t="s">
        <v>2938</v>
      </c>
      <c r="U8" s="410" t="s">
        <v>2812</v>
      </c>
      <c r="V8" s="410"/>
    </row>
    <row r="9" spans="1:32" s="409" customFormat="1" ht="17.100000000000001" customHeight="1">
      <c r="A9" s="409" t="s">
        <v>2939</v>
      </c>
      <c r="I9" s="410" t="s">
        <v>2811</v>
      </c>
      <c r="J9" s="1339"/>
      <c r="K9" s="1339"/>
      <c r="L9" s="1339"/>
      <c r="M9" s="1339"/>
      <c r="N9" s="410" t="s">
        <v>2842</v>
      </c>
      <c r="O9" s="410" t="s">
        <v>2847</v>
      </c>
      <c r="P9" s="1339"/>
      <c r="Q9" s="1339"/>
      <c r="R9" s="1339"/>
      <c r="S9" s="1339"/>
      <c r="T9" s="322" t="str">
        <f>IF(P9="","","ｍ")</f>
        <v/>
      </c>
      <c r="U9" s="410" t="s">
        <v>2812</v>
      </c>
      <c r="V9" s="410"/>
    </row>
    <row r="10" spans="1:32" s="409" customFormat="1" ht="17.100000000000001" customHeight="1">
      <c r="A10" s="409" t="s">
        <v>2940</v>
      </c>
      <c r="F10" s="410"/>
      <c r="G10" s="410" t="s">
        <v>2941</v>
      </c>
      <c r="H10" s="410"/>
      <c r="I10" s="410" t="s">
        <v>2811</v>
      </c>
      <c r="J10" s="1358"/>
      <c r="K10" s="1358"/>
      <c r="L10" s="1358"/>
      <c r="M10" s="1358"/>
      <c r="N10" s="434" t="str">
        <f>IF(J10="","","階")</f>
        <v/>
      </c>
      <c r="O10" s="410" t="s">
        <v>2847</v>
      </c>
      <c r="P10" s="1358"/>
      <c r="Q10" s="1358"/>
      <c r="R10" s="1358"/>
      <c r="S10" s="1358"/>
      <c r="T10" s="434" t="str">
        <f>IF(P10="","","階")</f>
        <v/>
      </c>
      <c r="U10" s="410" t="s">
        <v>2812</v>
      </c>
      <c r="V10" s="410"/>
    </row>
    <row r="11" spans="1:32" s="409" customFormat="1" ht="17.100000000000001" customHeight="1">
      <c r="F11" s="410"/>
      <c r="G11" s="410" t="s">
        <v>2110</v>
      </c>
      <c r="H11" s="410"/>
      <c r="I11" s="410" t="s">
        <v>2811</v>
      </c>
      <c r="J11" s="1358"/>
      <c r="K11" s="1358"/>
      <c r="L11" s="1358"/>
      <c r="M11" s="1358"/>
      <c r="N11" s="434" t="str">
        <f>IF(J11="","","階")</f>
        <v/>
      </c>
      <c r="O11" s="410" t="s">
        <v>2847</v>
      </c>
      <c r="P11" s="1358"/>
      <c r="Q11" s="1358"/>
      <c r="R11" s="1358"/>
      <c r="S11" s="1358"/>
      <c r="T11" s="434" t="str">
        <f>IF(P11="","","階")</f>
        <v/>
      </c>
      <c r="U11" s="410" t="s">
        <v>2812</v>
      </c>
      <c r="V11" s="410"/>
    </row>
    <row r="12" spans="1:32" s="409" customFormat="1" ht="17.100000000000001" customHeight="1">
      <c r="A12" s="409" t="s">
        <v>2942</v>
      </c>
      <c r="G12" s="410"/>
      <c r="H12" s="410"/>
      <c r="I12" s="410"/>
      <c r="J12" s="1359" t="s">
        <v>2943</v>
      </c>
      <c r="K12" s="1359"/>
      <c r="L12" s="1359"/>
      <c r="M12" s="1359"/>
      <c r="N12" s="1359"/>
      <c r="O12" s="1359"/>
      <c r="P12" s="1359"/>
      <c r="Q12" s="409" t="s">
        <v>2944</v>
      </c>
      <c r="R12" s="410"/>
      <c r="S12" s="410"/>
      <c r="T12" s="1359"/>
      <c r="U12" s="1359"/>
      <c r="V12" s="1359"/>
      <c r="W12" s="1359"/>
      <c r="X12" s="1359"/>
      <c r="Y12" s="1359"/>
      <c r="Z12" s="409" t="s">
        <v>2945</v>
      </c>
    </row>
    <row r="13" spans="1:32" ht="17.100000000000001" customHeight="1">
      <c r="A13" s="320" t="s">
        <v>2946</v>
      </c>
      <c r="B13" s="320"/>
      <c r="C13" s="320"/>
      <c r="D13" s="320"/>
      <c r="E13" s="320"/>
      <c r="F13" s="320"/>
      <c r="G13" s="320"/>
      <c r="H13" s="320"/>
      <c r="I13" s="320"/>
      <c r="J13" s="320"/>
      <c r="K13" s="320"/>
      <c r="L13" s="320"/>
      <c r="M13" s="320"/>
      <c r="N13" s="320"/>
      <c r="O13" s="320"/>
      <c r="P13" s="320"/>
      <c r="Q13" s="320"/>
      <c r="R13" s="320"/>
      <c r="S13" s="320"/>
      <c r="T13" s="377" t="str">
        <f>IF(OR(D15="■",K15="■",R15="■"),"■","□")</f>
        <v>□</v>
      </c>
      <c r="U13" s="320" t="s">
        <v>2947</v>
      </c>
      <c r="V13" s="377" t="str">
        <f>IF(T13="■","□","■")</f>
        <v>■</v>
      </c>
      <c r="W13" s="320" t="s">
        <v>2948</v>
      </c>
      <c r="X13" s="320"/>
      <c r="Y13" s="320"/>
      <c r="Z13" s="320"/>
      <c r="AA13" s="320"/>
      <c r="AB13" s="320"/>
      <c r="AC13" s="320"/>
    </row>
    <row r="14" spans="1:32" ht="17.100000000000001" customHeight="1">
      <c r="A14" s="320" t="s">
        <v>2949</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12" t="s">
        <v>2828</v>
      </c>
      <c r="E15" s="320" t="s">
        <v>2950</v>
      </c>
      <c r="F15" s="320"/>
      <c r="G15" s="320"/>
      <c r="H15" s="320"/>
      <c r="I15" s="320"/>
      <c r="J15" s="320"/>
      <c r="K15" s="412" t="s">
        <v>2828</v>
      </c>
      <c r="L15" s="320" t="s">
        <v>2951</v>
      </c>
      <c r="M15" s="320"/>
      <c r="N15" s="320"/>
      <c r="O15" s="320"/>
      <c r="P15" s="320"/>
      <c r="Q15" s="320"/>
      <c r="R15" s="412" t="s">
        <v>2828</v>
      </c>
      <c r="S15" s="320" t="s">
        <v>2952</v>
      </c>
      <c r="T15" s="320"/>
      <c r="U15" s="413"/>
      <c r="V15" s="320"/>
      <c r="W15" s="320"/>
      <c r="X15" s="320"/>
      <c r="Y15" s="320"/>
      <c r="Z15" s="320"/>
      <c r="AA15" s="320"/>
      <c r="AB15" s="320"/>
      <c r="AC15" s="320"/>
    </row>
    <row r="16" spans="1:32" ht="17.100000000000001" customHeight="1">
      <c r="A16" s="1360" t="s">
        <v>2953</v>
      </c>
      <c r="B16" s="1360"/>
      <c r="C16" s="1360"/>
      <c r="D16" s="1360"/>
      <c r="E16" s="1361"/>
      <c r="F16" s="1361"/>
      <c r="G16" s="1361"/>
      <c r="H16" s="1361"/>
      <c r="I16" s="1361"/>
      <c r="J16" s="1361"/>
      <c r="K16" s="1361"/>
      <c r="L16" s="1361"/>
      <c r="M16" s="1361"/>
      <c r="N16" s="1361"/>
      <c r="O16" s="1361"/>
      <c r="P16" s="1361"/>
      <c r="Q16" s="1361"/>
      <c r="R16" s="1361"/>
      <c r="S16" s="1361"/>
      <c r="T16" s="1361"/>
      <c r="U16" s="1361"/>
      <c r="V16" s="1361"/>
      <c r="W16" s="1361"/>
      <c r="X16" s="1361"/>
      <c r="Y16" s="1361"/>
      <c r="Z16" s="1361"/>
      <c r="AA16" s="1361"/>
      <c r="AB16" s="1361"/>
      <c r="AC16" s="1361"/>
    </row>
    <row r="17" spans="1:34" ht="17.100000000000001" customHeight="1">
      <c r="A17" s="1362"/>
      <c r="B17" s="1362"/>
      <c r="C17" s="1362"/>
      <c r="D17" s="1362"/>
      <c r="E17" s="1362"/>
      <c r="F17" s="1362"/>
      <c r="G17" s="1362"/>
      <c r="H17" s="1362"/>
      <c r="I17" s="1362"/>
      <c r="J17" s="1362"/>
      <c r="K17" s="1362"/>
      <c r="L17" s="1362"/>
      <c r="M17" s="1362"/>
      <c r="N17" s="1362"/>
      <c r="O17" s="1362"/>
      <c r="P17" s="1362"/>
      <c r="Q17" s="1362"/>
      <c r="R17" s="1362"/>
      <c r="S17" s="1362"/>
      <c r="T17" s="1362"/>
      <c r="U17" s="1362"/>
      <c r="V17" s="1362"/>
      <c r="W17" s="1362"/>
      <c r="X17" s="1362"/>
      <c r="Y17" s="1362"/>
      <c r="Z17" s="1362"/>
      <c r="AA17" s="1362"/>
      <c r="AB17" s="1362"/>
      <c r="AC17" s="1362"/>
      <c r="AF17" s="435"/>
    </row>
    <row r="18" spans="1:34" ht="17.100000000000001" customHeight="1">
      <c r="A18" s="1362"/>
      <c r="B18" s="1362"/>
      <c r="C18" s="1362"/>
      <c r="D18" s="1362"/>
      <c r="E18" s="1362"/>
      <c r="F18" s="1362"/>
      <c r="G18" s="1362"/>
      <c r="H18" s="1362"/>
      <c r="I18" s="1362"/>
      <c r="J18" s="1362"/>
      <c r="K18" s="1362"/>
      <c r="L18" s="1362"/>
      <c r="M18" s="1362"/>
      <c r="N18" s="1362"/>
      <c r="O18" s="1362"/>
      <c r="P18" s="1362"/>
      <c r="Q18" s="1362"/>
      <c r="R18" s="1362"/>
      <c r="S18" s="1362"/>
      <c r="T18" s="1362"/>
      <c r="U18" s="1362"/>
      <c r="V18" s="1362"/>
      <c r="W18" s="1362"/>
      <c r="X18" s="1362"/>
      <c r="Y18" s="1362"/>
      <c r="Z18" s="1362"/>
      <c r="AA18" s="1362"/>
      <c r="AB18" s="1362"/>
      <c r="AC18" s="1362"/>
      <c r="AF18" s="435"/>
    </row>
    <row r="19" spans="1:34" ht="17.100000000000001" customHeight="1" thickBot="1">
      <c r="A19" s="1363"/>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row>
    <row r="20" spans="1:34" s="317" customFormat="1" ht="17.100000000000001" customHeight="1" thickBot="1">
      <c r="A20" s="384" t="s">
        <v>2954</v>
      </c>
      <c r="B20" s="384"/>
      <c r="C20" s="384"/>
      <c r="D20" s="384"/>
      <c r="E20" s="384"/>
      <c r="F20" s="384"/>
      <c r="G20" s="384"/>
      <c r="H20" s="384"/>
      <c r="I20" s="384" t="s">
        <v>2717</v>
      </c>
      <c r="J20" s="384"/>
      <c r="K20" s="436" t="str">
        <f>IF(AF20="","",IF(AF20&lt;43831,TEXT(AF20,"元"),(YEAR(AF20)-2018)))</f>
        <v/>
      </c>
      <c r="L20" s="437" t="s">
        <v>5</v>
      </c>
      <c r="M20" s="436" t="str">
        <f>IF(AF20="","",MONTH(AF20))</f>
        <v/>
      </c>
      <c r="N20" s="437" t="s">
        <v>2718</v>
      </c>
      <c r="O20" s="436" t="str">
        <f>IF(AF20="","",DAY(AF20))</f>
        <v/>
      </c>
      <c r="P20" s="384" t="s">
        <v>2719</v>
      </c>
      <c r="Q20" s="437"/>
      <c r="R20" s="384"/>
      <c r="S20" s="384"/>
      <c r="T20" s="384"/>
      <c r="U20" s="384"/>
      <c r="V20" s="384"/>
      <c r="W20" s="384"/>
      <c r="X20" s="384"/>
      <c r="Y20" s="384"/>
      <c r="Z20" s="384"/>
      <c r="AA20" s="384"/>
      <c r="AB20" s="384"/>
      <c r="AC20" s="384"/>
      <c r="AE20" s="317" t="s">
        <v>2523</v>
      </c>
      <c r="AF20" s="1356"/>
      <c r="AG20" s="1357"/>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4" t="s">
        <v>2955</v>
      </c>
      <c r="B22" s="384"/>
      <c r="C22" s="384"/>
      <c r="D22" s="384"/>
      <c r="E22" s="384"/>
      <c r="F22" s="384"/>
      <c r="G22" s="384"/>
      <c r="H22" s="384"/>
      <c r="I22" s="384" t="s">
        <v>2717</v>
      </c>
      <c r="J22" s="384"/>
      <c r="K22" s="436" t="str">
        <f>IF(AF22="","",IF(AF22&lt;43831,TEXT(AF22,"元"),(YEAR(AF22)-2018)))</f>
        <v/>
      </c>
      <c r="L22" s="437" t="s">
        <v>5</v>
      </c>
      <c r="M22" s="436" t="str">
        <f>IF(AF22="","",MONTH(AF22))</f>
        <v/>
      </c>
      <c r="N22" s="437" t="s">
        <v>2718</v>
      </c>
      <c r="O22" s="436" t="str">
        <f>IF(AF22="","",DAY(AF22))</f>
        <v/>
      </c>
      <c r="P22" s="384" t="s">
        <v>2719</v>
      </c>
      <c r="Q22" s="437"/>
      <c r="R22" s="384"/>
      <c r="S22" s="384"/>
      <c r="T22" s="384"/>
      <c r="U22" s="384"/>
      <c r="V22" s="384"/>
      <c r="W22" s="384"/>
      <c r="X22" s="384"/>
      <c r="Y22" s="384"/>
      <c r="Z22" s="384"/>
      <c r="AA22" s="384"/>
      <c r="AB22" s="384"/>
      <c r="AC22" s="384"/>
      <c r="AE22" s="317" t="s">
        <v>2523</v>
      </c>
      <c r="AF22" s="1356"/>
      <c r="AG22" s="1357"/>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4" t="s">
        <v>2956</v>
      </c>
      <c r="B24" s="384"/>
      <c r="C24" s="384"/>
      <c r="D24" s="384"/>
      <c r="E24" s="384"/>
      <c r="F24" s="384"/>
      <c r="G24" s="384"/>
      <c r="H24" s="384"/>
      <c r="I24" s="384"/>
      <c r="J24" s="384"/>
      <c r="K24" s="384"/>
      <c r="L24" s="384"/>
      <c r="M24" s="384"/>
      <c r="N24" s="384"/>
      <c r="O24" s="384" t="s">
        <v>2571</v>
      </c>
      <c r="P24" s="1364" t="s">
        <v>2957</v>
      </c>
      <c r="Q24" s="1364"/>
      <c r="R24" s="1364"/>
      <c r="S24" s="1364"/>
      <c r="T24" s="1364"/>
      <c r="U24" s="1364"/>
      <c r="V24" s="1364"/>
      <c r="W24" s="1364"/>
      <c r="X24" s="1364"/>
      <c r="Y24" s="1364"/>
      <c r="Z24" s="1364"/>
      <c r="AA24" s="1364"/>
      <c r="AB24" s="1364"/>
      <c r="AC24" s="384" t="s">
        <v>2812</v>
      </c>
    </row>
    <row r="25" spans="1:34" s="317" customFormat="1" ht="17.100000000000001" customHeight="1" thickBot="1">
      <c r="A25" s="322"/>
      <c r="B25" s="330"/>
      <c r="C25" s="330" t="s">
        <v>2958</v>
      </c>
      <c r="D25" s="348" t="str">
        <f>IF(AF25&lt;&gt;"","1","")</f>
        <v/>
      </c>
      <c r="E25" s="320" t="s">
        <v>2959</v>
      </c>
      <c r="F25" s="320"/>
      <c r="G25" s="320" t="s">
        <v>2960</v>
      </c>
      <c r="H25" s="320"/>
      <c r="I25" s="348" t="str">
        <f>IF(AF25="","",IF(AF25&lt;43831,TEXT(AF25,"元"),(YEAR(AF25)-2018)))</f>
        <v/>
      </c>
      <c r="J25" s="322" t="s">
        <v>5</v>
      </c>
      <c r="K25" s="348" t="str">
        <f>IF(AF25="","",MONTH(AF25))</f>
        <v/>
      </c>
      <c r="L25" s="322" t="s">
        <v>2718</v>
      </c>
      <c r="M25" s="348" t="str">
        <f>IF(AF25="","",DAY(AF25))</f>
        <v/>
      </c>
      <c r="N25" s="320" t="s">
        <v>2719</v>
      </c>
      <c r="O25" s="320" t="s">
        <v>2571</v>
      </c>
      <c r="P25" s="1355"/>
      <c r="Q25" s="1355"/>
      <c r="R25" s="1355"/>
      <c r="S25" s="1355"/>
      <c r="T25" s="1355"/>
      <c r="U25" s="1355"/>
      <c r="V25" s="1355"/>
      <c r="W25" s="1355"/>
      <c r="X25" s="1355"/>
      <c r="Y25" s="1355"/>
      <c r="Z25" s="1355"/>
      <c r="AA25" s="1355"/>
      <c r="AB25" s="1355"/>
      <c r="AC25" s="320" t="s">
        <v>2812</v>
      </c>
      <c r="AE25" s="317" t="s">
        <v>2523</v>
      </c>
      <c r="AF25" s="1356"/>
      <c r="AG25" s="1357"/>
      <c r="AH25" s="349"/>
    </row>
    <row r="26" spans="1:34" s="317" customFormat="1" ht="17.100000000000001" customHeight="1" thickBot="1">
      <c r="A26" s="322"/>
      <c r="B26" s="330"/>
      <c r="C26" s="330" t="s">
        <v>2958</v>
      </c>
      <c r="D26" s="348" t="str">
        <f>IF(AF26&lt;&gt;"","2","")</f>
        <v/>
      </c>
      <c r="E26" s="320" t="s">
        <v>2959</v>
      </c>
      <c r="F26" s="320"/>
      <c r="G26" s="320" t="s">
        <v>2717</v>
      </c>
      <c r="H26" s="320"/>
      <c r="I26" s="348" t="str">
        <f>IF(AF26="","",IF(AF26&lt;43831,TEXT(AF26,"元"),(YEAR(AF26)-2018)))</f>
        <v/>
      </c>
      <c r="J26" s="322" t="s">
        <v>5</v>
      </c>
      <c r="K26" s="348" t="str">
        <f>IF(AF26="","",MONTH(AF26))</f>
        <v/>
      </c>
      <c r="L26" s="322" t="s">
        <v>2718</v>
      </c>
      <c r="M26" s="348" t="str">
        <f>IF(AF26="","",DAY(AF26))</f>
        <v/>
      </c>
      <c r="N26" s="320" t="s">
        <v>2719</v>
      </c>
      <c r="O26" s="320" t="s">
        <v>2571</v>
      </c>
      <c r="P26" s="1355"/>
      <c r="Q26" s="1355"/>
      <c r="R26" s="1355"/>
      <c r="S26" s="1355"/>
      <c r="T26" s="1355"/>
      <c r="U26" s="1355"/>
      <c r="V26" s="1355"/>
      <c r="W26" s="1355"/>
      <c r="X26" s="1355"/>
      <c r="Y26" s="1355"/>
      <c r="Z26" s="1355"/>
      <c r="AA26" s="1355"/>
      <c r="AB26" s="1355"/>
      <c r="AC26" s="320" t="s">
        <v>2812</v>
      </c>
      <c r="AE26" s="317" t="s">
        <v>2523</v>
      </c>
      <c r="AF26" s="1356"/>
      <c r="AG26" s="1357"/>
      <c r="AH26" s="349"/>
    </row>
    <row r="27" spans="1:34" s="317" customFormat="1" ht="17.100000000000001" customHeight="1" thickBot="1">
      <c r="A27" s="322"/>
      <c r="B27" s="330"/>
      <c r="C27" s="330" t="s">
        <v>2958</v>
      </c>
      <c r="D27" s="348" t="str">
        <f>IF(AF27&lt;&gt;"","3","")</f>
        <v/>
      </c>
      <c r="E27" s="320" t="s">
        <v>2959</v>
      </c>
      <c r="F27" s="320"/>
      <c r="G27" s="320" t="s">
        <v>2717</v>
      </c>
      <c r="H27" s="320"/>
      <c r="I27" s="348" t="str">
        <f>IF(AF27="","",IF(AF27&lt;43831,TEXT(AF27,"元"),(YEAR(AF27)-2018)))</f>
        <v/>
      </c>
      <c r="J27" s="322" t="s">
        <v>5</v>
      </c>
      <c r="K27" s="348" t="str">
        <f>IF(AF27="","",MONTH(AF27))</f>
        <v/>
      </c>
      <c r="L27" s="322" t="s">
        <v>2718</v>
      </c>
      <c r="M27" s="348" t="str">
        <f>IF(AF27="","",DAY(AF27))</f>
        <v/>
      </c>
      <c r="N27" s="320" t="s">
        <v>2719</v>
      </c>
      <c r="O27" s="320" t="s">
        <v>2571</v>
      </c>
      <c r="P27" s="1355"/>
      <c r="Q27" s="1355"/>
      <c r="R27" s="1355"/>
      <c r="S27" s="1355"/>
      <c r="T27" s="1355"/>
      <c r="U27" s="1355"/>
      <c r="V27" s="1355"/>
      <c r="W27" s="1355"/>
      <c r="X27" s="1355"/>
      <c r="Y27" s="1355"/>
      <c r="Z27" s="1355"/>
      <c r="AA27" s="1355"/>
      <c r="AB27" s="1355"/>
      <c r="AC27" s="320" t="s">
        <v>2812</v>
      </c>
      <c r="AE27" s="317" t="s">
        <v>2523</v>
      </c>
      <c r="AF27" s="1356"/>
      <c r="AG27" s="1357"/>
      <c r="AH27" s="349"/>
    </row>
    <row r="28" spans="1:34" s="317" customFormat="1" ht="17.100000000000001" customHeight="1">
      <c r="A28" s="356"/>
      <c r="B28" s="1073"/>
      <c r="C28" s="1073"/>
      <c r="D28" s="469"/>
      <c r="E28" s="388"/>
      <c r="F28" s="388"/>
      <c r="G28" s="388"/>
      <c r="H28" s="388"/>
      <c r="I28" s="469"/>
      <c r="J28" s="356"/>
      <c r="K28" s="469"/>
      <c r="L28" s="356"/>
      <c r="M28" s="469"/>
      <c r="N28" s="388"/>
      <c r="O28" s="388"/>
      <c r="P28" s="388"/>
      <c r="Q28" s="388"/>
      <c r="R28" s="388"/>
      <c r="S28" s="388"/>
      <c r="T28" s="388"/>
      <c r="U28" s="388"/>
      <c r="V28" s="388"/>
      <c r="W28" s="388"/>
      <c r="X28" s="388"/>
      <c r="Y28" s="388"/>
      <c r="Z28" s="388"/>
      <c r="AA28" s="388"/>
      <c r="AB28" s="388"/>
      <c r="AC28" s="388"/>
      <c r="AF28" s="1072"/>
      <c r="AG28" s="338"/>
      <c r="AH28" s="349"/>
    </row>
    <row r="29" spans="1:34" s="317" customFormat="1" ht="17.100000000000001" customHeight="1">
      <c r="A29" s="320" t="s">
        <v>4486</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row>
    <row r="30" spans="1:34" s="317" customFormat="1" ht="17.100000000000001" customHeight="1">
      <c r="A30" s="320" t="s">
        <v>4487</v>
      </c>
      <c r="B30" s="320"/>
      <c r="C30" s="320"/>
      <c r="D30" s="320"/>
      <c r="E30" s="320"/>
      <c r="F30" s="320"/>
      <c r="G30" s="412" t="s">
        <v>2828</v>
      </c>
      <c r="H30" s="320" t="s">
        <v>3048</v>
      </c>
      <c r="I30" s="320"/>
      <c r="J30" s="412" t="s">
        <v>2828</v>
      </c>
      <c r="K30" s="320" t="s">
        <v>3049</v>
      </c>
      <c r="L30" s="320"/>
      <c r="M30" s="320"/>
      <c r="N30" s="320"/>
      <c r="O30" s="320"/>
      <c r="P30" s="320"/>
      <c r="Q30" s="320"/>
      <c r="R30" s="320"/>
      <c r="S30" s="320"/>
      <c r="T30" s="320"/>
      <c r="U30" s="320"/>
      <c r="V30" s="320"/>
      <c r="W30" s="320"/>
      <c r="X30" s="320"/>
      <c r="Y30" s="320"/>
      <c r="Z30" s="320"/>
      <c r="AA30" s="320"/>
      <c r="AB30" s="320"/>
      <c r="AC30" s="320"/>
    </row>
    <row r="31" spans="1:34" s="317" customFormat="1" ht="17.100000000000001" customHeight="1">
      <c r="A31" s="320" t="s">
        <v>4488</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row>
    <row r="32" spans="1:34" s="317" customFormat="1" ht="17.100000000000001" customHeight="1">
      <c r="A32" s="320"/>
      <c r="B32" s="320"/>
      <c r="C32" s="320"/>
      <c r="D32" s="412" t="s">
        <v>2828</v>
      </c>
      <c r="E32" s="320" t="s">
        <v>4489</v>
      </c>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row>
    <row r="33" spans="1:36" s="317" customFormat="1" ht="17.100000000000001" customHeight="1">
      <c r="A33" s="320"/>
      <c r="B33" s="320"/>
      <c r="C33" s="320"/>
      <c r="D33" s="412" t="s">
        <v>2828</v>
      </c>
      <c r="E33" s="320" t="s">
        <v>2559</v>
      </c>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row>
    <row r="34" spans="1:36" s="317" customFormat="1" ht="17.100000000000001" customHeight="1">
      <c r="A34" s="320"/>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row>
    <row r="35" spans="1:36" s="317" customFormat="1" ht="17.100000000000001" customHeight="1">
      <c r="A35" s="384" t="s">
        <v>4519</v>
      </c>
      <c r="B35" s="384"/>
      <c r="C35" s="384"/>
      <c r="D35" s="384"/>
      <c r="E35" s="384"/>
      <c r="F35" s="384"/>
      <c r="G35" s="384"/>
      <c r="H35" s="438"/>
      <c r="I35" s="438"/>
      <c r="J35" s="438"/>
      <c r="K35" s="438"/>
      <c r="L35" s="438"/>
      <c r="M35" s="438"/>
      <c r="N35" s="438"/>
      <c r="O35" s="438"/>
      <c r="P35" s="438"/>
      <c r="Q35" s="438"/>
      <c r="R35" s="438"/>
      <c r="S35" s="438"/>
      <c r="T35" s="438"/>
      <c r="U35" s="438"/>
      <c r="V35" s="438"/>
      <c r="W35" s="438"/>
      <c r="X35" s="438"/>
      <c r="Y35" s="438"/>
      <c r="Z35" s="438"/>
      <c r="AA35" s="438"/>
      <c r="AB35" s="438"/>
      <c r="AC35" s="438"/>
    </row>
    <row r="36" spans="1:36" s="317" customFormat="1" ht="17.100000000000001" customHeight="1">
      <c r="A36" s="1362"/>
      <c r="B36" s="1362"/>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c r="Y36" s="1362"/>
      <c r="Z36" s="1362"/>
      <c r="AA36" s="1362"/>
      <c r="AB36" s="1362"/>
      <c r="AC36" s="1362"/>
    </row>
    <row r="37" spans="1:36" s="317" customFormat="1" ht="17.100000000000001" customHeight="1">
      <c r="A37" s="1363"/>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row>
    <row r="38" spans="1:36" s="317" customFormat="1" ht="17.100000000000001" customHeight="1">
      <c r="A38" s="384" t="s">
        <v>4485</v>
      </c>
      <c r="B38" s="384"/>
      <c r="C38" s="384"/>
      <c r="D38" s="384"/>
      <c r="E38" s="1368"/>
      <c r="F38" s="1368"/>
      <c r="G38" s="1368"/>
      <c r="H38" s="1368"/>
      <c r="I38" s="1368"/>
      <c r="J38" s="1368"/>
      <c r="K38" s="1368"/>
      <c r="L38" s="1368"/>
      <c r="M38" s="1368"/>
      <c r="N38" s="1368"/>
      <c r="O38" s="1368"/>
      <c r="P38" s="1368"/>
      <c r="Q38" s="1368"/>
      <c r="R38" s="1368"/>
      <c r="S38" s="1368"/>
      <c r="T38" s="1368"/>
      <c r="U38" s="1368"/>
      <c r="V38" s="1368"/>
      <c r="W38" s="1368"/>
      <c r="X38" s="1368"/>
      <c r="Y38" s="1368"/>
      <c r="Z38" s="1368"/>
      <c r="AA38" s="1368"/>
      <c r="AB38" s="1368"/>
      <c r="AC38" s="1368"/>
    </row>
    <row r="39" spans="1:36" s="317" customFormat="1" ht="17.100000000000001" customHeight="1" thickBot="1">
      <c r="A39" s="1362"/>
      <c r="B39" s="1362"/>
      <c r="C39" s="1362"/>
      <c r="D39" s="1362"/>
      <c r="E39" s="1362"/>
      <c r="F39" s="1362"/>
      <c r="G39" s="1362"/>
      <c r="H39" s="1362"/>
      <c r="I39" s="1362"/>
      <c r="J39" s="1362"/>
      <c r="K39" s="1362"/>
      <c r="L39" s="1362"/>
      <c r="M39" s="1362"/>
      <c r="N39" s="1362"/>
      <c r="O39" s="1362"/>
      <c r="P39" s="1362"/>
      <c r="Q39" s="1362"/>
      <c r="R39" s="1362"/>
      <c r="S39" s="1362"/>
      <c r="T39" s="1362"/>
      <c r="U39" s="1362"/>
      <c r="V39" s="1362"/>
      <c r="W39" s="1362"/>
      <c r="X39" s="1362"/>
      <c r="Y39" s="1362"/>
      <c r="Z39" s="1362"/>
      <c r="AA39" s="1362"/>
      <c r="AB39" s="1362"/>
      <c r="AC39" s="1362"/>
      <c r="AF39" s="439" t="s">
        <v>2961</v>
      </c>
    </row>
    <row r="40" spans="1:36" s="317" customFormat="1" ht="17.100000000000001" customHeight="1" thickBot="1">
      <c r="A40" s="1363"/>
      <c r="B40" s="1363"/>
      <c r="C40" s="1363"/>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E40" s="317">
        <v>1</v>
      </c>
      <c r="AF40" s="1365" t="s">
        <v>2962</v>
      </c>
      <c r="AG40" s="1366"/>
      <c r="AH40" s="1366"/>
      <c r="AI40" s="1366"/>
      <c r="AJ40" s="1367"/>
    </row>
    <row r="41" spans="1:36" ht="17.100000000000001" customHeight="1" thickBot="1">
      <c r="AE41" s="337">
        <v>2</v>
      </c>
      <c r="AF41" s="1365"/>
      <c r="AG41" s="1366"/>
      <c r="AH41" s="1366"/>
      <c r="AI41" s="1366"/>
      <c r="AJ41" s="1367"/>
    </row>
    <row r="42" spans="1:36" ht="17.100000000000001" customHeight="1"/>
    <row r="43" spans="1:36" ht="17.100000000000001" customHeight="1"/>
    <row r="44" spans="1:36" ht="17.100000000000001" customHeight="1"/>
    <row r="45" spans="1:36" ht="17.100000000000001" customHeight="1"/>
    <row r="46" spans="1:36" ht="17.100000000000001" customHeight="1"/>
    <row r="47" spans="1:36" ht="17.100000000000001" customHeight="1"/>
    <row r="48" spans="1:36" ht="17.100000000000001" customHeight="1">
      <c r="A48" s="440">
        <v>0</v>
      </c>
      <c r="B48" s="391"/>
      <c r="C48" s="391"/>
      <c r="D48" s="391"/>
      <c r="E48" s="391"/>
      <c r="F48" s="391"/>
      <c r="G48" s="391"/>
      <c r="H48" s="391"/>
      <c r="Z48" s="391"/>
      <c r="AA48" s="391"/>
      <c r="AB48" s="391"/>
      <c r="AC48" s="391"/>
      <c r="AD48" s="391"/>
      <c r="AE48" s="391"/>
      <c r="AF48" s="391"/>
    </row>
    <row r="49" spans="1:32" ht="17.100000000000001" customHeight="1">
      <c r="A49" s="440">
        <v>1</v>
      </c>
      <c r="B49" s="440"/>
      <c r="C49" s="391"/>
      <c r="D49" s="391"/>
      <c r="E49" s="391"/>
      <c r="F49" s="391"/>
      <c r="G49" s="391"/>
      <c r="H49" s="391"/>
      <c r="P49" s="441" t="s">
        <v>2963</v>
      </c>
      <c r="Z49" s="391"/>
      <c r="AA49" s="391"/>
      <c r="AB49" s="391"/>
      <c r="AC49" s="391"/>
      <c r="AD49" s="391"/>
      <c r="AE49" s="391"/>
      <c r="AF49" s="391"/>
    </row>
    <row r="50" spans="1:32" ht="17.100000000000001" customHeight="1">
      <c r="A50" s="440">
        <v>2</v>
      </c>
      <c r="B50" s="391"/>
      <c r="C50" s="391"/>
      <c r="D50" s="391"/>
      <c r="E50" s="391"/>
      <c r="F50" s="391"/>
      <c r="G50" s="391"/>
      <c r="H50" s="391"/>
      <c r="P50" s="442" t="s">
        <v>2964</v>
      </c>
      <c r="Z50" s="391"/>
      <c r="AA50" s="391"/>
      <c r="AB50" s="391"/>
      <c r="AC50" s="391"/>
      <c r="AD50" s="391"/>
      <c r="AE50" s="391" t="s">
        <v>2965</v>
      </c>
      <c r="AF50" s="391"/>
    </row>
    <row r="51" spans="1:32" ht="17.100000000000001" customHeight="1">
      <c r="A51" s="440">
        <v>3</v>
      </c>
      <c r="P51" s="443" t="s">
        <v>2966</v>
      </c>
      <c r="AE51" s="337" t="s">
        <v>2967</v>
      </c>
    </row>
    <row r="52" spans="1:32" ht="17.100000000000001" customHeight="1">
      <c r="A52" s="440">
        <v>4</v>
      </c>
      <c r="P52" s="443" t="s">
        <v>2968</v>
      </c>
      <c r="AE52" s="337" t="s">
        <v>2969</v>
      </c>
    </row>
    <row r="53" spans="1:32" ht="17.100000000000001" customHeight="1">
      <c r="A53" s="440">
        <v>5</v>
      </c>
      <c r="P53" s="443" t="s">
        <v>2970</v>
      </c>
      <c r="AE53" s="337" t="s">
        <v>2965</v>
      </c>
    </row>
    <row r="54" spans="1:32" ht="17.100000000000001" customHeight="1">
      <c r="A54" s="440">
        <v>6</v>
      </c>
      <c r="P54" s="444" t="s">
        <v>2971</v>
      </c>
      <c r="AE54" s="337" t="s">
        <v>2972</v>
      </c>
    </row>
    <row r="55" spans="1:32" ht="17.100000000000001" customHeight="1">
      <c r="A55" s="440">
        <v>7</v>
      </c>
      <c r="P55" s="445" t="s">
        <v>2973</v>
      </c>
      <c r="AE55" s="337" t="s">
        <v>2974</v>
      </c>
    </row>
    <row r="56" spans="1:32" ht="17.100000000000001" customHeight="1">
      <c r="A56" s="440">
        <v>8</v>
      </c>
      <c r="P56" s="446" t="s">
        <v>2975</v>
      </c>
      <c r="AE56" s="337" t="s">
        <v>2976</v>
      </c>
    </row>
    <row r="57" spans="1:32" ht="17.100000000000001" customHeight="1">
      <c r="A57" s="440">
        <v>9</v>
      </c>
      <c r="P57" s="446" t="s">
        <v>2977</v>
      </c>
      <c r="AE57" s="337" t="s">
        <v>2978</v>
      </c>
    </row>
    <row r="58" spans="1:32" ht="17.100000000000001" customHeight="1">
      <c r="A58" s="440">
        <v>10</v>
      </c>
      <c r="P58" s="446" t="s">
        <v>2979</v>
      </c>
      <c r="AE58" s="337" t="s">
        <v>2980</v>
      </c>
    </row>
    <row r="59" spans="1:32" ht="17.100000000000001" customHeight="1">
      <c r="A59" s="440">
        <v>11</v>
      </c>
      <c r="P59" s="337" t="str">
        <f>IF(AF40&lt;&gt;"",AF40,"")</f>
        <v>1階の鉄骨その他の構造部材の建て方工事</v>
      </c>
    </row>
    <row r="60" spans="1:32" ht="17.100000000000001" customHeight="1">
      <c r="A60" s="440">
        <v>12</v>
      </c>
      <c r="P60" s="337" t="str">
        <f>IF(AF41&lt;&gt;"",AF41,"")</f>
        <v/>
      </c>
    </row>
    <row r="61" spans="1:32" ht="17.100000000000001" customHeight="1">
      <c r="A61" s="440">
        <v>13</v>
      </c>
    </row>
    <row r="62" spans="1:32" ht="17.100000000000001" customHeight="1">
      <c r="A62" s="440">
        <v>14</v>
      </c>
    </row>
    <row r="63" spans="1:32" ht="17.100000000000001" customHeight="1">
      <c r="A63" s="440">
        <v>15</v>
      </c>
    </row>
    <row r="64" spans="1:32" ht="17.100000000000001" customHeight="1">
      <c r="A64" s="440">
        <v>16</v>
      </c>
    </row>
    <row r="65" spans="1:1" ht="17.100000000000001" customHeight="1">
      <c r="A65" s="440">
        <v>17</v>
      </c>
    </row>
    <row r="66" spans="1:1" ht="17.100000000000001" customHeight="1">
      <c r="A66" s="440">
        <v>18</v>
      </c>
    </row>
    <row r="67" spans="1:1" ht="17.100000000000001" customHeight="1">
      <c r="A67" s="440">
        <v>19</v>
      </c>
    </row>
    <row r="68" spans="1:1" ht="13.5">
      <c r="A68" s="440">
        <v>20</v>
      </c>
    </row>
  </sheetData>
  <mergeCells count="34">
    <mergeCell ref="A39:AC40"/>
    <mergeCell ref="AF40:AJ40"/>
    <mergeCell ref="AF41:AJ41"/>
    <mergeCell ref="P26:AB26"/>
    <mergeCell ref="AF26:AG26"/>
    <mergeCell ref="P27:AB27"/>
    <mergeCell ref="AF27:AG27"/>
    <mergeCell ref="A36:AC37"/>
    <mergeCell ref="E38:AC38"/>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P9:S9"/>
    <mergeCell ref="J1:M1"/>
    <mergeCell ref="P1:S1"/>
    <mergeCell ref="V1:Z1"/>
    <mergeCell ref="J2:M2"/>
    <mergeCell ref="P2:S2"/>
    <mergeCell ref="V2:Z2"/>
    <mergeCell ref="J3:N3"/>
    <mergeCell ref="J4:N4"/>
    <mergeCell ref="L6:N6"/>
    <mergeCell ref="L7:N7"/>
    <mergeCell ref="J9:M9"/>
  </mergeCells>
  <phoneticPr fontId="1"/>
  <dataValidations count="5">
    <dataValidation type="list" allowBlank="1" showInputMessage="1" showErrorMessage="1" sqref="J11:M11 JF11:JI11 TB11:TE11 ACX11:ADA11 AMT11:AMW11 AWP11:AWS11 BGL11:BGO11 BQH11:BQK11 CAD11:CAG11 CJZ11:CKC11 CTV11:CTY11 DDR11:DDU11 DNN11:DNQ11 DXJ11:DXM11 EHF11:EHI11 ERB11:ERE11 FAX11:FBA11 FKT11:FKW11 FUP11:FUS11 GEL11:GEO11 GOH11:GOK11 GYD11:GYG11 HHZ11:HIC11 HRV11:HRY11 IBR11:IBU11 ILN11:ILQ11 IVJ11:IVM11 JFF11:JFI11 JPB11:JPE11 JYX11:JZA11 KIT11:KIW11 KSP11:KSS11 LCL11:LCO11 LMH11:LMK11 LWD11:LWG11 MFZ11:MGC11 MPV11:MPY11 MZR11:MZU11 NJN11:NJQ11 NTJ11:NTM11 ODF11:ODI11 ONB11:ONE11 OWX11:OXA11 PGT11:PGW11 PQP11:PQS11 QAL11:QAO11 QKH11:QKK11 QUD11:QUG11 RDZ11:REC11 RNV11:RNY11 RXR11:RXU11 SHN11:SHQ11 SRJ11:SRM11 TBF11:TBI11 TLB11:TLE11 TUX11:TVA11 UET11:UEW11 UOP11:UOS11 UYL11:UYO11 VIH11:VIK11 VSD11:VSG11 WBZ11:WCC11 WLV11:WLY11 WVR11:WVU11 J65553:M65553 JF65553:JI65553 TB65553:TE65553 ACX65553:ADA65553 AMT65553:AMW65553 AWP65553:AWS65553 BGL65553:BGO65553 BQH65553:BQK65553 CAD65553:CAG65553 CJZ65553:CKC65553 CTV65553:CTY65553 DDR65553:DDU65553 DNN65553:DNQ65553 DXJ65553:DXM65553 EHF65553:EHI65553 ERB65553:ERE65553 FAX65553:FBA65553 FKT65553:FKW65553 FUP65553:FUS65553 GEL65553:GEO65553 GOH65553:GOK65553 GYD65553:GYG65553 HHZ65553:HIC65553 HRV65553:HRY65553 IBR65553:IBU65553 ILN65553:ILQ65553 IVJ65553:IVM65553 JFF65553:JFI65553 JPB65553:JPE65553 JYX65553:JZA65553 KIT65553:KIW65553 KSP65553:KSS65553 LCL65553:LCO65553 LMH65553:LMK65553 LWD65553:LWG65553 MFZ65553:MGC65553 MPV65553:MPY65553 MZR65553:MZU65553 NJN65553:NJQ65553 NTJ65553:NTM65553 ODF65553:ODI65553 ONB65553:ONE65553 OWX65553:OXA65553 PGT65553:PGW65553 PQP65553:PQS65553 QAL65553:QAO65553 QKH65553:QKK65553 QUD65553:QUG65553 RDZ65553:REC65553 RNV65553:RNY65553 RXR65553:RXU65553 SHN65553:SHQ65553 SRJ65553:SRM65553 TBF65553:TBI65553 TLB65553:TLE65553 TUX65553:TVA65553 UET65553:UEW65553 UOP65553:UOS65553 UYL65553:UYO65553 VIH65553:VIK65553 VSD65553:VSG65553 WBZ65553:WCC65553 WLV65553:WLY65553 WVR65553:WVU65553 J131089:M131089 JF131089:JI131089 TB131089:TE131089 ACX131089:ADA131089 AMT131089:AMW131089 AWP131089:AWS131089 BGL131089:BGO131089 BQH131089:BQK131089 CAD131089:CAG131089 CJZ131089:CKC131089 CTV131089:CTY131089 DDR131089:DDU131089 DNN131089:DNQ131089 DXJ131089:DXM131089 EHF131089:EHI131089 ERB131089:ERE131089 FAX131089:FBA131089 FKT131089:FKW131089 FUP131089:FUS131089 GEL131089:GEO131089 GOH131089:GOK131089 GYD131089:GYG131089 HHZ131089:HIC131089 HRV131089:HRY131089 IBR131089:IBU131089 ILN131089:ILQ131089 IVJ131089:IVM131089 JFF131089:JFI131089 JPB131089:JPE131089 JYX131089:JZA131089 KIT131089:KIW131089 KSP131089:KSS131089 LCL131089:LCO131089 LMH131089:LMK131089 LWD131089:LWG131089 MFZ131089:MGC131089 MPV131089:MPY131089 MZR131089:MZU131089 NJN131089:NJQ131089 NTJ131089:NTM131089 ODF131089:ODI131089 ONB131089:ONE131089 OWX131089:OXA131089 PGT131089:PGW131089 PQP131089:PQS131089 QAL131089:QAO131089 QKH131089:QKK131089 QUD131089:QUG131089 RDZ131089:REC131089 RNV131089:RNY131089 RXR131089:RXU131089 SHN131089:SHQ131089 SRJ131089:SRM131089 TBF131089:TBI131089 TLB131089:TLE131089 TUX131089:TVA131089 UET131089:UEW131089 UOP131089:UOS131089 UYL131089:UYO131089 VIH131089:VIK131089 VSD131089:VSG131089 WBZ131089:WCC131089 WLV131089:WLY131089 WVR131089:WVU131089 J196625:M196625 JF196625:JI196625 TB196625:TE196625 ACX196625:ADA196625 AMT196625:AMW196625 AWP196625:AWS196625 BGL196625:BGO196625 BQH196625:BQK196625 CAD196625:CAG196625 CJZ196625:CKC196625 CTV196625:CTY196625 DDR196625:DDU196625 DNN196625:DNQ196625 DXJ196625:DXM196625 EHF196625:EHI196625 ERB196625:ERE196625 FAX196625:FBA196625 FKT196625:FKW196625 FUP196625:FUS196625 GEL196625:GEO196625 GOH196625:GOK196625 GYD196625:GYG196625 HHZ196625:HIC196625 HRV196625:HRY196625 IBR196625:IBU196625 ILN196625:ILQ196625 IVJ196625:IVM196625 JFF196625:JFI196625 JPB196625:JPE196625 JYX196625:JZA196625 KIT196625:KIW196625 KSP196625:KSS196625 LCL196625:LCO196625 LMH196625:LMK196625 LWD196625:LWG196625 MFZ196625:MGC196625 MPV196625:MPY196625 MZR196625:MZU196625 NJN196625:NJQ196625 NTJ196625:NTM196625 ODF196625:ODI196625 ONB196625:ONE196625 OWX196625:OXA196625 PGT196625:PGW196625 PQP196625:PQS196625 QAL196625:QAO196625 QKH196625:QKK196625 QUD196625:QUG196625 RDZ196625:REC196625 RNV196625:RNY196625 RXR196625:RXU196625 SHN196625:SHQ196625 SRJ196625:SRM196625 TBF196625:TBI196625 TLB196625:TLE196625 TUX196625:TVA196625 UET196625:UEW196625 UOP196625:UOS196625 UYL196625:UYO196625 VIH196625:VIK196625 VSD196625:VSG196625 WBZ196625:WCC196625 WLV196625:WLY196625 WVR196625:WVU196625 J262161:M262161 JF262161:JI262161 TB262161:TE262161 ACX262161:ADA262161 AMT262161:AMW262161 AWP262161:AWS262161 BGL262161:BGO262161 BQH262161:BQK262161 CAD262161:CAG262161 CJZ262161:CKC262161 CTV262161:CTY262161 DDR262161:DDU262161 DNN262161:DNQ262161 DXJ262161:DXM262161 EHF262161:EHI262161 ERB262161:ERE262161 FAX262161:FBA262161 FKT262161:FKW262161 FUP262161:FUS262161 GEL262161:GEO262161 GOH262161:GOK262161 GYD262161:GYG262161 HHZ262161:HIC262161 HRV262161:HRY262161 IBR262161:IBU262161 ILN262161:ILQ262161 IVJ262161:IVM262161 JFF262161:JFI262161 JPB262161:JPE262161 JYX262161:JZA262161 KIT262161:KIW262161 KSP262161:KSS262161 LCL262161:LCO262161 LMH262161:LMK262161 LWD262161:LWG262161 MFZ262161:MGC262161 MPV262161:MPY262161 MZR262161:MZU262161 NJN262161:NJQ262161 NTJ262161:NTM262161 ODF262161:ODI262161 ONB262161:ONE262161 OWX262161:OXA262161 PGT262161:PGW262161 PQP262161:PQS262161 QAL262161:QAO262161 QKH262161:QKK262161 QUD262161:QUG262161 RDZ262161:REC262161 RNV262161:RNY262161 RXR262161:RXU262161 SHN262161:SHQ262161 SRJ262161:SRM262161 TBF262161:TBI262161 TLB262161:TLE262161 TUX262161:TVA262161 UET262161:UEW262161 UOP262161:UOS262161 UYL262161:UYO262161 VIH262161:VIK262161 VSD262161:VSG262161 WBZ262161:WCC262161 WLV262161:WLY262161 WVR262161:WVU262161 J327697:M327697 JF327697:JI327697 TB327697:TE327697 ACX327697:ADA327697 AMT327697:AMW327697 AWP327697:AWS327697 BGL327697:BGO327697 BQH327697:BQK327697 CAD327697:CAG327697 CJZ327697:CKC327697 CTV327697:CTY327697 DDR327697:DDU327697 DNN327697:DNQ327697 DXJ327697:DXM327697 EHF327697:EHI327697 ERB327697:ERE327697 FAX327697:FBA327697 FKT327697:FKW327697 FUP327697:FUS327697 GEL327697:GEO327697 GOH327697:GOK327697 GYD327697:GYG327697 HHZ327697:HIC327697 HRV327697:HRY327697 IBR327697:IBU327697 ILN327697:ILQ327697 IVJ327697:IVM327697 JFF327697:JFI327697 JPB327697:JPE327697 JYX327697:JZA327697 KIT327697:KIW327697 KSP327697:KSS327697 LCL327697:LCO327697 LMH327697:LMK327697 LWD327697:LWG327697 MFZ327697:MGC327697 MPV327697:MPY327697 MZR327697:MZU327697 NJN327697:NJQ327697 NTJ327697:NTM327697 ODF327697:ODI327697 ONB327697:ONE327697 OWX327697:OXA327697 PGT327697:PGW327697 PQP327697:PQS327697 QAL327697:QAO327697 QKH327697:QKK327697 QUD327697:QUG327697 RDZ327697:REC327697 RNV327697:RNY327697 RXR327697:RXU327697 SHN327697:SHQ327697 SRJ327697:SRM327697 TBF327697:TBI327697 TLB327697:TLE327697 TUX327697:TVA327697 UET327697:UEW327697 UOP327697:UOS327697 UYL327697:UYO327697 VIH327697:VIK327697 VSD327697:VSG327697 WBZ327697:WCC327697 WLV327697:WLY327697 WVR327697:WVU327697 J393233:M393233 JF393233:JI393233 TB393233:TE393233 ACX393233:ADA393233 AMT393233:AMW393233 AWP393233:AWS393233 BGL393233:BGO393233 BQH393233:BQK393233 CAD393233:CAG393233 CJZ393233:CKC393233 CTV393233:CTY393233 DDR393233:DDU393233 DNN393233:DNQ393233 DXJ393233:DXM393233 EHF393233:EHI393233 ERB393233:ERE393233 FAX393233:FBA393233 FKT393233:FKW393233 FUP393233:FUS393233 GEL393233:GEO393233 GOH393233:GOK393233 GYD393233:GYG393233 HHZ393233:HIC393233 HRV393233:HRY393233 IBR393233:IBU393233 ILN393233:ILQ393233 IVJ393233:IVM393233 JFF393233:JFI393233 JPB393233:JPE393233 JYX393233:JZA393233 KIT393233:KIW393233 KSP393233:KSS393233 LCL393233:LCO393233 LMH393233:LMK393233 LWD393233:LWG393233 MFZ393233:MGC393233 MPV393233:MPY393233 MZR393233:MZU393233 NJN393233:NJQ393233 NTJ393233:NTM393233 ODF393233:ODI393233 ONB393233:ONE393233 OWX393233:OXA393233 PGT393233:PGW393233 PQP393233:PQS393233 QAL393233:QAO393233 QKH393233:QKK393233 QUD393233:QUG393233 RDZ393233:REC393233 RNV393233:RNY393233 RXR393233:RXU393233 SHN393233:SHQ393233 SRJ393233:SRM393233 TBF393233:TBI393233 TLB393233:TLE393233 TUX393233:TVA393233 UET393233:UEW393233 UOP393233:UOS393233 UYL393233:UYO393233 VIH393233:VIK393233 VSD393233:VSG393233 WBZ393233:WCC393233 WLV393233:WLY393233 WVR393233:WVU393233 J458769:M458769 JF458769:JI458769 TB458769:TE458769 ACX458769:ADA458769 AMT458769:AMW458769 AWP458769:AWS458769 BGL458769:BGO458769 BQH458769:BQK458769 CAD458769:CAG458769 CJZ458769:CKC458769 CTV458769:CTY458769 DDR458769:DDU458769 DNN458769:DNQ458769 DXJ458769:DXM458769 EHF458769:EHI458769 ERB458769:ERE458769 FAX458769:FBA458769 FKT458769:FKW458769 FUP458769:FUS458769 GEL458769:GEO458769 GOH458769:GOK458769 GYD458769:GYG458769 HHZ458769:HIC458769 HRV458769:HRY458769 IBR458769:IBU458769 ILN458769:ILQ458769 IVJ458769:IVM458769 JFF458769:JFI458769 JPB458769:JPE458769 JYX458769:JZA458769 KIT458769:KIW458769 KSP458769:KSS458769 LCL458769:LCO458769 LMH458769:LMK458769 LWD458769:LWG458769 MFZ458769:MGC458769 MPV458769:MPY458769 MZR458769:MZU458769 NJN458769:NJQ458769 NTJ458769:NTM458769 ODF458769:ODI458769 ONB458769:ONE458769 OWX458769:OXA458769 PGT458769:PGW458769 PQP458769:PQS458769 QAL458769:QAO458769 QKH458769:QKK458769 QUD458769:QUG458769 RDZ458769:REC458769 RNV458769:RNY458769 RXR458769:RXU458769 SHN458769:SHQ458769 SRJ458769:SRM458769 TBF458769:TBI458769 TLB458769:TLE458769 TUX458769:TVA458769 UET458769:UEW458769 UOP458769:UOS458769 UYL458769:UYO458769 VIH458769:VIK458769 VSD458769:VSG458769 WBZ458769:WCC458769 WLV458769:WLY458769 WVR458769:WVU458769 J524305:M524305 JF524305:JI524305 TB524305:TE524305 ACX524305:ADA524305 AMT524305:AMW524305 AWP524305:AWS524305 BGL524305:BGO524305 BQH524305:BQK524305 CAD524305:CAG524305 CJZ524305:CKC524305 CTV524305:CTY524305 DDR524305:DDU524305 DNN524305:DNQ524305 DXJ524305:DXM524305 EHF524305:EHI524305 ERB524305:ERE524305 FAX524305:FBA524305 FKT524305:FKW524305 FUP524305:FUS524305 GEL524305:GEO524305 GOH524305:GOK524305 GYD524305:GYG524305 HHZ524305:HIC524305 HRV524305:HRY524305 IBR524305:IBU524305 ILN524305:ILQ524305 IVJ524305:IVM524305 JFF524305:JFI524305 JPB524305:JPE524305 JYX524305:JZA524305 KIT524305:KIW524305 KSP524305:KSS524305 LCL524305:LCO524305 LMH524305:LMK524305 LWD524305:LWG524305 MFZ524305:MGC524305 MPV524305:MPY524305 MZR524305:MZU524305 NJN524305:NJQ524305 NTJ524305:NTM524305 ODF524305:ODI524305 ONB524305:ONE524305 OWX524305:OXA524305 PGT524305:PGW524305 PQP524305:PQS524305 QAL524305:QAO524305 QKH524305:QKK524305 QUD524305:QUG524305 RDZ524305:REC524305 RNV524305:RNY524305 RXR524305:RXU524305 SHN524305:SHQ524305 SRJ524305:SRM524305 TBF524305:TBI524305 TLB524305:TLE524305 TUX524305:TVA524305 UET524305:UEW524305 UOP524305:UOS524305 UYL524305:UYO524305 VIH524305:VIK524305 VSD524305:VSG524305 WBZ524305:WCC524305 WLV524305:WLY524305 WVR524305:WVU524305 J589841:M589841 JF589841:JI589841 TB589841:TE589841 ACX589841:ADA589841 AMT589841:AMW589841 AWP589841:AWS589841 BGL589841:BGO589841 BQH589841:BQK589841 CAD589841:CAG589841 CJZ589841:CKC589841 CTV589841:CTY589841 DDR589841:DDU589841 DNN589841:DNQ589841 DXJ589841:DXM589841 EHF589841:EHI589841 ERB589841:ERE589841 FAX589841:FBA589841 FKT589841:FKW589841 FUP589841:FUS589841 GEL589841:GEO589841 GOH589841:GOK589841 GYD589841:GYG589841 HHZ589841:HIC589841 HRV589841:HRY589841 IBR589841:IBU589841 ILN589841:ILQ589841 IVJ589841:IVM589841 JFF589841:JFI589841 JPB589841:JPE589841 JYX589841:JZA589841 KIT589841:KIW589841 KSP589841:KSS589841 LCL589841:LCO589841 LMH589841:LMK589841 LWD589841:LWG589841 MFZ589841:MGC589841 MPV589841:MPY589841 MZR589841:MZU589841 NJN589841:NJQ589841 NTJ589841:NTM589841 ODF589841:ODI589841 ONB589841:ONE589841 OWX589841:OXA589841 PGT589841:PGW589841 PQP589841:PQS589841 QAL589841:QAO589841 QKH589841:QKK589841 QUD589841:QUG589841 RDZ589841:REC589841 RNV589841:RNY589841 RXR589841:RXU589841 SHN589841:SHQ589841 SRJ589841:SRM589841 TBF589841:TBI589841 TLB589841:TLE589841 TUX589841:TVA589841 UET589841:UEW589841 UOP589841:UOS589841 UYL589841:UYO589841 VIH589841:VIK589841 VSD589841:VSG589841 WBZ589841:WCC589841 WLV589841:WLY589841 WVR589841:WVU589841 J655377:M655377 JF655377:JI655377 TB655377:TE655377 ACX655377:ADA655377 AMT655377:AMW655377 AWP655377:AWS655377 BGL655377:BGO655377 BQH655377:BQK655377 CAD655377:CAG655377 CJZ655377:CKC655377 CTV655377:CTY655377 DDR655377:DDU655377 DNN655377:DNQ655377 DXJ655377:DXM655377 EHF655377:EHI655377 ERB655377:ERE655377 FAX655377:FBA655377 FKT655377:FKW655377 FUP655377:FUS655377 GEL655377:GEO655377 GOH655377:GOK655377 GYD655377:GYG655377 HHZ655377:HIC655377 HRV655377:HRY655377 IBR655377:IBU655377 ILN655377:ILQ655377 IVJ655377:IVM655377 JFF655377:JFI655377 JPB655377:JPE655377 JYX655377:JZA655377 KIT655377:KIW655377 KSP655377:KSS655377 LCL655377:LCO655377 LMH655377:LMK655377 LWD655377:LWG655377 MFZ655377:MGC655377 MPV655377:MPY655377 MZR655377:MZU655377 NJN655377:NJQ655377 NTJ655377:NTM655377 ODF655377:ODI655377 ONB655377:ONE655377 OWX655377:OXA655377 PGT655377:PGW655377 PQP655377:PQS655377 QAL655377:QAO655377 QKH655377:QKK655377 QUD655377:QUG655377 RDZ655377:REC655377 RNV655377:RNY655377 RXR655377:RXU655377 SHN655377:SHQ655377 SRJ655377:SRM655377 TBF655377:TBI655377 TLB655377:TLE655377 TUX655377:TVA655377 UET655377:UEW655377 UOP655377:UOS655377 UYL655377:UYO655377 VIH655377:VIK655377 VSD655377:VSG655377 WBZ655377:WCC655377 WLV655377:WLY655377 WVR655377:WVU655377 J720913:M720913 JF720913:JI720913 TB720913:TE720913 ACX720913:ADA720913 AMT720913:AMW720913 AWP720913:AWS720913 BGL720913:BGO720913 BQH720913:BQK720913 CAD720913:CAG720913 CJZ720913:CKC720913 CTV720913:CTY720913 DDR720913:DDU720913 DNN720913:DNQ720913 DXJ720913:DXM720913 EHF720913:EHI720913 ERB720913:ERE720913 FAX720913:FBA720913 FKT720913:FKW720913 FUP720913:FUS720913 GEL720913:GEO720913 GOH720913:GOK720913 GYD720913:GYG720913 HHZ720913:HIC720913 HRV720913:HRY720913 IBR720913:IBU720913 ILN720913:ILQ720913 IVJ720913:IVM720913 JFF720913:JFI720913 JPB720913:JPE720913 JYX720913:JZA720913 KIT720913:KIW720913 KSP720913:KSS720913 LCL720913:LCO720913 LMH720913:LMK720913 LWD720913:LWG720913 MFZ720913:MGC720913 MPV720913:MPY720913 MZR720913:MZU720913 NJN720913:NJQ720913 NTJ720913:NTM720913 ODF720913:ODI720913 ONB720913:ONE720913 OWX720913:OXA720913 PGT720913:PGW720913 PQP720913:PQS720913 QAL720913:QAO720913 QKH720913:QKK720913 QUD720913:QUG720913 RDZ720913:REC720913 RNV720913:RNY720913 RXR720913:RXU720913 SHN720913:SHQ720913 SRJ720913:SRM720913 TBF720913:TBI720913 TLB720913:TLE720913 TUX720913:TVA720913 UET720913:UEW720913 UOP720913:UOS720913 UYL720913:UYO720913 VIH720913:VIK720913 VSD720913:VSG720913 WBZ720913:WCC720913 WLV720913:WLY720913 WVR720913:WVU720913 J786449:M786449 JF786449:JI786449 TB786449:TE786449 ACX786449:ADA786449 AMT786449:AMW786449 AWP786449:AWS786449 BGL786449:BGO786449 BQH786449:BQK786449 CAD786449:CAG786449 CJZ786449:CKC786449 CTV786449:CTY786449 DDR786449:DDU786449 DNN786449:DNQ786449 DXJ786449:DXM786449 EHF786449:EHI786449 ERB786449:ERE786449 FAX786449:FBA786449 FKT786449:FKW786449 FUP786449:FUS786449 GEL786449:GEO786449 GOH786449:GOK786449 GYD786449:GYG786449 HHZ786449:HIC786449 HRV786449:HRY786449 IBR786449:IBU786449 ILN786449:ILQ786449 IVJ786449:IVM786449 JFF786449:JFI786449 JPB786449:JPE786449 JYX786449:JZA786449 KIT786449:KIW786449 KSP786449:KSS786449 LCL786449:LCO786449 LMH786449:LMK786449 LWD786449:LWG786449 MFZ786449:MGC786449 MPV786449:MPY786449 MZR786449:MZU786449 NJN786449:NJQ786449 NTJ786449:NTM786449 ODF786449:ODI786449 ONB786449:ONE786449 OWX786449:OXA786449 PGT786449:PGW786449 PQP786449:PQS786449 QAL786449:QAO786449 QKH786449:QKK786449 QUD786449:QUG786449 RDZ786449:REC786449 RNV786449:RNY786449 RXR786449:RXU786449 SHN786449:SHQ786449 SRJ786449:SRM786449 TBF786449:TBI786449 TLB786449:TLE786449 TUX786449:TVA786449 UET786449:UEW786449 UOP786449:UOS786449 UYL786449:UYO786449 VIH786449:VIK786449 VSD786449:VSG786449 WBZ786449:WCC786449 WLV786449:WLY786449 WVR786449:WVU786449 J851985:M851985 JF851985:JI851985 TB851985:TE851985 ACX851985:ADA851985 AMT851985:AMW851985 AWP851985:AWS851985 BGL851985:BGO851985 BQH851985:BQK851985 CAD851985:CAG851985 CJZ851985:CKC851985 CTV851985:CTY851985 DDR851985:DDU851985 DNN851985:DNQ851985 DXJ851985:DXM851985 EHF851985:EHI851985 ERB851985:ERE851985 FAX851985:FBA851985 FKT851985:FKW851985 FUP851985:FUS851985 GEL851985:GEO851985 GOH851985:GOK851985 GYD851985:GYG851985 HHZ851985:HIC851985 HRV851985:HRY851985 IBR851985:IBU851985 ILN851985:ILQ851985 IVJ851985:IVM851985 JFF851985:JFI851985 JPB851985:JPE851985 JYX851985:JZA851985 KIT851985:KIW851985 KSP851985:KSS851985 LCL851985:LCO851985 LMH851985:LMK851985 LWD851985:LWG851985 MFZ851985:MGC851985 MPV851985:MPY851985 MZR851985:MZU851985 NJN851985:NJQ851985 NTJ851985:NTM851985 ODF851985:ODI851985 ONB851985:ONE851985 OWX851985:OXA851985 PGT851985:PGW851985 PQP851985:PQS851985 QAL851985:QAO851985 QKH851985:QKK851985 QUD851985:QUG851985 RDZ851985:REC851985 RNV851985:RNY851985 RXR851985:RXU851985 SHN851985:SHQ851985 SRJ851985:SRM851985 TBF851985:TBI851985 TLB851985:TLE851985 TUX851985:TVA851985 UET851985:UEW851985 UOP851985:UOS851985 UYL851985:UYO851985 VIH851985:VIK851985 VSD851985:VSG851985 WBZ851985:WCC851985 WLV851985:WLY851985 WVR851985:WVU851985 J917521:M917521 JF917521:JI917521 TB917521:TE917521 ACX917521:ADA917521 AMT917521:AMW917521 AWP917521:AWS917521 BGL917521:BGO917521 BQH917521:BQK917521 CAD917521:CAG917521 CJZ917521:CKC917521 CTV917521:CTY917521 DDR917521:DDU917521 DNN917521:DNQ917521 DXJ917521:DXM917521 EHF917521:EHI917521 ERB917521:ERE917521 FAX917521:FBA917521 FKT917521:FKW917521 FUP917521:FUS917521 GEL917521:GEO917521 GOH917521:GOK917521 GYD917521:GYG917521 HHZ917521:HIC917521 HRV917521:HRY917521 IBR917521:IBU917521 ILN917521:ILQ917521 IVJ917521:IVM917521 JFF917521:JFI917521 JPB917521:JPE917521 JYX917521:JZA917521 KIT917521:KIW917521 KSP917521:KSS917521 LCL917521:LCO917521 LMH917521:LMK917521 LWD917521:LWG917521 MFZ917521:MGC917521 MPV917521:MPY917521 MZR917521:MZU917521 NJN917521:NJQ917521 NTJ917521:NTM917521 ODF917521:ODI917521 ONB917521:ONE917521 OWX917521:OXA917521 PGT917521:PGW917521 PQP917521:PQS917521 QAL917521:QAO917521 QKH917521:QKK917521 QUD917521:QUG917521 RDZ917521:REC917521 RNV917521:RNY917521 RXR917521:RXU917521 SHN917521:SHQ917521 SRJ917521:SRM917521 TBF917521:TBI917521 TLB917521:TLE917521 TUX917521:TVA917521 UET917521:UEW917521 UOP917521:UOS917521 UYL917521:UYO917521 VIH917521:VIK917521 VSD917521:VSG917521 WBZ917521:WCC917521 WLV917521:WLY917521 WVR917521:WVU917521 J983057:M983057 JF983057:JI983057 TB983057:TE983057 ACX983057:ADA983057 AMT983057:AMW983057 AWP983057:AWS983057 BGL983057:BGO983057 BQH983057:BQK983057 CAD983057:CAG983057 CJZ983057:CKC983057 CTV983057:CTY983057 DDR983057:DDU983057 DNN983057:DNQ983057 DXJ983057:DXM983057 EHF983057:EHI983057 ERB983057:ERE983057 FAX983057:FBA983057 FKT983057:FKW983057 FUP983057:FUS983057 GEL983057:GEO983057 GOH983057:GOK983057 GYD983057:GYG983057 HHZ983057:HIC983057 HRV983057:HRY983057 IBR983057:IBU983057 ILN983057:ILQ983057 IVJ983057:IVM983057 JFF983057:JFI983057 JPB983057:JPE983057 JYX983057:JZA983057 KIT983057:KIW983057 KSP983057:KSS983057 LCL983057:LCO983057 LMH983057:LMK983057 LWD983057:LWG983057 MFZ983057:MGC983057 MPV983057:MPY983057 MZR983057:MZU983057 NJN983057:NJQ983057 NTJ983057:NTM983057 ODF983057:ODI983057 ONB983057:ONE983057 OWX983057:OXA983057 PGT983057:PGW983057 PQP983057:PQS983057 QAL983057:QAO983057 QKH983057:QKK983057 QUD983057:QUG983057 RDZ983057:REC983057 RNV983057:RNY983057 RXR983057:RXU983057 SHN983057:SHQ983057 SRJ983057:SRM983057 TBF983057:TBI983057 TLB983057:TLE983057 TUX983057:TVA983057 UET983057:UEW983057 UOP983057:UOS983057 UYL983057:UYO983057 VIH983057:VIK983057 VSD983057:VSG983057 WBZ983057:WCC983057 WLV983057:WLY983057 WVR983057:WVU983057 P11:S11 JL11:JO11 TH11:TK11 ADD11:ADG11 AMZ11:ANC11 AWV11:AWY11 BGR11:BGU11 BQN11:BQQ11 CAJ11:CAM11 CKF11:CKI11 CUB11:CUE11 DDX11:DEA11 DNT11:DNW11 DXP11:DXS11 EHL11:EHO11 ERH11:ERK11 FBD11:FBG11 FKZ11:FLC11 FUV11:FUY11 GER11:GEU11 GON11:GOQ11 GYJ11:GYM11 HIF11:HII11 HSB11:HSE11 IBX11:ICA11 ILT11:ILW11 IVP11:IVS11 JFL11:JFO11 JPH11:JPK11 JZD11:JZG11 KIZ11:KJC11 KSV11:KSY11 LCR11:LCU11 LMN11:LMQ11 LWJ11:LWM11 MGF11:MGI11 MQB11:MQE11 MZX11:NAA11 NJT11:NJW11 NTP11:NTS11 ODL11:ODO11 ONH11:ONK11 OXD11:OXG11 PGZ11:PHC11 PQV11:PQY11 QAR11:QAU11 QKN11:QKQ11 QUJ11:QUM11 REF11:REI11 ROB11:ROE11 RXX11:RYA11 SHT11:SHW11 SRP11:SRS11 TBL11:TBO11 TLH11:TLK11 TVD11:TVG11 UEZ11:UFC11 UOV11:UOY11 UYR11:UYU11 VIN11:VIQ11 VSJ11:VSM11 WCF11:WCI11 WMB11:WME11 WVX11:WWA11 P65553:S65553 JL65553:JO65553 TH65553:TK65553 ADD65553:ADG65553 AMZ65553:ANC65553 AWV65553:AWY65553 BGR65553:BGU65553 BQN65553:BQQ65553 CAJ65553:CAM65553 CKF65553:CKI65553 CUB65553:CUE65553 DDX65553:DEA65553 DNT65553:DNW65553 DXP65553:DXS65553 EHL65553:EHO65553 ERH65553:ERK65553 FBD65553:FBG65553 FKZ65553:FLC65553 FUV65553:FUY65553 GER65553:GEU65553 GON65553:GOQ65553 GYJ65553:GYM65553 HIF65553:HII65553 HSB65553:HSE65553 IBX65553:ICA65553 ILT65553:ILW65553 IVP65553:IVS65553 JFL65553:JFO65553 JPH65553:JPK65553 JZD65553:JZG65553 KIZ65553:KJC65553 KSV65553:KSY65553 LCR65553:LCU65553 LMN65553:LMQ65553 LWJ65553:LWM65553 MGF65553:MGI65553 MQB65553:MQE65553 MZX65553:NAA65553 NJT65553:NJW65553 NTP65553:NTS65553 ODL65553:ODO65553 ONH65553:ONK65553 OXD65553:OXG65553 PGZ65553:PHC65553 PQV65553:PQY65553 QAR65553:QAU65553 QKN65553:QKQ65553 QUJ65553:QUM65553 REF65553:REI65553 ROB65553:ROE65553 RXX65553:RYA65553 SHT65553:SHW65553 SRP65553:SRS65553 TBL65553:TBO65553 TLH65553:TLK65553 TVD65553:TVG65553 UEZ65553:UFC65553 UOV65553:UOY65553 UYR65553:UYU65553 VIN65553:VIQ65553 VSJ65553:VSM65553 WCF65553:WCI65553 WMB65553:WME65553 WVX65553:WWA65553 P131089:S131089 JL131089:JO131089 TH131089:TK131089 ADD131089:ADG131089 AMZ131089:ANC131089 AWV131089:AWY131089 BGR131089:BGU131089 BQN131089:BQQ131089 CAJ131089:CAM131089 CKF131089:CKI131089 CUB131089:CUE131089 DDX131089:DEA131089 DNT131089:DNW131089 DXP131089:DXS131089 EHL131089:EHO131089 ERH131089:ERK131089 FBD131089:FBG131089 FKZ131089:FLC131089 FUV131089:FUY131089 GER131089:GEU131089 GON131089:GOQ131089 GYJ131089:GYM131089 HIF131089:HII131089 HSB131089:HSE131089 IBX131089:ICA131089 ILT131089:ILW131089 IVP131089:IVS131089 JFL131089:JFO131089 JPH131089:JPK131089 JZD131089:JZG131089 KIZ131089:KJC131089 KSV131089:KSY131089 LCR131089:LCU131089 LMN131089:LMQ131089 LWJ131089:LWM131089 MGF131089:MGI131089 MQB131089:MQE131089 MZX131089:NAA131089 NJT131089:NJW131089 NTP131089:NTS131089 ODL131089:ODO131089 ONH131089:ONK131089 OXD131089:OXG131089 PGZ131089:PHC131089 PQV131089:PQY131089 QAR131089:QAU131089 QKN131089:QKQ131089 QUJ131089:QUM131089 REF131089:REI131089 ROB131089:ROE131089 RXX131089:RYA131089 SHT131089:SHW131089 SRP131089:SRS131089 TBL131089:TBO131089 TLH131089:TLK131089 TVD131089:TVG131089 UEZ131089:UFC131089 UOV131089:UOY131089 UYR131089:UYU131089 VIN131089:VIQ131089 VSJ131089:VSM131089 WCF131089:WCI131089 WMB131089:WME131089 WVX131089:WWA131089 P196625:S196625 JL196625:JO196625 TH196625:TK196625 ADD196625:ADG196625 AMZ196625:ANC196625 AWV196625:AWY196625 BGR196625:BGU196625 BQN196625:BQQ196625 CAJ196625:CAM196625 CKF196625:CKI196625 CUB196625:CUE196625 DDX196625:DEA196625 DNT196625:DNW196625 DXP196625:DXS196625 EHL196625:EHO196625 ERH196625:ERK196625 FBD196625:FBG196625 FKZ196625:FLC196625 FUV196625:FUY196625 GER196625:GEU196625 GON196625:GOQ196625 GYJ196625:GYM196625 HIF196625:HII196625 HSB196625:HSE196625 IBX196625:ICA196625 ILT196625:ILW196625 IVP196625:IVS196625 JFL196625:JFO196625 JPH196625:JPK196625 JZD196625:JZG196625 KIZ196625:KJC196625 KSV196625:KSY196625 LCR196625:LCU196625 LMN196625:LMQ196625 LWJ196625:LWM196625 MGF196625:MGI196625 MQB196625:MQE196625 MZX196625:NAA196625 NJT196625:NJW196625 NTP196625:NTS196625 ODL196625:ODO196625 ONH196625:ONK196625 OXD196625:OXG196625 PGZ196625:PHC196625 PQV196625:PQY196625 QAR196625:QAU196625 QKN196625:QKQ196625 QUJ196625:QUM196625 REF196625:REI196625 ROB196625:ROE196625 RXX196625:RYA196625 SHT196625:SHW196625 SRP196625:SRS196625 TBL196625:TBO196625 TLH196625:TLK196625 TVD196625:TVG196625 UEZ196625:UFC196625 UOV196625:UOY196625 UYR196625:UYU196625 VIN196625:VIQ196625 VSJ196625:VSM196625 WCF196625:WCI196625 WMB196625:WME196625 WVX196625:WWA196625 P262161:S262161 JL262161:JO262161 TH262161:TK262161 ADD262161:ADG262161 AMZ262161:ANC262161 AWV262161:AWY262161 BGR262161:BGU262161 BQN262161:BQQ262161 CAJ262161:CAM262161 CKF262161:CKI262161 CUB262161:CUE262161 DDX262161:DEA262161 DNT262161:DNW262161 DXP262161:DXS262161 EHL262161:EHO262161 ERH262161:ERK262161 FBD262161:FBG262161 FKZ262161:FLC262161 FUV262161:FUY262161 GER262161:GEU262161 GON262161:GOQ262161 GYJ262161:GYM262161 HIF262161:HII262161 HSB262161:HSE262161 IBX262161:ICA262161 ILT262161:ILW262161 IVP262161:IVS262161 JFL262161:JFO262161 JPH262161:JPK262161 JZD262161:JZG262161 KIZ262161:KJC262161 KSV262161:KSY262161 LCR262161:LCU262161 LMN262161:LMQ262161 LWJ262161:LWM262161 MGF262161:MGI262161 MQB262161:MQE262161 MZX262161:NAA262161 NJT262161:NJW262161 NTP262161:NTS262161 ODL262161:ODO262161 ONH262161:ONK262161 OXD262161:OXG262161 PGZ262161:PHC262161 PQV262161:PQY262161 QAR262161:QAU262161 QKN262161:QKQ262161 QUJ262161:QUM262161 REF262161:REI262161 ROB262161:ROE262161 RXX262161:RYA262161 SHT262161:SHW262161 SRP262161:SRS262161 TBL262161:TBO262161 TLH262161:TLK262161 TVD262161:TVG262161 UEZ262161:UFC262161 UOV262161:UOY262161 UYR262161:UYU262161 VIN262161:VIQ262161 VSJ262161:VSM262161 WCF262161:WCI262161 WMB262161:WME262161 WVX262161:WWA262161 P327697:S327697 JL327697:JO327697 TH327697:TK327697 ADD327697:ADG327697 AMZ327697:ANC327697 AWV327697:AWY327697 BGR327697:BGU327697 BQN327697:BQQ327697 CAJ327697:CAM327697 CKF327697:CKI327697 CUB327697:CUE327697 DDX327697:DEA327697 DNT327697:DNW327697 DXP327697:DXS327697 EHL327697:EHO327697 ERH327697:ERK327697 FBD327697:FBG327697 FKZ327697:FLC327697 FUV327697:FUY327697 GER327697:GEU327697 GON327697:GOQ327697 GYJ327697:GYM327697 HIF327697:HII327697 HSB327697:HSE327697 IBX327697:ICA327697 ILT327697:ILW327697 IVP327697:IVS327697 JFL327697:JFO327697 JPH327697:JPK327697 JZD327697:JZG327697 KIZ327697:KJC327697 KSV327697:KSY327697 LCR327697:LCU327697 LMN327697:LMQ327697 LWJ327697:LWM327697 MGF327697:MGI327697 MQB327697:MQE327697 MZX327697:NAA327697 NJT327697:NJW327697 NTP327697:NTS327697 ODL327697:ODO327697 ONH327697:ONK327697 OXD327697:OXG327697 PGZ327697:PHC327697 PQV327697:PQY327697 QAR327697:QAU327697 QKN327697:QKQ327697 QUJ327697:QUM327697 REF327697:REI327697 ROB327697:ROE327697 RXX327697:RYA327697 SHT327697:SHW327697 SRP327697:SRS327697 TBL327697:TBO327697 TLH327697:TLK327697 TVD327697:TVG327697 UEZ327697:UFC327697 UOV327697:UOY327697 UYR327697:UYU327697 VIN327697:VIQ327697 VSJ327697:VSM327697 WCF327697:WCI327697 WMB327697:WME327697 WVX327697:WWA327697 P393233:S393233 JL393233:JO393233 TH393233:TK393233 ADD393233:ADG393233 AMZ393233:ANC393233 AWV393233:AWY393233 BGR393233:BGU393233 BQN393233:BQQ393233 CAJ393233:CAM393233 CKF393233:CKI393233 CUB393233:CUE393233 DDX393233:DEA393233 DNT393233:DNW393233 DXP393233:DXS393233 EHL393233:EHO393233 ERH393233:ERK393233 FBD393233:FBG393233 FKZ393233:FLC393233 FUV393233:FUY393233 GER393233:GEU393233 GON393233:GOQ393233 GYJ393233:GYM393233 HIF393233:HII393233 HSB393233:HSE393233 IBX393233:ICA393233 ILT393233:ILW393233 IVP393233:IVS393233 JFL393233:JFO393233 JPH393233:JPK393233 JZD393233:JZG393233 KIZ393233:KJC393233 KSV393233:KSY393233 LCR393233:LCU393233 LMN393233:LMQ393233 LWJ393233:LWM393233 MGF393233:MGI393233 MQB393233:MQE393233 MZX393233:NAA393233 NJT393233:NJW393233 NTP393233:NTS393233 ODL393233:ODO393233 ONH393233:ONK393233 OXD393233:OXG393233 PGZ393233:PHC393233 PQV393233:PQY393233 QAR393233:QAU393233 QKN393233:QKQ393233 QUJ393233:QUM393233 REF393233:REI393233 ROB393233:ROE393233 RXX393233:RYA393233 SHT393233:SHW393233 SRP393233:SRS393233 TBL393233:TBO393233 TLH393233:TLK393233 TVD393233:TVG393233 UEZ393233:UFC393233 UOV393233:UOY393233 UYR393233:UYU393233 VIN393233:VIQ393233 VSJ393233:VSM393233 WCF393233:WCI393233 WMB393233:WME393233 WVX393233:WWA393233 P458769:S458769 JL458769:JO458769 TH458769:TK458769 ADD458769:ADG458769 AMZ458769:ANC458769 AWV458769:AWY458769 BGR458769:BGU458769 BQN458769:BQQ458769 CAJ458769:CAM458769 CKF458769:CKI458769 CUB458769:CUE458769 DDX458769:DEA458769 DNT458769:DNW458769 DXP458769:DXS458769 EHL458769:EHO458769 ERH458769:ERK458769 FBD458769:FBG458769 FKZ458769:FLC458769 FUV458769:FUY458769 GER458769:GEU458769 GON458769:GOQ458769 GYJ458769:GYM458769 HIF458769:HII458769 HSB458769:HSE458769 IBX458769:ICA458769 ILT458769:ILW458769 IVP458769:IVS458769 JFL458769:JFO458769 JPH458769:JPK458769 JZD458769:JZG458769 KIZ458769:KJC458769 KSV458769:KSY458769 LCR458769:LCU458769 LMN458769:LMQ458769 LWJ458769:LWM458769 MGF458769:MGI458769 MQB458769:MQE458769 MZX458769:NAA458769 NJT458769:NJW458769 NTP458769:NTS458769 ODL458769:ODO458769 ONH458769:ONK458769 OXD458769:OXG458769 PGZ458769:PHC458769 PQV458769:PQY458769 QAR458769:QAU458769 QKN458769:QKQ458769 QUJ458769:QUM458769 REF458769:REI458769 ROB458769:ROE458769 RXX458769:RYA458769 SHT458769:SHW458769 SRP458769:SRS458769 TBL458769:TBO458769 TLH458769:TLK458769 TVD458769:TVG458769 UEZ458769:UFC458769 UOV458769:UOY458769 UYR458769:UYU458769 VIN458769:VIQ458769 VSJ458769:VSM458769 WCF458769:WCI458769 WMB458769:WME458769 WVX458769:WWA458769 P524305:S524305 JL524305:JO524305 TH524305:TK524305 ADD524305:ADG524305 AMZ524305:ANC524305 AWV524305:AWY524305 BGR524305:BGU524305 BQN524305:BQQ524305 CAJ524305:CAM524305 CKF524305:CKI524305 CUB524305:CUE524305 DDX524305:DEA524305 DNT524305:DNW524305 DXP524305:DXS524305 EHL524305:EHO524305 ERH524305:ERK524305 FBD524305:FBG524305 FKZ524305:FLC524305 FUV524305:FUY524305 GER524305:GEU524305 GON524305:GOQ524305 GYJ524305:GYM524305 HIF524305:HII524305 HSB524305:HSE524305 IBX524305:ICA524305 ILT524305:ILW524305 IVP524305:IVS524305 JFL524305:JFO524305 JPH524305:JPK524305 JZD524305:JZG524305 KIZ524305:KJC524305 KSV524305:KSY524305 LCR524305:LCU524305 LMN524305:LMQ524305 LWJ524305:LWM524305 MGF524305:MGI524305 MQB524305:MQE524305 MZX524305:NAA524305 NJT524305:NJW524305 NTP524305:NTS524305 ODL524305:ODO524305 ONH524305:ONK524305 OXD524305:OXG524305 PGZ524305:PHC524305 PQV524305:PQY524305 QAR524305:QAU524305 QKN524305:QKQ524305 QUJ524305:QUM524305 REF524305:REI524305 ROB524305:ROE524305 RXX524305:RYA524305 SHT524305:SHW524305 SRP524305:SRS524305 TBL524305:TBO524305 TLH524305:TLK524305 TVD524305:TVG524305 UEZ524305:UFC524305 UOV524305:UOY524305 UYR524305:UYU524305 VIN524305:VIQ524305 VSJ524305:VSM524305 WCF524305:WCI524305 WMB524305:WME524305 WVX524305:WWA524305 P589841:S589841 JL589841:JO589841 TH589841:TK589841 ADD589841:ADG589841 AMZ589841:ANC589841 AWV589841:AWY589841 BGR589841:BGU589841 BQN589841:BQQ589841 CAJ589841:CAM589841 CKF589841:CKI589841 CUB589841:CUE589841 DDX589841:DEA589841 DNT589841:DNW589841 DXP589841:DXS589841 EHL589841:EHO589841 ERH589841:ERK589841 FBD589841:FBG589841 FKZ589841:FLC589841 FUV589841:FUY589841 GER589841:GEU589841 GON589841:GOQ589841 GYJ589841:GYM589841 HIF589841:HII589841 HSB589841:HSE589841 IBX589841:ICA589841 ILT589841:ILW589841 IVP589841:IVS589841 JFL589841:JFO589841 JPH589841:JPK589841 JZD589841:JZG589841 KIZ589841:KJC589841 KSV589841:KSY589841 LCR589841:LCU589841 LMN589841:LMQ589841 LWJ589841:LWM589841 MGF589841:MGI589841 MQB589841:MQE589841 MZX589841:NAA589841 NJT589841:NJW589841 NTP589841:NTS589841 ODL589841:ODO589841 ONH589841:ONK589841 OXD589841:OXG589841 PGZ589841:PHC589841 PQV589841:PQY589841 QAR589841:QAU589841 QKN589841:QKQ589841 QUJ589841:QUM589841 REF589841:REI589841 ROB589841:ROE589841 RXX589841:RYA589841 SHT589841:SHW589841 SRP589841:SRS589841 TBL589841:TBO589841 TLH589841:TLK589841 TVD589841:TVG589841 UEZ589841:UFC589841 UOV589841:UOY589841 UYR589841:UYU589841 VIN589841:VIQ589841 VSJ589841:VSM589841 WCF589841:WCI589841 WMB589841:WME589841 WVX589841:WWA589841 P655377:S655377 JL655377:JO655377 TH655377:TK655377 ADD655377:ADG655377 AMZ655377:ANC655377 AWV655377:AWY655377 BGR655377:BGU655377 BQN655377:BQQ655377 CAJ655377:CAM655377 CKF655377:CKI655377 CUB655377:CUE655377 DDX655377:DEA655377 DNT655377:DNW655377 DXP655377:DXS655377 EHL655377:EHO655377 ERH655377:ERK655377 FBD655377:FBG655377 FKZ655377:FLC655377 FUV655377:FUY655377 GER655377:GEU655377 GON655377:GOQ655377 GYJ655377:GYM655377 HIF655377:HII655377 HSB655377:HSE655377 IBX655377:ICA655377 ILT655377:ILW655377 IVP655377:IVS655377 JFL655377:JFO655377 JPH655377:JPK655377 JZD655377:JZG655377 KIZ655377:KJC655377 KSV655377:KSY655377 LCR655377:LCU655377 LMN655377:LMQ655377 LWJ655377:LWM655377 MGF655377:MGI655377 MQB655377:MQE655377 MZX655377:NAA655377 NJT655377:NJW655377 NTP655377:NTS655377 ODL655377:ODO655377 ONH655377:ONK655377 OXD655377:OXG655377 PGZ655377:PHC655377 PQV655377:PQY655377 QAR655377:QAU655377 QKN655377:QKQ655377 QUJ655377:QUM655377 REF655377:REI655377 ROB655377:ROE655377 RXX655377:RYA655377 SHT655377:SHW655377 SRP655377:SRS655377 TBL655377:TBO655377 TLH655377:TLK655377 TVD655377:TVG655377 UEZ655377:UFC655377 UOV655377:UOY655377 UYR655377:UYU655377 VIN655377:VIQ655377 VSJ655377:VSM655377 WCF655377:WCI655377 WMB655377:WME655377 WVX655377:WWA655377 P720913:S720913 JL720913:JO720913 TH720913:TK720913 ADD720913:ADG720913 AMZ720913:ANC720913 AWV720913:AWY720913 BGR720913:BGU720913 BQN720913:BQQ720913 CAJ720913:CAM720913 CKF720913:CKI720913 CUB720913:CUE720913 DDX720913:DEA720913 DNT720913:DNW720913 DXP720913:DXS720913 EHL720913:EHO720913 ERH720913:ERK720913 FBD720913:FBG720913 FKZ720913:FLC720913 FUV720913:FUY720913 GER720913:GEU720913 GON720913:GOQ720913 GYJ720913:GYM720913 HIF720913:HII720913 HSB720913:HSE720913 IBX720913:ICA720913 ILT720913:ILW720913 IVP720913:IVS720913 JFL720913:JFO720913 JPH720913:JPK720913 JZD720913:JZG720913 KIZ720913:KJC720913 KSV720913:KSY720913 LCR720913:LCU720913 LMN720913:LMQ720913 LWJ720913:LWM720913 MGF720913:MGI720913 MQB720913:MQE720913 MZX720913:NAA720913 NJT720913:NJW720913 NTP720913:NTS720913 ODL720913:ODO720913 ONH720913:ONK720913 OXD720913:OXG720913 PGZ720913:PHC720913 PQV720913:PQY720913 QAR720913:QAU720913 QKN720913:QKQ720913 QUJ720913:QUM720913 REF720913:REI720913 ROB720913:ROE720913 RXX720913:RYA720913 SHT720913:SHW720913 SRP720913:SRS720913 TBL720913:TBO720913 TLH720913:TLK720913 TVD720913:TVG720913 UEZ720913:UFC720913 UOV720913:UOY720913 UYR720913:UYU720913 VIN720913:VIQ720913 VSJ720913:VSM720913 WCF720913:WCI720913 WMB720913:WME720913 WVX720913:WWA720913 P786449:S786449 JL786449:JO786449 TH786449:TK786449 ADD786449:ADG786449 AMZ786449:ANC786449 AWV786449:AWY786449 BGR786449:BGU786449 BQN786449:BQQ786449 CAJ786449:CAM786449 CKF786449:CKI786449 CUB786449:CUE786449 DDX786449:DEA786449 DNT786449:DNW786449 DXP786449:DXS786449 EHL786449:EHO786449 ERH786449:ERK786449 FBD786449:FBG786449 FKZ786449:FLC786449 FUV786449:FUY786449 GER786449:GEU786449 GON786449:GOQ786449 GYJ786449:GYM786449 HIF786449:HII786449 HSB786449:HSE786449 IBX786449:ICA786449 ILT786449:ILW786449 IVP786449:IVS786449 JFL786449:JFO786449 JPH786449:JPK786449 JZD786449:JZG786449 KIZ786449:KJC786449 KSV786449:KSY786449 LCR786449:LCU786449 LMN786449:LMQ786449 LWJ786449:LWM786449 MGF786449:MGI786449 MQB786449:MQE786449 MZX786449:NAA786449 NJT786449:NJW786449 NTP786449:NTS786449 ODL786449:ODO786449 ONH786449:ONK786449 OXD786449:OXG786449 PGZ786449:PHC786449 PQV786449:PQY786449 QAR786449:QAU786449 QKN786449:QKQ786449 QUJ786449:QUM786449 REF786449:REI786449 ROB786449:ROE786449 RXX786449:RYA786449 SHT786449:SHW786449 SRP786449:SRS786449 TBL786449:TBO786449 TLH786449:TLK786449 TVD786449:TVG786449 UEZ786449:UFC786449 UOV786449:UOY786449 UYR786449:UYU786449 VIN786449:VIQ786449 VSJ786449:VSM786449 WCF786449:WCI786449 WMB786449:WME786449 WVX786449:WWA786449 P851985:S851985 JL851985:JO851985 TH851985:TK851985 ADD851985:ADG851985 AMZ851985:ANC851985 AWV851985:AWY851985 BGR851985:BGU851985 BQN851985:BQQ851985 CAJ851985:CAM851985 CKF851985:CKI851985 CUB851985:CUE851985 DDX851985:DEA851985 DNT851985:DNW851985 DXP851985:DXS851985 EHL851985:EHO851985 ERH851985:ERK851985 FBD851985:FBG851985 FKZ851985:FLC851985 FUV851985:FUY851985 GER851985:GEU851985 GON851985:GOQ851985 GYJ851985:GYM851985 HIF851985:HII851985 HSB851985:HSE851985 IBX851985:ICA851985 ILT851985:ILW851985 IVP851985:IVS851985 JFL851985:JFO851985 JPH851985:JPK851985 JZD851985:JZG851985 KIZ851985:KJC851985 KSV851985:KSY851985 LCR851985:LCU851985 LMN851985:LMQ851985 LWJ851985:LWM851985 MGF851985:MGI851985 MQB851985:MQE851985 MZX851985:NAA851985 NJT851985:NJW851985 NTP851985:NTS851985 ODL851985:ODO851985 ONH851985:ONK851985 OXD851985:OXG851985 PGZ851985:PHC851985 PQV851985:PQY851985 QAR851985:QAU851985 QKN851985:QKQ851985 QUJ851985:QUM851985 REF851985:REI851985 ROB851985:ROE851985 RXX851985:RYA851985 SHT851985:SHW851985 SRP851985:SRS851985 TBL851985:TBO851985 TLH851985:TLK851985 TVD851985:TVG851985 UEZ851985:UFC851985 UOV851985:UOY851985 UYR851985:UYU851985 VIN851985:VIQ851985 VSJ851985:VSM851985 WCF851985:WCI851985 WMB851985:WME851985 WVX851985:WWA851985 P917521:S917521 JL917521:JO917521 TH917521:TK917521 ADD917521:ADG917521 AMZ917521:ANC917521 AWV917521:AWY917521 BGR917521:BGU917521 BQN917521:BQQ917521 CAJ917521:CAM917521 CKF917521:CKI917521 CUB917521:CUE917521 DDX917521:DEA917521 DNT917521:DNW917521 DXP917521:DXS917521 EHL917521:EHO917521 ERH917521:ERK917521 FBD917521:FBG917521 FKZ917521:FLC917521 FUV917521:FUY917521 GER917521:GEU917521 GON917521:GOQ917521 GYJ917521:GYM917521 HIF917521:HII917521 HSB917521:HSE917521 IBX917521:ICA917521 ILT917521:ILW917521 IVP917521:IVS917521 JFL917521:JFO917521 JPH917521:JPK917521 JZD917521:JZG917521 KIZ917521:KJC917521 KSV917521:KSY917521 LCR917521:LCU917521 LMN917521:LMQ917521 LWJ917521:LWM917521 MGF917521:MGI917521 MQB917521:MQE917521 MZX917521:NAA917521 NJT917521:NJW917521 NTP917521:NTS917521 ODL917521:ODO917521 ONH917521:ONK917521 OXD917521:OXG917521 PGZ917521:PHC917521 PQV917521:PQY917521 QAR917521:QAU917521 QKN917521:QKQ917521 QUJ917521:QUM917521 REF917521:REI917521 ROB917521:ROE917521 RXX917521:RYA917521 SHT917521:SHW917521 SRP917521:SRS917521 TBL917521:TBO917521 TLH917521:TLK917521 TVD917521:TVG917521 UEZ917521:UFC917521 UOV917521:UOY917521 UYR917521:UYU917521 VIN917521:VIQ917521 VSJ917521:VSM917521 WCF917521:WCI917521 WMB917521:WME917521 WVX917521:WWA917521 P983057:S983057 JL983057:JO983057 TH983057:TK983057 ADD983057:ADG983057 AMZ983057:ANC983057 AWV983057:AWY983057 BGR983057:BGU983057 BQN983057:BQQ983057 CAJ983057:CAM983057 CKF983057:CKI983057 CUB983057:CUE983057 DDX983057:DEA983057 DNT983057:DNW983057 DXP983057:DXS983057 EHL983057:EHO983057 ERH983057:ERK983057 FBD983057:FBG983057 FKZ983057:FLC983057 FUV983057:FUY983057 GER983057:GEU983057 GON983057:GOQ983057 GYJ983057:GYM983057 HIF983057:HII983057 HSB983057:HSE983057 IBX983057:ICA983057 ILT983057:ILW983057 IVP983057:IVS983057 JFL983057:JFO983057 JPH983057:JPK983057 JZD983057:JZG983057 KIZ983057:KJC983057 KSV983057:KSY983057 LCR983057:LCU983057 LMN983057:LMQ983057 LWJ983057:LWM983057 MGF983057:MGI983057 MQB983057:MQE983057 MZX983057:NAA983057 NJT983057:NJW983057 NTP983057:NTS983057 ODL983057:ODO983057 ONH983057:ONK983057 OXD983057:OXG983057 PGZ983057:PHC983057 PQV983057:PQY983057 QAR983057:QAU983057 QKN983057:QKQ983057 QUJ983057:QUM983057 REF983057:REI983057 ROB983057:ROE983057 RXX983057:RYA983057 SHT983057:SHW983057 SRP983057:SRS983057 TBL983057:TBO983057 TLH983057:TLK983057 TVD983057:TVG983057 UEZ983057:UFC983057 UOV983057:UOY983057 UYR983057:UYU983057 VIN983057:VIQ983057 VSJ983057:VSM983057 WCF983057:WCI983057 WMB983057:WME983057 WVX983057:WWA983057" xr:uid="{B603D26F-ADFF-44AE-8FB5-640CEDF1AC15}">
      <formula1>$A$48:$A$53</formula1>
    </dataValidation>
    <dataValidation type="list" allowBlank="1" showInputMessage="1" showErrorMessage="1" sqref="J10:M10 JF10:JI10 TB10:TE10 ACX10:ADA10 AMT10:AMW10 AWP10:AWS10 BGL10:BGO10 BQH10:BQK10 CAD10:CAG10 CJZ10:CKC10 CTV10:CTY10 DDR10:DDU10 DNN10:DNQ10 DXJ10:DXM10 EHF10:EHI10 ERB10:ERE10 FAX10:FBA10 FKT10:FKW10 FUP10:FUS10 GEL10:GEO10 GOH10:GOK10 GYD10:GYG10 HHZ10:HIC10 HRV10:HRY10 IBR10:IBU10 ILN10:ILQ10 IVJ10:IVM10 JFF10:JFI10 JPB10:JPE10 JYX10:JZA10 KIT10:KIW10 KSP10:KSS10 LCL10:LCO10 LMH10:LMK10 LWD10:LWG10 MFZ10:MGC10 MPV10:MPY10 MZR10:MZU10 NJN10:NJQ10 NTJ10:NTM10 ODF10:ODI10 ONB10:ONE10 OWX10:OXA10 PGT10:PGW10 PQP10:PQS10 QAL10:QAO10 QKH10:QKK10 QUD10:QUG10 RDZ10:REC10 RNV10:RNY10 RXR10:RXU10 SHN10:SHQ10 SRJ10:SRM10 TBF10:TBI10 TLB10:TLE10 TUX10:TVA10 UET10:UEW10 UOP10:UOS10 UYL10:UYO10 VIH10:VIK10 VSD10:VSG10 WBZ10:WCC10 WLV10:WLY10 WVR10:WVU10 J65552:M65552 JF65552:JI65552 TB65552:TE65552 ACX65552:ADA65552 AMT65552:AMW65552 AWP65552:AWS65552 BGL65552:BGO65552 BQH65552:BQK65552 CAD65552:CAG65552 CJZ65552:CKC65552 CTV65552:CTY65552 DDR65552:DDU65552 DNN65552:DNQ65552 DXJ65552:DXM65552 EHF65552:EHI65552 ERB65552:ERE65552 FAX65552:FBA65552 FKT65552:FKW65552 FUP65552:FUS65552 GEL65552:GEO65552 GOH65552:GOK65552 GYD65552:GYG65552 HHZ65552:HIC65552 HRV65552:HRY65552 IBR65552:IBU65552 ILN65552:ILQ65552 IVJ65552:IVM65552 JFF65552:JFI65552 JPB65552:JPE65552 JYX65552:JZA65552 KIT65552:KIW65552 KSP65552:KSS65552 LCL65552:LCO65552 LMH65552:LMK65552 LWD65552:LWG65552 MFZ65552:MGC65552 MPV65552:MPY65552 MZR65552:MZU65552 NJN65552:NJQ65552 NTJ65552:NTM65552 ODF65552:ODI65552 ONB65552:ONE65552 OWX65552:OXA65552 PGT65552:PGW65552 PQP65552:PQS65552 QAL65552:QAO65552 QKH65552:QKK65552 QUD65552:QUG65552 RDZ65552:REC65552 RNV65552:RNY65552 RXR65552:RXU65552 SHN65552:SHQ65552 SRJ65552:SRM65552 TBF65552:TBI65552 TLB65552:TLE65552 TUX65552:TVA65552 UET65552:UEW65552 UOP65552:UOS65552 UYL65552:UYO65552 VIH65552:VIK65552 VSD65552:VSG65552 WBZ65552:WCC65552 WLV65552:WLY65552 WVR65552:WVU65552 J131088:M131088 JF131088:JI131088 TB131088:TE131088 ACX131088:ADA131088 AMT131088:AMW131088 AWP131088:AWS131088 BGL131088:BGO131088 BQH131088:BQK131088 CAD131088:CAG131088 CJZ131088:CKC131088 CTV131088:CTY131088 DDR131088:DDU131088 DNN131088:DNQ131088 DXJ131088:DXM131088 EHF131088:EHI131088 ERB131088:ERE131088 FAX131088:FBA131088 FKT131088:FKW131088 FUP131088:FUS131088 GEL131088:GEO131088 GOH131088:GOK131088 GYD131088:GYG131088 HHZ131088:HIC131088 HRV131088:HRY131088 IBR131088:IBU131088 ILN131088:ILQ131088 IVJ131088:IVM131088 JFF131088:JFI131088 JPB131088:JPE131088 JYX131088:JZA131088 KIT131088:KIW131088 KSP131088:KSS131088 LCL131088:LCO131088 LMH131088:LMK131088 LWD131088:LWG131088 MFZ131088:MGC131088 MPV131088:MPY131088 MZR131088:MZU131088 NJN131088:NJQ131088 NTJ131088:NTM131088 ODF131088:ODI131088 ONB131088:ONE131088 OWX131088:OXA131088 PGT131088:PGW131088 PQP131088:PQS131088 QAL131088:QAO131088 QKH131088:QKK131088 QUD131088:QUG131088 RDZ131088:REC131088 RNV131088:RNY131088 RXR131088:RXU131088 SHN131088:SHQ131088 SRJ131088:SRM131088 TBF131088:TBI131088 TLB131088:TLE131088 TUX131088:TVA131088 UET131088:UEW131088 UOP131088:UOS131088 UYL131088:UYO131088 VIH131088:VIK131088 VSD131088:VSG131088 WBZ131088:WCC131088 WLV131088:WLY131088 WVR131088:WVU131088 J196624:M196624 JF196624:JI196624 TB196624:TE196624 ACX196624:ADA196624 AMT196624:AMW196624 AWP196624:AWS196624 BGL196624:BGO196624 BQH196624:BQK196624 CAD196624:CAG196624 CJZ196624:CKC196624 CTV196624:CTY196624 DDR196624:DDU196624 DNN196624:DNQ196624 DXJ196624:DXM196624 EHF196624:EHI196624 ERB196624:ERE196624 FAX196624:FBA196624 FKT196624:FKW196624 FUP196624:FUS196624 GEL196624:GEO196624 GOH196624:GOK196624 GYD196624:GYG196624 HHZ196624:HIC196624 HRV196624:HRY196624 IBR196624:IBU196624 ILN196624:ILQ196624 IVJ196624:IVM196624 JFF196624:JFI196624 JPB196624:JPE196624 JYX196624:JZA196624 KIT196624:KIW196624 KSP196624:KSS196624 LCL196624:LCO196624 LMH196624:LMK196624 LWD196624:LWG196624 MFZ196624:MGC196624 MPV196624:MPY196624 MZR196624:MZU196624 NJN196624:NJQ196624 NTJ196624:NTM196624 ODF196624:ODI196624 ONB196624:ONE196624 OWX196624:OXA196624 PGT196624:PGW196624 PQP196624:PQS196624 QAL196624:QAO196624 QKH196624:QKK196624 QUD196624:QUG196624 RDZ196624:REC196624 RNV196624:RNY196624 RXR196624:RXU196624 SHN196624:SHQ196624 SRJ196624:SRM196624 TBF196624:TBI196624 TLB196624:TLE196624 TUX196624:TVA196624 UET196624:UEW196624 UOP196624:UOS196624 UYL196624:UYO196624 VIH196624:VIK196624 VSD196624:VSG196624 WBZ196624:WCC196624 WLV196624:WLY196624 WVR196624:WVU196624 J262160:M262160 JF262160:JI262160 TB262160:TE262160 ACX262160:ADA262160 AMT262160:AMW262160 AWP262160:AWS262160 BGL262160:BGO262160 BQH262160:BQK262160 CAD262160:CAG262160 CJZ262160:CKC262160 CTV262160:CTY262160 DDR262160:DDU262160 DNN262160:DNQ262160 DXJ262160:DXM262160 EHF262160:EHI262160 ERB262160:ERE262160 FAX262160:FBA262160 FKT262160:FKW262160 FUP262160:FUS262160 GEL262160:GEO262160 GOH262160:GOK262160 GYD262160:GYG262160 HHZ262160:HIC262160 HRV262160:HRY262160 IBR262160:IBU262160 ILN262160:ILQ262160 IVJ262160:IVM262160 JFF262160:JFI262160 JPB262160:JPE262160 JYX262160:JZA262160 KIT262160:KIW262160 KSP262160:KSS262160 LCL262160:LCO262160 LMH262160:LMK262160 LWD262160:LWG262160 MFZ262160:MGC262160 MPV262160:MPY262160 MZR262160:MZU262160 NJN262160:NJQ262160 NTJ262160:NTM262160 ODF262160:ODI262160 ONB262160:ONE262160 OWX262160:OXA262160 PGT262160:PGW262160 PQP262160:PQS262160 QAL262160:QAO262160 QKH262160:QKK262160 QUD262160:QUG262160 RDZ262160:REC262160 RNV262160:RNY262160 RXR262160:RXU262160 SHN262160:SHQ262160 SRJ262160:SRM262160 TBF262160:TBI262160 TLB262160:TLE262160 TUX262160:TVA262160 UET262160:UEW262160 UOP262160:UOS262160 UYL262160:UYO262160 VIH262160:VIK262160 VSD262160:VSG262160 WBZ262160:WCC262160 WLV262160:WLY262160 WVR262160:WVU262160 J327696:M327696 JF327696:JI327696 TB327696:TE327696 ACX327696:ADA327696 AMT327696:AMW327696 AWP327696:AWS327696 BGL327696:BGO327696 BQH327696:BQK327696 CAD327696:CAG327696 CJZ327696:CKC327696 CTV327696:CTY327696 DDR327696:DDU327696 DNN327696:DNQ327696 DXJ327696:DXM327696 EHF327696:EHI327696 ERB327696:ERE327696 FAX327696:FBA327696 FKT327696:FKW327696 FUP327696:FUS327696 GEL327696:GEO327696 GOH327696:GOK327696 GYD327696:GYG327696 HHZ327696:HIC327696 HRV327696:HRY327696 IBR327696:IBU327696 ILN327696:ILQ327696 IVJ327696:IVM327696 JFF327696:JFI327696 JPB327696:JPE327696 JYX327696:JZA327696 KIT327696:KIW327696 KSP327696:KSS327696 LCL327696:LCO327696 LMH327696:LMK327696 LWD327696:LWG327696 MFZ327696:MGC327696 MPV327696:MPY327696 MZR327696:MZU327696 NJN327696:NJQ327696 NTJ327696:NTM327696 ODF327696:ODI327696 ONB327696:ONE327696 OWX327696:OXA327696 PGT327696:PGW327696 PQP327696:PQS327696 QAL327696:QAO327696 QKH327696:QKK327696 QUD327696:QUG327696 RDZ327696:REC327696 RNV327696:RNY327696 RXR327696:RXU327696 SHN327696:SHQ327696 SRJ327696:SRM327696 TBF327696:TBI327696 TLB327696:TLE327696 TUX327696:TVA327696 UET327696:UEW327696 UOP327696:UOS327696 UYL327696:UYO327696 VIH327696:VIK327696 VSD327696:VSG327696 WBZ327696:WCC327696 WLV327696:WLY327696 WVR327696:WVU327696 J393232:M393232 JF393232:JI393232 TB393232:TE393232 ACX393232:ADA393232 AMT393232:AMW393232 AWP393232:AWS393232 BGL393232:BGO393232 BQH393232:BQK393232 CAD393232:CAG393232 CJZ393232:CKC393232 CTV393232:CTY393232 DDR393232:DDU393232 DNN393232:DNQ393232 DXJ393232:DXM393232 EHF393232:EHI393232 ERB393232:ERE393232 FAX393232:FBA393232 FKT393232:FKW393232 FUP393232:FUS393232 GEL393232:GEO393232 GOH393232:GOK393232 GYD393232:GYG393232 HHZ393232:HIC393232 HRV393232:HRY393232 IBR393232:IBU393232 ILN393232:ILQ393232 IVJ393232:IVM393232 JFF393232:JFI393232 JPB393232:JPE393232 JYX393232:JZA393232 KIT393232:KIW393232 KSP393232:KSS393232 LCL393232:LCO393232 LMH393232:LMK393232 LWD393232:LWG393232 MFZ393232:MGC393232 MPV393232:MPY393232 MZR393232:MZU393232 NJN393232:NJQ393232 NTJ393232:NTM393232 ODF393232:ODI393232 ONB393232:ONE393232 OWX393232:OXA393232 PGT393232:PGW393232 PQP393232:PQS393232 QAL393232:QAO393232 QKH393232:QKK393232 QUD393232:QUG393232 RDZ393232:REC393232 RNV393232:RNY393232 RXR393232:RXU393232 SHN393232:SHQ393232 SRJ393232:SRM393232 TBF393232:TBI393232 TLB393232:TLE393232 TUX393232:TVA393232 UET393232:UEW393232 UOP393232:UOS393232 UYL393232:UYO393232 VIH393232:VIK393232 VSD393232:VSG393232 WBZ393232:WCC393232 WLV393232:WLY393232 WVR393232:WVU393232 J458768:M458768 JF458768:JI458768 TB458768:TE458768 ACX458768:ADA458768 AMT458768:AMW458768 AWP458768:AWS458768 BGL458768:BGO458768 BQH458768:BQK458768 CAD458768:CAG458768 CJZ458768:CKC458768 CTV458768:CTY458768 DDR458768:DDU458768 DNN458768:DNQ458768 DXJ458768:DXM458768 EHF458768:EHI458768 ERB458768:ERE458768 FAX458768:FBA458768 FKT458768:FKW458768 FUP458768:FUS458768 GEL458768:GEO458768 GOH458768:GOK458768 GYD458768:GYG458768 HHZ458768:HIC458768 HRV458768:HRY458768 IBR458768:IBU458768 ILN458768:ILQ458768 IVJ458768:IVM458768 JFF458768:JFI458768 JPB458768:JPE458768 JYX458768:JZA458768 KIT458768:KIW458768 KSP458768:KSS458768 LCL458768:LCO458768 LMH458768:LMK458768 LWD458768:LWG458768 MFZ458768:MGC458768 MPV458768:MPY458768 MZR458768:MZU458768 NJN458768:NJQ458768 NTJ458768:NTM458768 ODF458768:ODI458768 ONB458768:ONE458768 OWX458768:OXA458768 PGT458768:PGW458768 PQP458768:PQS458768 QAL458768:QAO458768 QKH458768:QKK458768 QUD458768:QUG458768 RDZ458768:REC458768 RNV458768:RNY458768 RXR458768:RXU458768 SHN458768:SHQ458768 SRJ458768:SRM458768 TBF458768:TBI458768 TLB458768:TLE458768 TUX458768:TVA458768 UET458768:UEW458768 UOP458768:UOS458768 UYL458768:UYO458768 VIH458768:VIK458768 VSD458768:VSG458768 WBZ458768:WCC458768 WLV458768:WLY458768 WVR458768:WVU458768 J524304:M524304 JF524304:JI524304 TB524304:TE524304 ACX524304:ADA524304 AMT524304:AMW524304 AWP524304:AWS524304 BGL524304:BGO524304 BQH524304:BQK524304 CAD524304:CAG524304 CJZ524304:CKC524304 CTV524304:CTY524304 DDR524304:DDU524304 DNN524304:DNQ524304 DXJ524304:DXM524304 EHF524304:EHI524304 ERB524304:ERE524304 FAX524304:FBA524304 FKT524304:FKW524304 FUP524304:FUS524304 GEL524304:GEO524304 GOH524304:GOK524304 GYD524304:GYG524304 HHZ524304:HIC524304 HRV524304:HRY524304 IBR524304:IBU524304 ILN524304:ILQ524304 IVJ524304:IVM524304 JFF524304:JFI524304 JPB524304:JPE524304 JYX524304:JZA524304 KIT524304:KIW524304 KSP524304:KSS524304 LCL524304:LCO524304 LMH524304:LMK524304 LWD524304:LWG524304 MFZ524304:MGC524304 MPV524304:MPY524304 MZR524304:MZU524304 NJN524304:NJQ524304 NTJ524304:NTM524304 ODF524304:ODI524304 ONB524304:ONE524304 OWX524304:OXA524304 PGT524304:PGW524304 PQP524304:PQS524304 QAL524304:QAO524304 QKH524304:QKK524304 QUD524304:QUG524304 RDZ524304:REC524304 RNV524304:RNY524304 RXR524304:RXU524304 SHN524304:SHQ524304 SRJ524304:SRM524304 TBF524304:TBI524304 TLB524304:TLE524304 TUX524304:TVA524304 UET524304:UEW524304 UOP524304:UOS524304 UYL524304:UYO524304 VIH524304:VIK524304 VSD524304:VSG524304 WBZ524304:WCC524304 WLV524304:WLY524304 WVR524304:WVU524304 J589840:M589840 JF589840:JI589840 TB589840:TE589840 ACX589840:ADA589840 AMT589840:AMW589840 AWP589840:AWS589840 BGL589840:BGO589840 BQH589840:BQK589840 CAD589840:CAG589840 CJZ589840:CKC589840 CTV589840:CTY589840 DDR589840:DDU589840 DNN589840:DNQ589840 DXJ589840:DXM589840 EHF589840:EHI589840 ERB589840:ERE589840 FAX589840:FBA589840 FKT589840:FKW589840 FUP589840:FUS589840 GEL589840:GEO589840 GOH589840:GOK589840 GYD589840:GYG589840 HHZ589840:HIC589840 HRV589840:HRY589840 IBR589840:IBU589840 ILN589840:ILQ589840 IVJ589840:IVM589840 JFF589840:JFI589840 JPB589840:JPE589840 JYX589840:JZA589840 KIT589840:KIW589840 KSP589840:KSS589840 LCL589840:LCO589840 LMH589840:LMK589840 LWD589840:LWG589840 MFZ589840:MGC589840 MPV589840:MPY589840 MZR589840:MZU589840 NJN589840:NJQ589840 NTJ589840:NTM589840 ODF589840:ODI589840 ONB589840:ONE589840 OWX589840:OXA589840 PGT589840:PGW589840 PQP589840:PQS589840 QAL589840:QAO589840 QKH589840:QKK589840 QUD589840:QUG589840 RDZ589840:REC589840 RNV589840:RNY589840 RXR589840:RXU589840 SHN589840:SHQ589840 SRJ589840:SRM589840 TBF589840:TBI589840 TLB589840:TLE589840 TUX589840:TVA589840 UET589840:UEW589840 UOP589840:UOS589840 UYL589840:UYO589840 VIH589840:VIK589840 VSD589840:VSG589840 WBZ589840:WCC589840 WLV589840:WLY589840 WVR589840:WVU589840 J655376:M655376 JF655376:JI655376 TB655376:TE655376 ACX655376:ADA655376 AMT655376:AMW655376 AWP655376:AWS655376 BGL655376:BGO655376 BQH655376:BQK655376 CAD655376:CAG655376 CJZ655376:CKC655376 CTV655376:CTY655376 DDR655376:DDU655376 DNN655376:DNQ655376 DXJ655376:DXM655376 EHF655376:EHI655376 ERB655376:ERE655376 FAX655376:FBA655376 FKT655376:FKW655376 FUP655376:FUS655376 GEL655376:GEO655376 GOH655376:GOK655376 GYD655376:GYG655376 HHZ655376:HIC655376 HRV655376:HRY655376 IBR655376:IBU655376 ILN655376:ILQ655376 IVJ655376:IVM655376 JFF655376:JFI655376 JPB655376:JPE655376 JYX655376:JZA655376 KIT655376:KIW655376 KSP655376:KSS655376 LCL655376:LCO655376 LMH655376:LMK655376 LWD655376:LWG655376 MFZ655376:MGC655376 MPV655376:MPY655376 MZR655376:MZU655376 NJN655376:NJQ655376 NTJ655376:NTM655376 ODF655376:ODI655376 ONB655376:ONE655376 OWX655376:OXA655376 PGT655376:PGW655376 PQP655376:PQS655376 QAL655376:QAO655376 QKH655376:QKK655376 QUD655376:QUG655376 RDZ655376:REC655376 RNV655376:RNY655376 RXR655376:RXU655376 SHN655376:SHQ655376 SRJ655376:SRM655376 TBF655376:TBI655376 TLB655376:TLE655376 TUX655376:TVA655376 UET655376:UEW655376 UOP655376:UOS655376 UYL655376:UYO655376 VIH655376:VIK655376 VSD655376:VSG655376 WBZ655376:WCC655376 WLV655376:WLY655376 WVR655376:WVU655376 J720912:M720912 JF720912:JI720912 TB720912:TE720912 ACX720912:ADA720912 AMT720912:AMW720912 AWP720912:AWS720912 BGL720912:BGO720912 BQH720912:BQK720912 CAD720912:CAG720912 CJZ720912:CKC720912 CTV720912:CTY720912 DDR720912:DDU720912 DNN720912:DNQ720912 DXJ720912:DXM720912 EHF720912:EHI720912 ERB720912:ERE720912 FAX720912:FBA720912 FKT720912:FKW720912 FUP720912:FUS720912 GEL720912:GEO720912 GOH720912:GOK720912 GYD720912:GYG720912 HHZ720912:HIC720912 HRV720912:HRY720912 IBR720912:IBU720912 ILN720912:ILQ720912 IVJ720912:IVM720912 JFF720912:JFI720912 JPB720912:JPE720912 JYX720912:JZA720912 KIT720912:KIW720912 KSP720912:KSS720912 LCL720912:LCO720912 LMH720912:LMK720912 LWD720912:LWG720912 MFZ720912:MGC720912 MPV720912:MPY720912 MZR720912:MZU720912 NJN720912:NJQ720912 NTJ720912:NTM720912 ODF720912:ODI720912 ONB720912:ONE720912 OWX720912:OXA720912 PGT720912:PGW720912 PQP720912:PQS720912 QAL720912:QAO720912 QKH720912:QKK720912 QUD720912:QUG720912 RDZ720912:REC720912 RNV720912:RNY720912 RXR720912:RXU720912 SHN720912:SHQ720912 SRJ720912:SRM720912 TBF720912:TBI720912 TLB720912:TLE720912 TUX720912:TVA720912 UET720912:UEW720912 UOP720912:UOS720912 UYL720912:UYO720912 VIH720912:VIK720912 VSD720912:VSG720912 WBZ720912:WCC720912 WLV720912:WLY720912 WVR720912:WVU720912 J786448:M786448 JF786448:JI786448 TB786448:TE786448 ACX786448:ADA786448 AMT786448:AMW786448 AWP786448:AWS786448 BGL786448:BGO786448 BQH786448:BQK786448 CAD786448:CAG786448 CJZ786448:CKC786448 CTV786448:CTY786448 DDR786448:DDU786448 DNN786448:DNQ786448 DXJ786448:DXM786448 EHF786448:EHI786448 ERB786448:ERE786448 FAX786448:FBA786448 FKT786448:FKW786448 FUP786448:FUS786448 GEL786448:GEO786448 GOH786448:GOK786448 GYD786448:GYG786448 HHZ786448:HIC786448 HRV786448:HRY786448 IBR786448:IBU786448 ILN786448:ILQ786448 IVJ786448:IVM786448 JFF786448:JFI786448 JPB786448:JPE786448 JYX786448:JZA786448 KIT786448:KIW786448 KSP786448:KSS786448 LCL786448:LCO786448 LMH786448:LMK786448 LWD786448:LWG786448 MFZ786448:MGC786448 MPV786448:MPY786448 MZR786448:MZU786448 NJN786448:NJQ786448 NTJ786448:NTM786448 ODF786448:ODI786448 ONB786448:ONE786448 OWX786448:OXA786448 PGT786448:PGW786448 PQP786448:PQS786448 QAL786448:QAO786448 QKH786448:QKK786448 QUD786448:QUG786448 RDZ786448:REC786448 RNV786448:RNY786448 RXR786448:RXU786448 SHN786448:SHQ786448 SRJ786448:SRM786448 TBF786448:TBI786448 TLB786448:TLE786448 TUX786448:TVA786448 UET786448:UEW786448 UOP786448:UOS786448 UYL786448:UYO786448 VIH786448:VIK786448 VSD786448:VSG786448 WBZ786448:WCC786448 WLV786448:WLY786448 WVR786448:WVU786448 J851984:M851984 JF851984:JI851984 TB851984:TE851984 ACX851984:ADA851984 AMT851984:AMW851984 AWP851984:AWS851984 BGL851984:BGO851984 BQH851984:BQK851984 CAD851984:CAG851984 CJZ851984:CKC851984 CTV851984:CTY851984 DDR851984:DDU851984 DNN851984:DNQ851984 DXJ851984:DXM851984 EHF851984:EHI851984 ERB851984:ERE851984 FAX851984:FBA851984 FKT851984:FKW851984 FUP851984:FUS851984 GEL851984:GEO851984 GOH851984:GOK851984 GYD851984:GYG851984 HHZ851984:HIC851984 HRV851984:HRY851984 IBR851984:IBU851984 ILN851984:ILQ851984 IVJ851984:IVM851984 JFF851984:JFI851984 JPB851984:JPE851984 JYX851984:JZA851984 KIT851984:KIW851984 KSP851984:KSS851984 LCL851984:LCO851984 LMH851984:LMK851984 LWD851984:LWG851984 MFZ851984:MGC851984 MPV851984:MPY851984 MZR851984:MZU851984 NJN851984:NJQ851984 NTJ851984:NTM851984 ODF851984:ODI851984 ONB851984:ONE851984 OWX851984:OXA851984 PGT851984:PGW851984 PQP851984:PQS851984 QAL851984:QAO851984 QKH851984:QKK851984 QUD851984:QUG851984 RDZ851984:REC851984 RNV851984:RNY851984 RXR851984:RXU851984 SHN851984:SHQ851984 SRJ851984:SRM851984 TBF851984:TBI851984 TLB851984:TLE851984 TUX851984:TVA851984 UET851984:UEW851984 UOP851984:UOS851984 UYL851984:UYO851984 VIH851984:VIK851984 VSD851984:VSG851984 WBZ851984:WCC851984 WLV851984:WLY851984 WVR851984:WVU851984 J917520:M917520 JF917520:JI917520 TB917520:TE917520 ACX917520:ADA917520 AMT917520:AMW917520 AWP917520:AWS917520 BGL917520:BGO917520 BQH917520:BQK917520 CAD917520:CAG917520 CJZ917520:CKC917520 CTV917520:CTY917520 DDR917520:DDU917520 DNN917520:DNQ917520 DXJ917520:DXM917520 EHF917520:EHI917520 ERB917520:ERE917520 FAX917520:FBA917520 FKT917520:FKW917520 FUP917520:FUS917520 GEL917520:GEO917520 GOH917520:GOK917520 GYD917520:GYG917520 HHZ917520:HIC917520 HRV917520:HRY917520 IBR917520:IBU917520 ILN917520:ILQ917520 IVJ917520:IVM917520 JFF917520:JFI917520 JPB917520:JPE917520 JYX917520:JZA917520 KIT917520:KIW917520 KSP917520:KSS917520 LCL917520:LCO917520 LMH917520:LMK917520 LWD917520:LWG917520 MFZ917520:MGC917520 MPV917520:MPY917520 MZR917520:MZU917520 NJN917520:NJQ917520 NTJ917520:NTM917520 ODF917520:ODI917520 ONB917520:ONE917520 OWX917520:OXA917520 PGT917520:PGW917520 PQP917520:PQS917520 QAL917520:QAO917520 QKH917520:QKK917520 QUD917520:QUG917520 RDZ917520:REC917520 RNV917520:RNY917520 RXR917520:RXU917520 SHN917520:SHQ917520 SRJ917520:SRM917520 TBF917520:TBI917520 TLB917520:TLE917520 TUX917520:TVA917520 UET917520:UEW917520 UOP917520:UOS917520 UYL917520:UYO917520 VIH917520:VIK917520 VSD917520:VSG917520 WBZ917520:WCC917520 WLV917520:WLY917520 WVR917520:WVU917520 J983056:M983056 JF983056:JI983056 TB983056:TE983056 ACX983056:ADA983056 AMT983056:AMW983056 AWP983056:AWS983056 BGL983056:BGO983056 BQH983056:BQK983056 CAD983056:CAG983056 CJZ983056:CKC983056 CTV983056:CTY983056 DDR983056:DDU983056 DNN983056:DNQ983056 DXJ983056:DXM983056 EHF983056:EHI983056 ERB983056:ERE983056 FAX983056:FBA983056 FKT983056:FKW983056 FUP983056:FUS983056 GEL983056:GEO983056 GOH983056:GOK983056 GYD983056:GYG983056 HHZ983056:HIC983056 HRV983056:HRY983056 IBR983056:IBU983056 ILN983056:ILQ983056 IVJ983056:IVM983056 JFF983056:JFI983056 JPB983056:JPE983056 JYX983056:JZA983056 KIT983056:KIW983056 KSP983056:KSS983056 LCL983056:LCO983056 LMH983056:LMK983056 LWD983056:LWG983056 MFZ983056:MGC983056 MPV983056:MPY983056 MZR983056:MZU983056 NJN983056:NJQ983056 NTJ983056:NTM983056 ODF983056:ODI983056 ONB983056:ONE983056 OWX983056:OXA983056 PGT983056:PGW983056 PQP983056:PQS983056 QAL983056:QAO983056 QKH983056:QKK983056 QUD983056:QUG983056 RDZ983056:REC983056 RNV983056:RNY983056 RXR983056:RXU983056 SHN983056:SHQ983056 SRJ983056:SRM983056 TBF983056:TBI983056 TLB983056:TLE983056 TUX983056:TVA983056 UET983056:UEW983056 UOP983056:UOS983056 UYL983056:UYO983056 VIH983056:VIK983056 VSD983056:VSG983056 WBZ983056:WCC983056 WLV983056:WLY983056 WVR983056:WVU983056 P10:S10 JL10:JO10 TH10:TK10 ADD10:ADG10 AMZ10:ANC10 AWV10:AWY10 BGR10:BGU10 BQN10:BQQ10 CAJ10:CAM10 CKF10:CKI10 CUB10:CUE10 DDX10:DEA10 DNT10:DNW10 DXP10:DXS10 EHL10:EHO10 ERH10:ERK10 FBD10:FBG10 FKZ10:FLC10 FUV10:FUY10 GER10:GEU10 GON10:GOQ10 GYJ10:GYM10 HIF10:HII10 HSB10:HSE10 IBX10:ICA10 ILT10:ILW10 IVP10:IVS10 JFL10:JFO10 JPH10:JPK10 JZD10:JZG10 KIZ10:KJC10 KSV10:KSY10 LCR10:LCU10 LMN10:LMQ10 LWJ10:LWM10 MGF10:MGI10 MQB10:MQE10 MZX10:NAA10 NJT10:NJW10 NTP10:NTS10 ODL10:ODO10 ONH10:ONK10 OXD10:OXG10 PGZ10:PHC10 PQV10:PQY10 QAR10:QAU10 QKN10:QKQ10 QUJ10:QUM10 REF10:REI10 ROB10:ROE10 RXX10:RYA10 SHT10:SHW10 SRP10:SRS10 TBL10:TBO10 TLH10:TLK10 TVD10:TVG10 UEZ10:UFC10 UOV10:UOY10 UYR10:UYU10 VIN10:VIQ10 VSJ10:VSM10 WCF10:WCI10 WMB10:WME10 WVX10:WWA10 P65552:S65552 JL65552:JO65552 TH65552:TK65552 ADD65552:ADG65552 AMZ65552:ANC65552 AWV65552:AWY65552 BGR65552:BGU65552 BQN65552:BQQ65552 CAJ65552:CAM65552 CKF65552:CKI65552 CUB65552:CUE65552 DDX65552:DEA65552 DNT65552:DNW65552 DXP65552:DXS65552 EHL65552:EHO65552 ERH65552:ERK65552 FBD65552:FBG65552 FKZ65552:FLC65552 FUV65552:FUY65552 GER65552:GEU65552 GON65552:GOQ65552 GYJ65552:GYM65552 HIF65552:HII65552 HSB65552:HSE65552 IBX65552:ICA65552 ILT65552:ILW65552 IVP65552:IVS65552 JFL65552:JFO65552 JPH65552:JPK65552 JZD65552:JZG65552 KIZ65552:KJC65552 KSV65552:KSY65552 LCR65552:LCU65552 LMN65552:LMQ65552 LWJ65552:LWM65552 MGF65552:MGI65552 MQB65552:MQE65552 MZX65552:NAA65552 NJT65552:NJW65552 NTP65552:NTS65552 ODL65552:ODO65552 ONH65552:ONK65552 OXD65552:OXG65552 PGZ65552:PHC65552 PQV65552:PQY65552 QAR65552:QAU65552 QKN65552:QKQ65552 QUJ65552:QUM65552 REF65552:REI65552 ROB65552:ROE65552 RXX65552:RYA65552 SHT65552:SHW65552 SRP65552:SRS65552 TBL65552:TBO65552 TLH65552:TLK65552 TVD65552:TVG65552 UEZ65552:UFC65552 UOV65552:UOY65552 UYR65552:UYU65552 VIN65552:VIQ65552 VSJ65552:VSM65552 WCF65552:WCI65552 WMB65552:WME65552 WVX65552:WWA65552 P131088:S131088 JL131088:JO131088 TH131088:TK131088 ADD131088:ADG131088 AMZ131088:ANC131088 AWV131088:AWY131088 BGR131088:BGU131088 BQN131088:BQQ131088 CAJ131088:CAM131088 CKF131088:CKI131088 CUB131088:CUE131088 DDX131088:DEA131088 DNT131088:DNW131088 DXP131088:DXS131088 EHL131088:EHO131088 ERH131088:ERK131088 FBD131088:FBG131088 FKZ131088:FLC131088 FUV131088:FUY131088 GER131088:GEU131088 GON131088:GOQ131088 GYJ131088:GYM131088 HIF131088:HII131088 HSB131088:HSE131088 IBX131088:ICA131088 ILT131088:ILW131088 IVP131088:IVS131088 JFL131088:JFO131088 JPH131088:JPK131088 JZD131088:JZG131088 KIZ131088:KJC131088 KSV131088:KSY131088 LCR131088:LCU131088 LMN131088:LMQ131088 LWJ131088:LWM131088 MGF131088:MGI131088 MQB131088:MQE131088 MZX131088:NAA131088 NJT131088:NJW131088 NTP131088:NTS131088 ODL131088:ODO131088 ONH131088:ONK131088 OXD131088:OXG131088 PGZ131088:PHC131088 PQV131088:PQY131088 QAR131088:QAU131088 QKN131088:QKQ131088 QUJ131088:QUM131088 REF131088:REI131088 ROB131088:ROE131088 RXX131088:RYA131088 SHT131088:SHW131088 SRP131088:SRS131088 TBL131088:TBO131088 TLH131088:TLK131088 TVD131088:TVG131088 UEZ131088:UFC131088 UOV131088:UOY131088 UYR131088:UYU131088 VIN131088:VIQ131088 VSJ131088:VSM131088 WCF131088:WCI131088 WMB131088:WME131088 WVX131088:WWA131088 P196624:S196624 JL196624:JO196624 TH196624:TK196624 ADD196624:ADG196624 AMZ196624:ANC196624 AWV196624:AWY196624 BGR196624:BGU196624 BQN196624:BQQ196624 CAJ196624:CAM196624 CKF196624:CKI196624 CUB196624:CUE196624 DDX196624:DEA196624 DNT196624:DNW196624 DXP196624:DXS196624 EHL196624:EHO196624 ERH196624:ERK196624 FBD196624:FBG196624 FKZ196624:FLC196624 FUV196624:FUY196624 GER196624:GEU196624 GON196624:GOQ196624 GYJ196624:GYM196624 HIF196624:HII196624 HSB196624:HSE196624 IBX196624:ICA196624 ILT196624:ILW196624 IVP196624:IVS196624 JFL196624:JFO196624 JPH196624:JPK196624 JZD196624:JZG196624 KIZ196624:KJC196624 KSV196624:KSY196624 LCR196624:LCU196624 LMN196624:LMQ196624 LWJ196624:LWM196624 MGF196624:MGI196624 MQB196624:MQE196624 MZX196624:NAA196624 NJT196624:NJW196624 NTP196624:NTS196624 ODL196624:ODO196624 ONH196624:ONK196624 OXD196624:OXG196624 PGZ196624:PHC196624 PQV196624:PQY196624 QAR196624:QAU196624 QKN196624:QKQ196624 QUJ196624:QUM196624 REF196624:REI196624 ROB196624:ROE196624 RXX196624:RYA196624 SHT196624:SHW196624 SRP196624:SRS196624 TBL196624:TBO196624 TLH196624:TLK196624 TVD196624:TVG196624 UEZ196624:UFC196624 UOV196624:UOY196624 UYR196624:UYU196624 VIN196624:VIQ196624 VSJ196624:VSM196624 WCF196624:WCI196624 WMB196624:WME196624 WVX196624:WWA196624 P262160:S262160 JL262160:JO262160 TH262160:TK262160 ADD262160:ADG262160 AMZ262160:ANC262160 AWV262160:AWY262160 BGR262160:BGU262160 BQN262160:BQQ262160 CAJ262160:CAM262160 CKF262160:CKI262160 CUB262160:CUE262160 DDX262160:DEA262160 DNT262160:DNW262160 DXP262160:DXS262160 EHL262160:EHO262160 ERH262160:ERK262160 FBD262160:FBG262160 FKZ262160:FLC262160 FUV262160:FUY262160 GER262160:GEU262160 GON262160:GOQ262160 GYJ262160:GYM262160 HIF262160:HII262160 HSB262160:HSE262160 IBX262160:ICA262160 ILT262160:ILW262160 IVP262160:IVS262160 JFL262160:JFO262160 JPH262160:JPK262160 JZD262160:JZG262160 KIZ262160:KJC262160 KSV262160:KSY262160 LCR262160:LCU262160 LMN262160:LMQ262160 LWJ262160:LWM262160 MGF262160:MGI262160 MQB262160:MQE262160 MZX262160:NAA262160 NJT262160:NJW262160 NTP262160:NTS262160 ODL262160:ODO262160 ONH262160:ONK262160 OXD262160:OXG262160 PGZ262160:PHC262160 PQV262160:PQY262160 QAR262160:QAU262160 QKN262160:QKQ262160 QUJ262160:QUM262160 REF262160:REI262160 ROB262160:ROE262160 RXX262160:RYA262160 SHT262160:SHW262160 SRP262160:SRS262160 TBL262160:TBO262160 TLH262160:TLK262160 TVD262160:TVG262160 UEZ262160:UFC262160 UOV262160:UOY262160 UYR262160:UYU262160 VIN262160:VIQ262160 VSJ262160:VSM262160 WCF262160:WCI262160 WMB262160:WME262160 WVX262160:WWA262160 P327696:S327696 JL327696:JO327696 TH327696:TK327696 ADD327696:ADG327696 AMZ327696:ANC327696 AWV327696:AWY327696 BGR327696:BGU327696 BQN327696:BQQ327696 CAJ327696:CAM327696 CKF327696:CKI327696 CUB327696:CUE327696 DDX327696:DEA327696 DNT327696:DNW327696 DXP327696:DXS327696 EHL327696:EHO327696 ERH327696:ERK327696 FBD327696:FBG327696 FKZ327696:FLC327696 FUV327696:FUY327696 GER327696:GEU327696 GON327696:GOQ327696 GYJ327696:GYM327696 HIF327696:HII327696 HSB327696:HSE327696 IBX327696:ICA327696 ILT327696:ILW327696 IVP327696:IVS327696 JFL327696:JFO327696 JPH327696:JPK327696 JZD327696:JZG327696 KIZ327696:KJC327696 KSV327696:KSY327696 LCR327696:LCU327696 LMN327696:LMQ327696 LWJ327696:LWM327696 MGF327696:MGI327696 MQB327696:MQE327696 MZX327696:NAA327696 NJT327696:NJW327696 NTP327696:NTS327696 ODL327696:ODO327696 ONH327696:ONK327696 OXD327696:OXG327696 PGZ327696:PHC327696 PQV327696:PQY327696 QAR327696:QAU327696 QKN327696:QKQ327696 QUJ327696:QUM327696 REF327696:REI327696 ROB327696:ROE327696 RXX327696:RYA327696 SHT327696:SHW327696 SRP327696:SRS327696 TBL327696:TBO327696 TLH327696:TLK327696 TVD327696:TVG327696 UEZ327696:UFC327696 UOV327696:UOY327696 UYR327696:UYU327696 VIN327696:VIQ327696 VSJ327696:VSM327696 WCF327696:WCI327696 WMB327696:WME327696 WVX327696:WWA327696 P393232:S393232 JL393232:JO393232 TH393232:TK393232 ADD393232:ADG393232 AMZ393232:ANC393232 AWV393232:AWY393232 BGR393232:BGU393232 BQN393232:BQQ393232 CAJ393232:CAM393232 CKF393232:CKI393232 CUB393232:CUE393232 DDX393232:DEA393232 DNT393232:DNW393232 DXP393232:DXS393232 EHL393232:EHO393232 ERH393232:ERK393232 FBD393232:FBG393232 FKZ393232:FLC393232 FUV393232:FUY393232 GER393232:GEU393232 GON393232:GOQ393232 GYJ393232:GYM393232 HIF393232:HII393232 HSB393232:HSE393232 IBX393232:ICA393232 ILT393232:ILW393232 IVP393232:IVS393232 JFL393232:JFO393232 JPH393232:JPK393232 JZD393232:JZG393232 KIZ393232:KJC393232 KSV393232:KSY393232 LCR393232:LCU393232 LMN393232:LMQ393232 LWJ393232:LWM393232 MGF393232:MGI393232 MQB393232:MQE393232 MZX393232:NAA393232 NJT393232:NJW393232 NTP393232:NTS393232 ODL393232:ODO393232 ONH393232:ONK393232 OXD393232:OXG393232 PGZ393232:PHC393232 PQV393232:PQY393232 QAR393232:QAU393232 QKN393232:QKQ393232 QUJ393232:QUM393232 REF393232:REI393232 ROB393232:ROE393232 RXX393232:RYA393232 SHT393232:SHW393232 SRP393232:SRS393232 TBL393232:TBO393232 TLH393232:TLK393232 TVD393232:TVG393232 UEZ393232:UFC393232 UOV393232:UOY393232 UYR393232:UYU393232 VIN393232:VIQ393232 VSJ393232:VSM393232 WCF393232:WCI393232 WMB393232:WME393232 WVX393232:WWA393232 P458768:S458768 JL458768:JO458768 TH458768:TK458768 ADD458768:ADG458768 AMZ458768:ANC458768 AWV458768:AWY458768 BGR458768:BGU458768 BQN458768:BQQ458768 CAJ458768:CAM458768 CKF458768:CKI458768 CUB458768:CUE458768 DDX458768:DEA458768 DNT458768:DNW458768 DXP458768:DXS458768 EHL458768:EHO458768 ERH458768:ERK458768 FBD458768:FBG458768 FKZ458768:FLC458768 FUV458768:FUY458768 GER458768:GEU458768 GON458768:GOQ458768 GYJ458768:GYM458768 HIF458768:HII458768 HSB458768:HSE458768 IBX458768:ICA458768 ILT458768:ILW458768 IVP458768:IVS458768 JFL458768:JFO458768 JPH458768:JPK458768 JZD458768:JZG458768 KIZ458768:KJC458768 KSV458768:KSY458768 LCR458768:LCU458768 LMN458768:LMQ458768 LWJ458768:LWM458768 MGF458768:MGI458768 MQB458768:MQE458768 MZX458768:NAA458768 NJT458768:NJW458768 NTP458768:NTS458768 ODL458768:ODO458768 ONH458768:ONK458768 OXD458768:OXG458768 PGZ458768:PHC458768 PQV458768:PQY458768 QAR458768:QAU458768 QKN458768:QKQ458768 QUJ458768:QUM458768 REF458768:REI458768 ROB458768:ROE458768 RXX458768:RYA458768 SHT458768:SHW458768 SRP458768:SRS458768 TBL458768:TBO458768 TLH458768:TLK458768 TVD458768:TVG458768 UEZ458768:UFC458768 UOV458768:UOY458768 UYR458768:UYU458768 VIN458768:VIQ458768 VSJ458768:VSM458768 WCF458768:WCI458768 WMB458768:WME458768 WVX458768:WWA458768 P524304:S524304 JL524304:JO524304 TH524304:TK524304 ADD524304:ADG524304 AMZ524304:ANC524304 AWV524304:AWY524304 BGR524304:BGU524304 BQN524304:BQQ524304 CAJ524304:CAM524304 CKF524304:CKI524304 CUB524304:CUE524304 DDX524304:DEA524304 DNT524304:DNW524304 DXP524304:DXS524304 EHL524304:EHO524304 ERH524304:ERK524304 FBD524304:FBG524304 FKZ524304:FLC524304 FUV524304:FUY524304 GER524304:GEU524304 GON524304:GOQ524304 GYJ524304:GYM524304 HIF524304:HII524304 HSB524304:HSE524304 IBX524304:ICA524304 ILT524304:ILW524304 IVP524304:IVS524304 JFL524304:JFO524304 JPH524304:JPK524304 JZD524304:JZG524304 KIZ524304:KJC524304 KSV524304:KSY524304 LCR524304:LCU524304 LMN524304:LMQ524304 LWJ524304:LWM524304 MGF524304:MGI524304 MQB524304:MQE524304 MZX524304:NAA524304 NJT524304:NJW524304 NTP524304:NTS524304 ODL524304:ODO524304 ONH524304:ONK524304 OXD524304:OXG524304 PGZ524304:PHC524304 PQV524304:PQY524304 QAR524304:QAU524304 QKN524304:QKQ524304 QUJ524304:QUM524304 REF524304:REI524304 ROB524304:ROE524304 RXX524304:RYA524304 SHT524304:SHW524304 SRP524304:SRS524304 TBL524304:TBO524304 TLH524304:TLK524304 TVD524304:TVG524304 UEZ524304:UFC524304 UOV524304:UOY524304 UYR524304:UYU524304 VIN524304:VIQ524304 VSJ524304:VSM524304 WCF524304:WCI524304 WMB524304:WME524304 WVX524304:WWA524304 P589840:S589840 JL589840:JO589840 TH589840:TK589840 ADD589840:ADG589840 AMZ589840:ANC589840 AWV589840:AWY589840 BGR589840:BGU589840 BQN589840:BQQ589840 CAJ589840:CAM589840 CKF589840:CKI589840 CUB589840:CUE589840 DDX589840:DEA589840 DNT589840:DNW589840 DXP589840:DXS589840 EHL589840:EHO589840 ERH589840:ERK589840 FBD589840:FBG589840 FKZ589840:FLC589840 FUV589840:FUY589840 GER589840:GEU589840 GON589840:GOQ589840 GYJ589840:GYM589840 HIF589840:HII589840 HSB589840:HSE589840 IBX589840:ICA589840 ILT589840:ILW589840 IVP589840:IVS589840 JFL589840:JFO589840 JPH589840:JPK589840 JZD589840:JZG589840 KIZ589840:KJC589840 KSV589840:KSY589840 LCR589840:LCU589840 LMN589840:LMQ589840 LWJ589840:LWM589840 MGF589840:MGI589840 MQB589840:MQE589840 MZX589840:NAA589840 NJT589840:NJW589840 NTP589840:NTS589840 ODL589840:ODO589840 ONH589840:ONK589840 OXD589840:OXG589840 PGZ589840:PHC589840 PQV589840:PQY589840 QAR589840:QAU589840 QKN589840:QKQ589840 QUJ589840:QUM589840 REF589840:REI589840 ROB589840:ROE589840 RXX589840:RYA589840 SHT589840:SHW589840 SRP589840:SRS589840 TBL589840:TBO589840 TLH589840:TLK589840 TVD589840:TVG589840 UEZ589840:UFC589840 UOV589840:UOY589840 UYR589840:UYU589840 VIN589840:VIQ589840 VSJ589840:VSM589840 WCF589840:WCI589840 WMB589840:WME589840 WVX589840:WWA589840 P655376:S655376 JL655376:JO655376 TH655376:TK655376 ADD655376:ADG655376 AMZ655376:ANC655376 AWV655376:AWY655376 BGR655376:BGU655376 BQN655376:BQQ655376 CAJ655376:CAM655376 CKF655376:CKI655376 CUB655376:CUE655376 DDX655376:DEA655376 DNT655376:DNW655376 DXP655376:DXS655376 EHL655376:EHO655376 ERH655376:ERK655376 FBD655376:FBG655376 FKZ655376:FLC655376 FUV655376:FUY655376 GER655376:GEU655376 GON655376:GOQ655376 GYJ655376:GYM655376 HIF655376:HII655376 HSB655376:HSE655376 IBX655376:ICA655376 ILT655376:ILW655376 IVP655376:IVS655376 JFL655376:JFO655376 JPH655376:JPK655376 JZD655376:JZG655376 KIZ655376:KJC655376 KSV655376:KSY655376 LCR655376:LCU655376 LMN655376:LMQ655376 LWJ655376:LWM655376 MGF655376:MGI655376 MQB655376:MQE655376 MZX655376:NAA655376 NJT655376:NJW655376 NTP655376:NTS655376 ODL655376:ODO655376 ONH655376:ONK655376 OXD655376:OXG655376 PGZ655376:PHC655376 PQV655376:PQY655376 QAR655376:QAU655376 QKN655376:QKQ655376 QUJ655376:QUM655376 REF655376:REI655376 ROB655376:ROE655376 RXX655376:RYA655376 SHT655376:SHW655376 SRP655376:SRS655376 TBL655376:TBO655376 TLH655376:TLK655376 TVD655376:TVG655376 UEZ655376:UFC655376 UOV655376:UOY655376 UYR655376:UYU655376 VIN655376:VIQ655376 VSJ655376:VSM655376 WCF655376:WCI655376 WMB655376:WME655376 WVX655376:WWA655376 P720912:S720912 JL720912:JO720912 TH720912:TK720912 ADD720912:ADG720912 AMZ720912:ANC720912 AWV720912:AWY720912 BGR720912:BGU720912 BQN720912:BQQ720912 CAJ720912:CAM720912 CKF720912:CKI720912 CUB720912:CUE720912 DDX720912:DEA720912 DNT720912:DNW720912 DXP720912:DXS720912 EHL720912:EHO720912 ERH720912:ERK720912 FBD720912:FBG720912 FKZ720912:FLC720912 FUV720912:FUY720912 GER720912:GEU720912 GON720912:GOQ720912 GYJ720912:GYM720912 HIF720912:HII720912 HSB720912:HSE720912 IBX720912:ICA720912 ILT720912:ILW720912 IVP720912:IVS720912 JFL720912:JFO720912 JPH720912:JPK720912 JZD720912:JZG720912 KIZ720912:KJC720912 KSV720912:KSY720912 LCR720912:LCU720912 LMN720912:LMQ720912 LWJ720912:LWM720912 MGF720912:MGI720912 MQB720912:MQE720912 MZX720912:NAA720912 NJT720912:NJW720912 NTP720912:NTS720912 ODL720912:ODO720912 ONH720912:ONK720912 OXD720912:OXG720912 PGZ720912:PHC720912 PQV720912:PQY720912 QAR720912:QAU720912 QKN720912:QKQ720912 QUJ720912:QUM720912 REF720912:REI720912 ROB720912:ROE720912 RXX720912:RYA720912 SHT720912:SHW720912 SRP720912:SRS720912 TBL720912:TBO720912 TLH720912:TLK720912 TVD720912:TVG720912 UEZ720912:UFC720912 UOV720912:UOY720912 UYR720912:UYU720912 VIN720912:VIQ720912 VSJ720912:VSM720912 WCF720912:WCI720912 WMB720912:WME720912 WVX720912:WWA720912 P786448:S786448 JL786448:JO786448 TH786448:TK786448 ADD786448:ADG786448 AMZ786448:ANC786448 AWV786448:AWY786448 BGR786448:BGU786448 BQN786448:BQQ786448 CAJ786448:CAM786448 CKF786448:CKI786448 CUB786448:CUE786448 DDX786448:DEA786448 DNT786448:DNW786448 DXP786448:DXS786448 EHL786448:EHO786448 ERH786448:ERK786448 FBD786448:FBG786448 FKZ786448:FLC786448 FUV786448:FUY786448 GER786448:GEU786448 GON786448:GOQ786448 GYJ786448:GYM786448 HIF786448:HII786448 HSB786448:HSE786448 IBX786448:ICA786448 ILT786448:ILW786448 IVP786448:IVS786448 JFL786448:JFO786448 JPH786448:JPK786448 JZD786448:JZG786448 KIZ786448:KJC786448 KSV786448:KSY786448 LCR786448:LCU786448 LMN786448:LMQ786448 LWJ786448:LWM786448 MGF786448:MGI786448 MQB786448:MQE786448 MZX786448:NAA786448 NJT786448:NJW786448 NTP786448:NTS786448 ODL786448:ODO786448 ONH786448:ONK786448 OXD786448:OXG786448 PGZ786448:PHC786448 PQV786448:PQY786448 QAR786448:QAU786448 QKN786448:QKQ786448 QUJ786448:QUM786448 REF786448:REI786448 ROB786448:ROE786448 RXX786448:RYA786448 SHT786448:SHW786448 SRP786448:SRS786448 TBL786448:TBO786448 TLH786448:TLK786448 TVD786448:TVG786448 UEZ786448:UFC786448 UOV786448:UOY786448 UYR786448:UYU786448 VIN786448:VIQ786448 VSJ786448:VSM786448 WCF786448:WCI786448 WMB786448:WME786448 WVX786448:WWA786448 P851984:S851984 JL851984:JO851984 TH851984:TK851984 ADD851984:ADG851984 AMZ851984:ANC851984 AWV851984:AWY851984 BGR851984:BGU851984 BQN851984:BQQ851984 CAJ851984:CAM851984 CKF851984:CKI851984 CUB851984:CUE851984 DDX851984:DEA851984 DNT851984:DNW851984 DXP851984:DXS851984 EHL851984:EHO851984 ERH851984:ERK851984 FBD851984:FBG851984 FKZ851984:FLC851984 FUV851984:FUY851984 GER851984:GEU851984 GON851984:GOQ851984 GYJ851984:GYM851984 HIF851984:HII851984 HSB851984:HSE851984 IBX851984:ICA851984 ILT851984:ILW851984 IVP851984:IVS851984 JFL851984:JFO851984 JPH851984:JPK851984 JZD851984:JZG851984 KIZ851984:KJC851984 KSV851984:KSY851984 LCR851984:LCU851984 LMN851984:LMQ851984 LWJ851984:LWM851984 MGF851984:MGI851984 MQB851984:MQE851984 MZX851984:NAA851984 NJT851984:NJW851984 NTP851984:NTS851984 ODL851984:ODO851984 ONH851984:ONK851984 OXD851984:OXG851984 PGZ851984:PHC851984 PQV851984:PQY851984 QAR851984:QAU851984 QKN851984:QKQ851984 QUJ851984:QUM851984 REF851984:REI851984 ROB851984:ROE851984 RXX851984:RYA851984 SHT851984:SHW851984 SRP851984:SRS851984 TBL851984:TBO851984 TLH851984:TLK851984 TVD851984:TVG851984 UEZ851984:UFC851984 UOV851984:UOY851984 UYR851984:UYU851984 VIN851984:VIQ851984 VSJ851984:VSM851984 WCF851984:WCI851984 WMB851984:WME851984 WVX851984:WWA851984 P917520:S917520 JL917520:JO917520 TH917520:TK917520 ADD917520:ADG917520 AMZ917520:ANC917520 AWV917520:AWY917520 BGR917520:BGU917520 BQN917520:BQQ917520 CAJ917520:CAM917520 CKF917520:CKI917520 CUB917520:CUE917520 DDX917520:DEA917520 DNT917520:DNW917520 DXP917520:DXS917520 EHL917520:EHO917520 ERH917520:ERK917520 FBD917520:FBG917520 FKZ917520:FLC917520 FUV917520:FUY917520 GER917520:GEU917520 GON917520:GOQ917520 GYJ917520:GYM917520 HIF917520:HII917520 HSB917520:HSE917520 IBX917520:ICA917520 ILT917520:ILW917520 IVP917520:IVS917520 JFL917520:JFO917520 JPH917520:JPK917520 JZD917520:JZG917520 KIZ917520:KJC917520 KSV917520:KSY917520 LCR917520:LCU917520 LMN917520:LMQ917520 LWJ917520:LWM917520 MGF917520:MGI917520 MQB917520:MQE917520 MZX917520:NAA917520 NJT917520:NJW917520 NTP917520:NTS917520 ODL917520:ODO917520 ONH917520:ONK917520 OXD917520:OXG917520 PGZ917520:PHC917520 PQV917520:PQY917520 QAR917520:QAU917520 QKN917520:QKQ917520 QUJ917520:QUM917520 REF917520:REI917520 ROB917520:ROE917520 RXX917520:RYA917520 SHT917520:SHW917520 SRP917520:SRS917520 TBL917520:TBO917520 TLH917520:TLK917520 TVD917520:TVG917520 UEZ917520:UFC917520 UOV917520:UOY917520 UYR917520:UYU917520 VIN917520:VIQ917520 VSJ917520:VSM917520 WCF917520:WCI917520 WMB917520:WME917520 WVX917520:WWA917520 P983056:S983056 JL983056:JO983056 TH983056:TK983056 ADD983056:ADG983056 AMZ983056:ANC983056 AWV983056:AWY983056 BGR983056:BGU983056 BQN983056:BQQ983056 CAJ983056:CAM983056 CKF983056:CKI983056 CUB983056:CUE983056 DDX983056:DEA983056 DNT983056:DNW983056 DXP983056:DXS983056 EHL983056:EHO983056 ERH983056:ERK983056 FBD983056:FBG983056 FKZ983056:FLC983056 FUV983056:FUY983056 GER983056:GEU983056 GON983056:GOQ983056 GYJ983056:GYM983056 HIF983056:HII983056 HSB983056:HSE983056 IBX983056:ICA983056 ILT983056:ILW983056 IVP983056:IVS983056 JFL983056:JFO983056 JPH983056:JPK983056 JZD983056:JZG983056 KIZ983056:KJC983056 KSV983056:KSY983056 LCR983056:LCU983056 LMN983056:LMQ983056 LWJ983056:LWM983056 MGF983056:MGI983056 MQB983056:MQE983056 MZX983056:NAA983056 NJT983056:NJW983056 NTP983056:NTS983056 ODL983056:ODO983056 ONH983056:ONK983056 OXD983056:OXG983056 PGZ983056:PHC983056 PQV983056:PQY983056 QAR983056:QAU983056 QKN983056:QKQ983056 QUJ983056:QUM983056 REF983056:REI983056 ROB983056:ROE983056 RXX983056:RYA983056 SHT983056:SHW983056 SRP983056:SRS983056 TBL983056:TBO983056 TLH983056:TLK983056 TVD983056:TVG983056 UEZ983056:UFC983056 UOV983056:UOY983056 UYR983056:UYU983056 VIN983056:VIQ983056 VSJ983056:VSM983056 WCF983056:WCI983056 WMB983056:WME983056 WVX983056:WWA983056" xr:uid="{8AD2ABA5-850E-41BC-9F30-6805FF58427F}">
      <formula1>$A$49:$A$68</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xr:uid="{3D3CD3FD-5B5A-4912-B37F-6FC5E0BEDE91}">
      <formula1>"切上,切捨,四捨五入"</formula1>
    </dataValidation>
    <dataValidation type="list" allowBlank="1" showInputMessage="1" showErrorMessage="1" sqref="WVX983071:WWJ983073 JL25:JX28 TH25:TT28 ADD25:ADP28 AMZ25:ANL28 AWV25:AXH28 BGR25:BHD28 BQN25:BQZ28 CAJ25:CAV28 CKF25:CKR28 CUB25:CUN28 DDX25:DEJ28 DNT25:DOF28 DXP25:DYB28 EHL25:EHX28 ERH25:ERT28 FBD25:FBP28 FKZ25:FLL28 FUV25:FVH28 GER25:GFD28 GON25:GOZ28 GYJ25:GYV28 HIF25:HIR28 HSB25:HSN28 IBX25:ICJ28 ILT25:IMF28 IVP25:IWB28 JFL25:JFX28 JPH25:JPT28 JZD25:JZP28 KIZ25:KJL28 KSV25:KTH28 LCR25:LDD28 LMN25:LMZ28 LWJ25:LWV28 MGF25:MGR28 MQB25:MQN28 MZX25:NAJ28 NJT25:NKF28 NTP25:NUB28 ODL25:ODX28 ONH25:ONT28 OXD25:OXP28 PGZ25:PHL28 PQV25:PRH28 QAR25:QBD28 QKN25:QKZ28 QUJ25:QUV28 REF25:RER28 ROB25:RON28 RXX25:RYJ28 SHT25:SIF28 SRP25:SSB28 TBL25:TBX28 TLH25:TLT28 TVD25:TVP28 UEZ25:UFL28 UOV25:UPH28 UYR25:UZD28 VIN25:VIZ28 VSJ25:VSV28 WCF25:WCR28 WMB25:WMN28 WVX25:WWJ28 P65567:AB65569 JL65567:JX65569 TH65567:TT65569 ADD65567:ADP65569 AMZ65567:ANL65569 AWV65567:AXH65569 BGR65567:BHD65569 BQN65567:BQZ65569 CAJ65567:CAV65569 CKF65567:CKR65569 CUB65567:CUN65569 DDX65567:DEJ65569 DNT65567:DOF65569 DXP65567:DYB65569 EHL65567:EHX65569 ERH65567:ERT65569 FBD65567:FBP65569 FKZ65567:FLL65569 FUV65567:FVH65569 GER65567:GFD65569 GON65567:GOZ65569 GYJ65567:GYV65569 HIF65567:HIR65569 HSB65567:HSN65569 IBX65567:ICJ65569 ILT65567:IMF65569 IVP65567:IWB65569 JFL65567:JFX65569 JPH65567:JPT65569 JZD65567:JZP65569 KIZ65567:KJL65569 KSV65567:KTH65569 LCR65567:LDD65569 LMN65567:LMZ65569 LWJ65567:LWV65569 MGF65567:MGR65569 MQB65567:MQN65569 MZX65567:NAJ65569 NJT65567:NKF65569 NTP65567:NUB65569 ODL65567:ODX65569 ONH65567:ONT65569 OXD65567:OXP65569 PGZ65567:PHL65569 PQV65567:PRH65569 QAR65567:QBD65569 QKN65567:QKZ65569 QUJ65567:QUV65569 REF65567:RER65569 ROB65567:RON65569 RXX65567:RYJ65569 SHT65567:SIF65569 SRP65567:SSB65569 TBL65567:TBX65569 TLH65567:TLT65569 TVD65567:TVP65569 UEZ65567:UFL65569 UOV65567:UPH65569 UYR65567:UZD65569 VIN65567:VIZ65569 VSJ65567:VSV65569 WCF65567:WCR65569 WMB65567:WMN65569 WVX65567:WWJ65569 P131103:AB131105 JL131103:JX131105 TH131103:TT131105 ADD131103:ADP131105 AMZ131103:ANL131105 AWV131103:AXH131105 BGR131103:BHD131105 BQN131103:BQZ131105 CAJ131103:CAV131105 CKF131103:CKR131105 CUB131103:CUN131105 DDX131103:DEJ131105 DNT131103:DOF131105 DXP131103:DYB131105 EHL131103:EHX131105 ERH131103:ERT131105 FBD131103:FBP131105 FKZ131103:FLL131105 FUV131103:FVH131105 GER131103:GFD131105 GON131103:GOZ131105 GYJ131103:GYV131105 HIF131103:HIR131105 HSB131103:HSN131105 IBX131103:ICJ131105 ILT131103:IMF131105 IVP131103:IWB131105 JFL131103:JFX131105 JPH131103:JPT131105 JZD131103:JZP131105 KIZ131103:KJL131105 KSV131103:KTH131105 LCR131103:LDD131105 LMN131103:LMZ131105 LWJ131103:LWV131105 MGF131103:MGR131105 MQB131103:MQN131105 MZX131103:NAJ131105 NJT131103:NKF131105 NTP131103:NUB131105 ODL131103:ODX131105 ONH131103:ONT131105 OXD131103:OXP131105 PGZ131103:PHL131105 PQV131103:PRH131105 QAR131103:QBD131105 QKN131103:QKZ131105 QUJ131103:QUV131105 REF131103:RER131105 ROB131103:RON131105 RXX131103:RYJ131105 SHT131103:SIF131105 SRP131103:SSB131105 TBL131103:TBX131105 TLH131103:TLT131105 TVD131103:TVP131105 UEZ131103:UFL131105 UOV131103:UPH131105 UYR131103:UZD131105 VIN131103:VIZ131105 VSJ131103:VSV131105 WCF131103:WCR131105 WMB131103:WMN131105 WVX131103:WWJ131105 P196639:AB196641 JL196639:JX196641 TH196639:TT196641 ADD196639:ADP196641 AMZ196639:ANL196641 AWV196639:AXH196641 BGR196639:BHD196641 BQN196639:BQZ196641 CAJ196639:CAV196641 CKF196639:CKR196641 CUB196639:CUN196641 DDX196639:DEJ196641 DNT196639:DOF196641 DXP196639:DYB196641 EHL196639:EHX196641 ERH196639:ERT196641 FBD196639:FBP196641 FKZ196639:FLL196641 FUV196639:FVH196641 GER196639:GFD196641 GON196639:GOZ196641 GYJ196639:GYV196641 HIF196639:HIR196641 HSB196639:HSN196641 IBX196639:ICJ196641 ILT196639:IMF196641 IVP196639:IWB196641 JFL196639:JFX196641 JPH196639:JPT196641 JZD196639:JZP196641 KIZ196639:KJL196641 KSV196639:KTH196641 LCR196639:LDD196641 LMN196639:LMZ196641 LWJ196639:LWV196641 MGF196639:MGR196641 MQB196639:MQN196641 MZX196639:NAJ196641 NJT196639:NKF196641 NTP196639:NUB196641 ODL196639:ODX196641 ONH196639:ONT196641 OXD196639:OXP196641 PGZ196639:PHL196641 PQV196639:PRH196641 QAR196639:QBD196641 QKN196639:QKZ196641 QUJ196639:QUV196641 REF196639:RER196641 ROB196639:RON196641 RXX196639:RYJ196641 SHT196639:SIF196641 SRP196639:SSB196641 TBL196639:TBX196641 TLH196639:TLT196641 TVD196639:TVP196641 UEZ196639:UFL196641 UOV196639:UPH196641 UYR196639:UZD196641 VIN196639:VIZ196641 VSJ196639:VSV196641 WCF196639:WCR196641 WMB196639:WMN196641 WVX196639:WWJ196641 P262175:AB262177 JL262175:JX262177 TH262175:TT262177 ADD262175:ADP262177 AMZ262175:ANL262177 AWV262175:AXH262177 BGR262175:BHD262177 BQN262175:BQZ262177 CAJ262175:CAV262177 CKF262175:CKR262177 CUB262175:CUN262177 DDX262175:DEJ262177 DNT262175:DOF262177 DXP262175:DYB262177 EHL262175:EHX262177 ERH262175:ERT262177 FBD262175:FBP262177 FKZ262175:FLL262177 FUV262175:FVH262177 GER262175:GFD262177 GON262175:GOZ262177 GYJ262175:GYV262177 HIF262175:HIR262177 HSB262175:HSN262177 IBX262175:ICJ262177 ILT262175:IMF262177 IVP262175:IWB262177 JFL262175:JFX262177 JPH262175:JPT262177 JZD262175:JZP262177 KIZ262175:KJL262177 KSV262175:KTH262177 LCR262175:LDD262177 LMN262175:LMZ262177 LWJ262175:LWV262177 MGF262175:MGR262177 MQB262175:MQN262177 MZX262175:NAJ262177 NJT262175:NKF262177 NTP262175:NUB262177 ODL262175:ODX262177 ONH262175:ONT262177 OXD262175:OXP262177 PGZ262175:PHL262177 PQV262175:PRH262177 QAR262175:QBD262177 QKN262175:QKZ262177 QUJ262175:QUV262177 REF262175:RER262177 ROB262175:RON262177 RXX262175:RYJ262177 SHT262175:SIF262177 SRP262175:SSB262177 TBL262175:TBX262177 TLH262175:TLT262177 TVD262175:TVP262177 UEZ262175:UFL262177 UOV262175:UPH262177 UYR262175:UZD262177 VIN262175:VIZ262177 VSJ262175:VSV262177 WCF262175:WCR262177 WMB262175:WMN262177 WVX262175:WWJ262177 P327711:AB327713 JL327711:JX327713 TH327711:TT327713 ADD327711:ADP327713 AMZ327711:ANL327713 AWV327711:AXH327713 BGR327711:BHD327713 BQN327711:BQZ327713 CAJ327711:CAV327713 CKF327711:CKR327713 CUB327711:CUN327713 DDX327711:DEJ327713 DNT327711:DOF327713 DXP327711:DYB327713 EHL327711:EHX327713 ERH327711:ERT327713 FBD327711:FBP327713 FKZ327711:FLL327713 FUV327711:FVH327713 GER327711:GFD327713 GON327711:GOZ327713 GYJ327711:GYV327713 HIF327711:HIR327713 HSB327711:HSN327713 IBX327711:ICJ327713 ILT327711:IMF327713 IVP327711:IWB327713 JFL327711:JFX327713 JPH327711:JPT327713 JZD327711:JZP327713 KIZ327711:KJL327713 KSV327711:KTH327713 LCR327711:LDD327713 LMN327711:LMZ327713 LWJ327711:LWV327713 MGF327711:MGR327713 MQB327711:MQN327713 MZX327711:NAJ327713 NJT327711:NKF327713 NTP327711:NUB327713 ODL327711:ODX327713 ONH327711:ONT327713 OXD327711:OXP327713 PGZ327711:PHL327713 PQV327711:PRH327713 QAR327711:QBD327713 QKN327711:QKZ327713 QUJ327711:QUV327713 REF327711:RER327713 ROB327711:RON327713 RXX327711:RYJ327713 SHT327711:SIF327713 SRP327711:SSB327713 TBL327711:TBX327713 TLH327711:TLT327713 TVD327711:TVP327713 UEZ327711:UFL327713 UOV327711:UPH327713 UYR327711:UZD327713 VIN327711:VIZ327713 VSJ327711:VSV327713 WCF327711:WCR327713 WMB327711:WMN327713 WVX327711:WWJ327713 P393247:AB393249 JL393247:JX393249 TH393247:TT393249 ADD393247:ADP393249 AMZ393247:ANL393249 AWV393247:AXH393249 BGR393247:BHD393249 BQN393247:BQZ393249 CAJ393247:CAV393249 CKF393247:CKR393249 CUB393247:CUN393249 DDX393247:DEJ393249 DNT393247:DOF393249 DXP393247:DYB393249 EHL393247:EHX393249 ERH393247:ERT393249 FBD393247:FBP393249 FKZ393247:FLL393249 FUV393247:FVH393249 GER393247:GFD393249 GON393247:GOZ393249 GYJ393247:GYV393249 HIF393247:HIR393249 HSB393247:HSN393249 IBX393247:ICJ393249 ILT393247:IMF393249 IVP393247:IWB393249 JFL393247:JFX393249 JPH393247:JPT393249 JZD393247:JZP393249 KIZ393247:KJL393249 KSV393247:KTH393249 LCR393247:LDD393249 LMN393247:LMZ393249 LWJ393247:LWV393249 MGF393247:MGR393249 MQB393247:MQN393249 MZX393247:NAJ393249 NJT393247:NKF393249 NTP393247:NUB393249 ODL393247:ODX393249 ONH393247:ONT393249 OXD393247:OXP393249 PGZ393247:PHL393249 PQV393247:PRH393249 QAR393247:QBD393249 QKN393247:QKZ393249 QUJ393247:QUV393249 REF393247:RER393249 ROB393247:RON393249 RXX393247:RYJ393249 SHT393247:SIF393249 SRP393247:SSB393249 TBL393247:TBX393249 TLH393247:TLT393249 TVD393247:TVP393249 UEZ393247:UFL393249 UOV393247:UPH393249 UYR393247:UZD393249 VIN393247:VIZ393249 VSJ393247:VSV393249 WCF393247:WCR393249 WMB393247:WMN393249 WVX393247:WWJ393249 P458783:AB458785 JL458783:JX458785 TH458783:TT458785 ADD458783:ADP458785 AMZ458783:ANL458785 AWV458783:AXH458785 BGR458783:BHD458785 BQN458783:BQZ458785 CAJ458783:CAV458785 CKF458783:CKR458785 CUB458783:CUN458785 DDX458783:DEJ458785 DNT458783:DOF458785 DXP458783:DYB458785 EHL458783:EHX458785 ERH458783:ERT458785 FBD458783:FBP458785 FKZ458783:FLL458785 FUV458783:FVH458785 GER458783:GFD458785 GON458783:GOZ458785 GYJ458783:GYV458785 HIF458783:HIR458785 HSB458783:HSN458785 IBX458783:ICJ458785 ILT458783:IMF458785 IVP458783:IWB458785 JFL458783:JFX458785 JPH458783:JPT458785 JZD458783:JZP458785 KIZ458783:KJL458785 KSV458783:KTH458785 LCR458783:LDD458785 LMN458783:LMZ458785 LWJ458783:LWV458785 MGF458783:MGR458785 MQB458783:MQN458785 MZX458783:NAJ458785 NJT458783:NKF458785 NTP458783:NUB458785 ODL458783:ODX458785 ONH458783:ONT458785 OXD458783:OXP458785 PGZ458783:PHL458785 PQV458783:PRH458785 QAR458783:QBD458785 QKN458783:QKZ458785 QUJ458783:QUV458785 REF458783:RER458785 ROB458783:RON458785 RXX458783:RYJ458785 SHT458783:SIF458785 SRP458783:SSB458785 TBL458783:TBX458785 TLH458783:TLT458785 TVD458783:TVP458785 UEZ458783:UFL458785 UOV458783:UPH458785 UYR458783:UZD458785 VIN458783:VIZ458785 VSJ458783:VSV458785 WCF458783:WCR458785 WMB458783:WMN458785 WVX458783:WWJ458785 P524319:AB524321 JL524319:JX524321 TH524319:TT524321 ADD524319:ADP524321 AMZ524319:ANL524321 AWV524319:AXH524321 BGR524319:BHD524321 BQN524319:BQZ524321 CAJ524319:CAV524321 CKF524319:CKR524321 CUB524319:CUN524321 DDX524319:DEJ524321 DNT524319:DOF524321 DXP524319:DYB524321 EHL524319:EHX524321 ERH524319:ERT524321 FBD524319:FBP524321 FKZ524319:FLL524321 FUV524319:FVH524321 GER524319:GFD524321 GON524319:GOZ524321 GYJ524319:GYV524321 HIF524319:HIR524321 HSB524319:HSN524321 IBX524319:ICJ524321 ILT524319:IMF524321 IVP524319:IWB524321 JFL524319:JFX524321 JPH524319:JPT524321 JZD524319:JZP524321 KIZ524319:KJL524321 KSV524319:KTH524321 LCR524319:LDD524321 LMN524319:LMZ524321 LWJ524319:LWV524321 MGF524319:MGR524321 MQB524319:MQN524321 MZX524319:NAJ524321 NJT524319:NKF524321 NTP524319:NUB524321 ODL524319:ODX524321 ONH524319:ONT524321 OXD524319:OXP524321 PGZ524319:PHL524321 PQV524319:PRH524321 QAR524319:QBD524321 QKN524319:QKZ524321 QUJ524319:QUV524321 REF524319:RER524321 ROB524319:RON524321 RXX524319:RYJ524321 SHT524319:SIF524321 SRP524319:SSB524321 TBL524319:TBX524321 TLH524319:TLT524321 TVD524319:TVP524321 UEZ524319:UFL524321 UOV524319:UPH524321 UYR524319:UZD524321 VIN524319:VIZ524321 VSJ524319:VSV524321 WCF524319:WCR524321 WMB524319:WMN524321 WVX524319:WWJ524321 P589855:AB589857 JL589855:JX589857 TH589855:TT589857 ADD589855:ADP589857 AMZ589855:ANL589857 AWV589855:AXH589857 BGR589855:BHD589857 BQN589855:BQZ589857 CAJ589855:CAV589857 CKF589855:CKR589857 CUB589855:CUN589857 DDX589855:DEJ589857 DNT589855:DOF589857 DXP589855:DYB589857 EHL589855:EHX589857 ERH589855:ERT589857 FBD589855:FBP589857 FKZ589855:FLL589857 FUV589855:FVH589857 GER589855:GFD589857 GON589855:GOZ589857 GYJ589855:GYV589857 HIF589855:HIR589857 HSB589855:HSN589857 IBX589855:ICJ589857 ILT589855:IMF589857 IVP589855:IWB589857 JFL589855:JFX589857 JPH589855:JPT589857 JZD589855:JZP589857 KIZ589855:KJL589857 KSV589855:KTH589857 LCR589855:LDD589857 LMN589855:LMZ589857 LWJ589855:LWV589857 MGF589855:MGR589857 MQB589855:MQN589857 MZX589855:NAJ589857 NJT589855:NKF589857 NTP589855:NUB589857 ODL589855:ODX589857 ONH589855:ONT589857 OXD589855:OXP589857 PGZ589855:PHL589857 PQV589855:PRH589857 QAR589855:QBD589857 QKN589855:QKZ589857 QUJ589855:QUV589857 REF589855:RER589857 ROB589855:RON589857 RXX589855:RYJ589857 SHT589855:SIF589857 SRP589855:SSB589857 TBL589855:TBX589857 TLH589855:TLT589857 TVD589855:TVP589857 UEZ589855:UFL589857 UOV589855:UPH589857 UYR589855:UZD589857 VIN589855:VIZ589857 VSJ589855:VSV589857 WCF589855:WCR589857 WMB589855:WMN589857 WVX589855:WWJ589857 P655391:AB655393 JL655391:JX655393 TH655391:TT655393 ADD655391:ADP655393 AMZ655391:ANL655393 AWV655391:AXH655393 BGR655391:BHD655393 BQN655391:BQZ655393 CAJ655391:CAV655393 CKF655391:CKR655393 CUB655391:CUN655393 DDX655391:DEJ655393 DNT655391:DOF655393 DXP655391:DYB655393 EHL655391:EHX655393 ERH655391:ERT655393 FBD655391:FBP655393 FKZ655391:FLL655393 FUV655391:FVH655393 GER655391:GFD655393 GON655391:GOZ655393 GYJ655391:GYV655393 HIF655391:HIR655393 HSB655391:HSN655393 IBX655391:ICJ655393 ILT655391:IMF655393 IVP655391:IWB655393 JFL655391:JFX655393 JPH655391:JPT655393 JZD655391:JZP655393 KIZ655391:KJL655393 KSV655391:KTH655393 LCR655391:LDD655393 LMN655391:LMZ655393 LWJ655391:LWV655393 MGF655391:MGR655393 MQB655391:MQN655393 MZX655391:NAJ655393 NJT655391:NKF655393 NTP655391:NUB655393 ODL655391:ODX655393 ONH655391:ONT655393 OXD655391:OXP655393 PGZ655391:PHL655393 PQV655391:PRH655393 QAR655391:QBD655393 QKN655391:QKZ655393 QUJ655391:QUV655393 REF655391:RER655393 ROB655391:RON655393 RXX655391:RYJ655393 SHT655391:SIF655393 SRP655391:SSB655393 TBL655391:TBX655393 TLH655391:TLT655393 TVD655391:TVP655393 UEZ655391:UFL655393 UOV655391:UPH655393 UYR655391:UZD655393 VIN655391:VIZ655393 VSJ655391:VSV655393 WCF655391:WCR655393 WMB655391:WMN655393 WVX655391:WWJ655393 P720927:AB720929 JL720927:JX720929 TH720927:TT720929 ADD720927:ADP720929 AMZ720927:ANL720929 AWV720927:AXH720929 BGR720927:BHD720929 BQN720927:BQZ720929 CAJ720927:CAV720929 CKF720927:CKR720929 CUB720927:CUN720929 DDX720927:DEJ720929 DNT720927:DOF720929 DXP720927:DYB720929 EHL720927:EHX720929 ERH720927:ERT720929 FBD720927:FBP720929 FKZ720927:FLL720929 FUV720927:FVH720929 GER720927:GFD720929 GON720927:GOZ720929 GYJ720927:GYV720929 HIF720927:HIR720929 HSB720927:HSN720929 IBX720927:ICJ720929 ILT720927:IMF720929 IVP720927:IWB720929 JFL720927:JFX720929 JPH720927:JPT720929 JZD720927:JZP720929 KIZ720927:KJL720929 KSV720927:KTH720929 LCR720927:LDD720929 LMN720927:LMZ720929 LWJ720927:LWV720929 MGF720927:MGR720929 MQB720927:MQN720929 MZX720927:NAJ720929 NJT720927:NKF720929 NTP720927:NUB720929 ODL720927:ODX720929 ONH720927:ONT720929 OXD720927:OXP720929 PGZ720927:PHL720929 PQV720927:PRH720929 QAR720927:QBD720929 QKN720927:QKZ720929 QUJ720927:QUV720929 REF720927:RER720929 ROB720927:RON720929 RXX720927:RYJ720929 SHT720927:SIF720929 SRP720927:SSB720929 TBL720927:TBX720929 TLH720927:TLT720929 TVD720927:TVP720929 UEZ720927:UFL720929 UOV720927:UPH720929 UYR720927:UZD720929 VIN720927:VIZ720929 VSJ720927:VSV720929 WCF720927:WCR720929 WMB720927:WMN720929 WVX720927:WWJ720929 P786463:AB786465 JL786463:JX786465 TH786463:TT786465 ADD786463:ADP786465 AMZ786463:ANL786465 AWV786463:AXH786465 BGR786463:BHD786465 BQN786463:BQZ786465 CAJ786463:CAV786465 CKF786463:CKR786465 CUB786463:CUN786465 DDX786463:DEJ786465 DNT786463:DOF786465 DXP786463:DYB786465 EHL786463:EHX786465 ERH786463:ERT786465 FBD786463:FBP786465 FKZ786463:FLL786465 FUV786463:FVH786465 GER786463:GFD786465 GON786463:GOZ786465 GYJ786463:GYV786465 HIF786463:HIR786465 HSB786463:HSN786465 IBX786463:ICJ786465 ILT786463:IMF786465 IVP786463:IWB786465 JFL786463:JFX786465 JPH786463:JPT786465 JZD786463:JZP786465 KIZ786463:KJL786465 KSV786463:KTH786465 LCR786463:LDD786465 LMN786463:LMZ786465 LWJ786463:LWV786465 MGF786463:MGR786465 MQB786463:MQN786465 MZX786463:NAJ786465 NJT786463:NKF786465 NTP786463:NUB786465 ODL786463:ODX786465 ONH786463:ONT786465 OXD786463:OXP786465 PGZ786463:PHL786465 PQV786463:PRH786465 QAR786463:QBD786465 QKN786463:QKZ786465 QUJ786463:QUV786465 REF786463:RER786465 ROB786463:RON786465 RXX786463:RYJ786465 SHT786463:SIF786465 SRP786463:SSB786465 TBL786463:TBX786465 TLH786463:TLT786465 TVD786463:TVP786465 UEZ786463:UFL786465 UOV786463:UPH786465 UYR786463:UZD786465 VIN786463:VIZ786465 VSJ786463:VSV786465 WCF786463:WCR786465 WMB786463:WMN786465 WVX786463:WWJ786465 P851999:AB852001 JL851999:JX852001 TH851999:TT852001 ADD851999:ADP852001 AMZ851999:ANL852001 AWV851999:AXH852001 BGR851999:BHD852001 BQN851999:BQZ852001 CAJ851999:CAV852001 CKF851999:CKR852001 CUB851999:CUN852001 DDX851999:DEJ852001 DNT851999:DOF852001 DXP851999:DYB852001 EHL851999:EHX852001 ERH851999:ERT852001 FBD851999:FBP852001 FKZ851999:FLL852001 FUV851999:FVH852001 GER851999:GFD852001 GON851999:GOZ852001 GYJ851999:GYV852001 HIF851999:HIR852001 HSB851999:HSN852001 IBX851999:ICJ852001 ILT851999:IMF852001 IVP851999:IWB852001 JFL851999:JFX852001 JPH851999:JPT852001 JZD851999:JZP852001 KIZ851999:KJL852001 KSV851999:KTH852001 LCR851999:LDD852001 LMN851999:LMZ852001 LWJ851999:LWV852001 MGF851999:MGR852001 MQB851999:MQN852001 MZX851999:NAJ852001 NJT851999:NKF852001 NTP851999:NUB852001 ODL851999:ODX852001 ONH851999:ONT852001 OXD851999:OXP852001 PGZ851999:PHL852001 PQV851999:PRH852001 QAR851999:QBD852001 QKN851999:QKZ852001 QUJ851999:QUV852001 REF851999:RER852001 ROB851999:RON852001 RXX851999:RYJ852001 SHT851999:SIF852001 SRP851999:SSB852001 TBL851999:TBX852001 TLH851999:TLT852001 TVD851999:TVP852001 UEZ851999:UFL852001 UOV851999:UPH852001 UYR851999:UZD852001 VIN851999:VIZ852001 VSJ851999:VSV852001 WCF851999:WCR852001 WMB851999:WMN852001 WVX851999:WWJ852001 P917535:AB917537 JL917535:JX917537 TH917535:TT917537 ADD917535:ADP917537 AMZ917535:ANL917537 AWV917535:AXH917537 BGR917535:BHD917537 BQN917535:BQZ917537 CAJ917535:CAV917537 CKF917535:CKR917537 CUB917535:CUN917537 DDX917535:DEJ917537 DNT917535:DOF917537 DXP917535:DYB917537 EHL917535:EHX917537 ERH917535:ERT917537 FBD917535:FBP917537 FKZ917535:FLL917537 FUV917535:FVH917537 GER917535:GFD917537 GON917535:GOZ917537 GYJ917535:GYV917537 HIF917535:HIR917537 HSB917535:HSN917537 IBX917535:ICJ917537 ILT917535:IMF917537 IVP917535:IWB917537 JFL917535:JFX917537 JPH917535:JPT917537 JZD917535:JZP917537 KIZ917535:KJL917537 KSV917535:KTH917537 LCR917535:LDD917537 LMN917535:LMZ917537 LWJ917535:LWV917537 MGF917535:MGR917537 MQB917535:MQN917537 MZX917535:NAJ917537 NJT917535:NKF917537 NTP917535:NUB917537 ODL917535:ODX917537 ONH917535:ONT917537 OXD917535:OXP917537 PGZ917535:PHL917537 PQV917535:PRH917537 QAR917535:QBD917537 QKN917535:QKZ917537 QUJ917535:QUV917537 REF917535:RER917537 ROB917535:RON917537 RXX917535:RYJ917537 SHT917535:SIF917537 SRP917535:SSB917537 TBL917535:TBX917537 TLH917535:TLT917537 TVD917535:TVP917537 UEZ917535:UFL917537 UOV917535:UPH917537 UYR917535:UZD917537 VIN917535:VIZ917537 VSJ917535:VSV917537 WCF917535:WCR917537 WMB917535:WMN917537 WVX917535:WWJ917537 P983071:AB983073 JL983071:JX983073 TH983071:TT983073 ADD983071:ADP983073 AMZ983071:ANL983073 AWV983071:AXH983073 BGR983071:BHD983073 BQN983071:BQZ983073 CAJ983071:CAV983073 CKF983071:CKR983073 CUB983071:CUN983073 DDX983071:DEJ983073 DNT983071:DOF983073 DXP983071:DYB983073 EHL983071:EHX983073 ERH983071:ERT983073 FBD983071:FBP983073 FKZ983071:FLL983073 FUV983071:FVH983073 GER983071:GFD983073 GON983071:GOZ983073 GYJ983071:GYV983073 HIF983071:HIR983073 HSB983071:HSN983073 IBX983071:ICJ983073 ILT983071:IMF983073 IVP983071:IWB983073 JFL983071:JFX983073 JPH983071:JPT983073 JZD983071:JZP983073 KIZ983071:KJL983073 KSV983071:KTH983073 LCR983071:LDD983073 LMN983071:LMZ983073 LWJ983071:LWV983073 MGF983071:MGR983073 MQB983071:MQN983073 MZX983071:NAJ983073 NJT983071:NKF983073 NTP983071:NUB983073 ODL983071:ODX983073 ONH983071:ONT983073 OXD983071:OXP983073 PGZ983071:PHL983073 PQV983071:PRH983073 QAR983071:QBD983073 QKN983071:QKZ983073 QUJ983071:QUV983073 REF983071:RER983073 ROB983071:RON983073 RXX983071:RYJ983073 SHT983071:SIF983073 SRP983071:SSB983073 TBL983071:TBX983073 TLH983071:TLT983073 TVD983071:TVP983073 UEZ983071:UFL983073 UOV983071:UPH983073 UYR983071:UZD983073 VIN983071:VIZ983073 VSJ983071:VSV983073 WCF983071:WCR983073 WMB983071:WMN983073 P25:AB27" xr:uid="{5417CF97-BCAB-4D40-88AD-BA08D3A5BCBF}">
      <formula1>$P$50:$P$60</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G30 J30 D32:D33"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93"/>
  <sheetViews>
    <sheetView view="pageBreakPreview" zoomScaleNormal="100" zoomScaleSheetLayoutView="100" workbookViewId="0">
      <selection activeCell="G4" sqref="G4:K4"/>
    </sheetView>
  </sheetViews>
  <sheetFormatPr defaultRowHeight="12" outlineLevelRow="1"/>
  <cols>
    <col min="1" max="29" width="3" style="447" customWidth="1"/>
    <col min="30" max="30" width="2.875" style="447" customWidth="1"/>
    <col min="31" max="256" width="9" style="447"/>
    <col min="257" max="285" width="3" style="447" customWidth="1"/>
    <col min="286" max="286" width="2.875" style="447" customWidth="1"/>
    <col min="287" max="512" width="9" style="447"/>
    <col min="513" max="541" width="3" style="447" customWidth="1"/>
    <col min="542" max="542" width="2.875" style="447" customWidth="1"/>
    <col min="543" max="768" width="9" style="447"/>
    <col min="769" max="797" width="3" style="447" customWidth="1"/>
    <col min="798" max="798" width="2.875" style="447" customWidth="1"/>
    <col min="799" max="1024" width="9" style="447"/>
    <col min="1025" max="1053" width="3" style="447" customWidth="1"/>
    <col min="1054" max="1054" width="2.875" style="447" customWidth="1"/>
    <col min="1055" max="1280" width="9" style="447"/>
    <col min="1281" max="1309" width="3" style="447" customWidth="1"/>
    <col min="1310" max="1310" width="2.875" style="447" customWidth="1"/>
    <col min="1311" max="1536" width="9" style="447"/>
    <col min="1537" max="1565" width="3" style="447" customWidth="1"/>
    <col min="1566" max="1566" width="2.875" style="447" customWidth="1"/>
    <col min="1567" max="1792" width="9" style="447"/>
    <col min="1793" max="1821" width="3" style="447" customWidth="1"/>
    <col min="1822" max="1822" width="2.875" style="447" customWidth="1"/>
    <col min="1823" max="2048" width="9" style="447"/>
    <col min="2049" max="2077" width="3" style="447" customWidth="1"/>
    <col min="2078" max="2078" width="2.875" style="447" customWidth="1"/>
    <col min="2079" max="2304" width="9" style="447"/>
    <col min="2305" max="2333" width="3" style="447" customWidth="1"/>
    <col min="2334" max="2334" width="2.875" style="447" customWidth="1"/>
    <col min="2335" max="2560" width="9" style="447"/>
    <col min="2561" max="2589" width="3" style="447" customWidth="1"/>
    <col min="2590" max="2590" width="2.875" style="447" customWidth="1"/>
    <col min="2591" max="2816" width="9" style="447"/>
    <col min="2817" max="2845" width="3" style="447" customWidth="1"/>
    <col min="2846" max="2846" width="2.875" style="447" customWidth="1"/>
    <col min="2847" max="3072" width="9" style="447"/>
    <col min="3073" max="3101" width="3" style="447" customWidth="1"/>
    <col min="3102" max="3102" width="2.875" style="447" customWidth="1"/>
    <col min="3103" max="3328" width="9" style="447"/>
    <col min="3329" max="3357" width="3" style="447" customWidth="1"/>
    <col min="3358" max="3358" width="2.875" style="447" customWidth="1"/>
    <col min="3359" max="3584" width="9" style="447"/>
    <col min="3585" max="3613" width="3" style="447" customWidth="1"/>
    <col min="3614" max="3614" width="2.875" style="447" customWidth="1"/>
    <col min="3615" max="3840" width="9" style="447"/>
    <col min="3841" max="3869" width="3" style="447" customWidth="1"/>
    <col min="3870" max="3870" width="2.875" style="447" customWidth="1"/>
    <col min="3871" max="4096" width="9" style="447"/>
    <col min="4097" max="4125" width="3" style="447" customWidth="1"/>
    <col min="4126" max="4126" width="2.875" style="447" customWidth="1"/>
    <col min="4127" max="4352" width="9" style="447"/>
    <col min="4353" max="4381" width="3" style="447" customWidth="1"/>
    <col min="4382" max="4382" width="2.875" style="447" customWidth="1"/>
    <col min="4383" max="4608" width="9" style="447"/>
    <col min="4609" max="4637" width="3" style="447" customWidth="1"/>
    <col min="4638" max="4638" width="2.875" style="447" customWidth="1"/>
    <col min="4639" max="4864" width="9" style="447"/>
    <col min="4865" max="4893" width="3" style="447" customWidth="1"/>
    <col min="4894" max="4894" width="2.875" style="447" customWidth="1"/>
    <col min="4895" max="5120" width="9" style="447"/>
    <col min="5121" max="5149" width="3" style="447" customWidth="1"/>
    <col min="5150" max="5150" width="2.875" style="447" customWidth="1"/>
    <col min="5151" max="5376" width="9" style="447"/>
    <col min="5377" max="5405" width="3" style="447" customWidth="1"/>
    <col min="5406" max="5406" width="2.875" style="447" customWidth="1"/>
    <col min="5407" max="5632" width="9" style="447"/>
    <col min="5633" max="5661" width="3" style="447" customWidth="1"/>
    <col min="5662" max="5662" width="2.875" style="447" customWidth="1"/>
    <col min="5663" max="5888" width="9" style="447"/>
    <col min="5889" max="5917" width="3" style="447" customWidth="1"/>
    <col min="5918" max="5918" width="2.875" style="447" customWidth="1"/>
    <col min="5919" max="6144" width="9" style="447"/>
    <col min="6145" max="6173" width="3" style="447" customWidth="1"/>
    <col min="6174" max="6174" width="2.875" style="447" customWidth="1"/>
    <col min="6175" max="6400" width="9" style="447"/>
    <col min="6401" max="6429" width="3" style="447" customWidth="1"/>
    <col min="6430" max="6430" width="2.875" style="447" customWidth="1"/>
    <col min="6431" max="6656" width="9" style="447"/>
    <col min="6657" max="6685" width="3" style="447" customWidth="1"/>
    <col min="6686" max="6686" width="2.875" style="447" customWidth="1"/>
    <col min="6687" max="6912" width="9" style="447"/>
    <col min="6913" max="6941" width="3" style="447" customWidth="1"/>
    <col min="6942" max="6942" width="2.875" style="447" customWidth="1"/>
    <col min="6943" max="7168" width="9" style="447"/>
    <col min="7169" max="7197" width="3" style="447" customWidth="1"/>
    <col min="7198" max="7198" width="2.875" style="447" customWidth="1"/>
    <col min="7199" max="7424" width="9" style="447"/>
    <col min="7425" max="7453" width="3" style="447" customWidth="1"/>
    <col min="7454" max="7454" width="2.875" style="447" customWidth="1"/>
    <col min="7455" max="7680" width="9" style="447"/>
    <col min="7681" max="7709" width="3" style="447" customWidth="1"/>
    <col min="7710" max="7710" width="2.875" style="447" customWidth="1"/>
    <col min="7711" max="7936" width="9" style="447"/>
    <col min="7937" max="7965" width="3" style="447" customWidth="1"/>
    <col min="7966" max="7966" width="2.875" style="447" customWidth="1"/>
    <col min="7967" max="8192" width="9" style="447"/>
    <col min="8193" max="8221" width="3" style="447" customWidth="1"/>
    <col min="8222" max="8222" width="2.875" style="447" customWidth="1"/>
    <col min="8223" max="8448" width="9" style="447"/>
    <col min="8449" max="8477" width="3" style="447" customWidth="1"/>
    <col min="8478" max="8478" width="2.875" style="447" customWidth="1"/>
    <col min="8479" max="8704" width="9" style="447"/>
    <col min="8705" max="8733" width="3" style="447" customWidth="1"/>
    <col min="8734" max="8734" width="2.875" style="447" customWidth="1"/>
    <col min="8735" max="8960" width="9" style="447"/>
    <col min="8961" max="8989" width="3" style="447" customWidth="1"/>
    <col min="8990" max="8990" width="2.875" style="447" customWidth="1"/>
    <col min="8991" max="9216" width="9" style="447"/>
    <col min="9217" max="9245" width="3" style="447" customWidth="1"/>
    <col min="9246" max="9246" width="2.875" style="447" customWidth="1"/>
    <col min="9247" max="9472" width="9" style="447"/>
    <col min="9473" max="9501" width="3" style="447" customWidth="1"/>
    <col min="9502" max="9502" width="2.875" style="447" customWidth="1"/>
    <col min="9503" max="9728" width="9" style="447"/>
    <col min="9729" max="9757" width="3" style="447" customWidth="1"/>
    <col min="9758" max="9758" width="2.875" style="447" customWidth="1"/>
    <col min="9759" max="9984" width="9" style="447"/>
    <col min="9985" max="10013" width="3" style="447" customWidth="1"/>
    <col min="10014" max="10014" width="2.875" style="447" customWidth="1"/>
    <col min="10015" max="10240" width="9" style="447"/>
    <col min="10241" max="10269" width="3" style="447" customWidth="1"/>
    <col min="10270" max="10270" width="2.875" style="447" customWidth="1"/>
    <col min="10271" max="10496" width="9" style="447"/>
    <col min="10497" max="10525" width="3" style="447" customWidth="1"/>
    <col min="10526" max="10526" width="2.875" style="447" customWidth="1"/>
    <col min="10527" max="10752" width="9" style="447"/>
    <col min="10753" max="10781" width="3" style="447" customWidth="1"/>
    <col min="10782" max="10782" width="2.875" style="447" customWidth="1"/>
    <col min="10783" max="11008" width="9" style="447"/>
    <col min="11009" max="11037" width="3" style="447" customWidth="1"/>
    <col min="11038" max="11038" width="2.875" style="447" customWidth="1"/>
    <col min="11039" max="11264" width="9" style="447"/>
    <col min="11265" max="11293" width="3" style="447" customWidth="1"/>
    <col min="11294" max="11294" width="2.875" style="447" customWidth="1"/>
    <col min="11295" max="11520" width="9" style="447"/>
    <col min="11521" max="11549" width="3" style="447" customWidth="1"/>
    <col min="11550" max="11550" width="2.875" style="447" customWidth="1"/>
    <col min="11551" max="11776" width="9" style="447"/>
    <col min="11777" max="11805" width="3" style="447" customWidth="1"/>
    <col min="11806" max="11806" width="2.875" style="447" customWidth="1"/>
    <col min="11807" max="12032" width="9" style="447"/>
    <col min="12033" max="12061" width="3" style="447" customWidth="1"/>
    <col min="12062" max="12062" width="2.875" style="447" customWidth="1"/>
    <col min="12063" max="12288" width="9" style="447"/>
    <col min="12289" max="12317" width="3" style="447" customWidth="1"/>
    <col min="12318" max="12318" width="2.875" style="447" customWidth="1"/>
    <col min="12319" max="12544" width="9" style="447"/>
    <col min="12545" max="12573" width="3" style="447" customWidth="1"/>
    <col min="12574" max="12574" width="2.875" style="447" customWidth="1"/>
    <col min="12575" max="12800" width="9" style="447"/>
    <col min="12801" max="12829" width="3" style="447" customWidth="1"/>
    <col min="12830" max="12830" width="2.875" style="447" customWidth="1"/>
    <col min="12831" max="13056" width="9" style="447"/>
    <col min="13057" max="13085" width="3" style="447" customWidth="1"/>
    <col min="13086" max="13086" width="2.875" style="447" customWidth="1"/>
    <col min="13087" max="13312" width="9" style="447"/>
    <col min="13313" max="13341" width="3" style="447" customWidth="1"/>
    <col min="13342" max="13342" width="2.875" style="447" customWidth="1"/>
    <col min="13343" max="13568" width="9" style="447"/>
    <col min="13569" max="13597" width="3" style="447" customWidth="1"/>
    <col min="13598" max="13598" width="2.875" style="447" customWidth="1"/>
    <col min="13599" max="13824" width="9" style="447"/>
    <col min="13825" max="13853" width="3" style="447" customWidth="1"/>
    <col min="13854" max="13854" width="2.875" style="447" customWidth="1"/>
    <col min="13855" max="14080" width="9" style="447"/>
    <col min="14081" max="14109" width="3" style="447" customWidth="1"/>
    <col min="14110" max="14110" width="2.875" style="447" customWidth="1"/>
    <col min="14111" max="14336" width="9" style="447"/>
    <col min="14337" max="14365" width="3" style="447" customWidth="1"/>
    <col min="14366" max="14366" width="2.875" style="447" customWidth="1"/>
    <col min="14367" max="14592" width="9" style="447"/>
    <col min="14593" max="14621" width="3" style="447" customWidth="1"/>
    <col min="14622" max="14622" width="2.875" style="447" customWidth="1"/>
    <col min="14623" max="14848" width="9" style="447"/>
    <col min="14849" max="14877" width="3" style="447" customWidth="1"/>
    <col min="14878" max="14878" width="2.875" style="447" customWidth="1"/>
    <col min="14879" max="15104" width="9" style="447"/>
    <col min="15105" max="15133" width="3" style="447" customWidth="1"/>
    <col min="15134" max="15134" width="2.875" style="447" customWidth="1"/>
    <col min="15135" max="15360" width="9" style="447"/>
    <col min="15361" max="15389" width="3" style="447" customWidth="1"/>
    <col min="15390" max="15390" width="2.875" style="447" customWidth="1"/>
    <col min="15391" max="15616" width="9" style="447"/>
    <col min="15617" max="15645" width="3" style="447" customWidth="1"/>
    <col min="15646" max="15646" width="2.875" style="447" customWidth="1"/>
    <col min="15647" max="15872" width="9" style="447"/>
    <col min="15873" max="15901" width="3" style="447" customWidth="1"/>
    <col min="15902" max="15902" width="2.875" style="447" customWidth="1"/>
    <col min="15903" max="16128" width="9" style="447"/>
    <col min="16129" max="16157" width="3" style="447" customWidth="1"/>
    <col min="16158" max="16158" width="2.875" style="447" customWidth="1"/>
    <col min="16159" max="16384" width="9" style="447"/>
  </cols>
  <sheetData>
    <row r="1" spans="1:29" ht="17.100000000000001" customHeight="1">
      <c r="A1" s="1334" t="s">
        <v>2981</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row>
    <row r="2" spans="1:29" ht="17.100000000000001" customHeight="1">
      <c r="A2" s="1370" t="s">
        <v>2982</v>
      </c>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row>
    <row r="3" spans="1:29" s="449" customFormat="1" ht="17.100000000000001" customHeight="1">
      <c r="A3" s="422" t="s">
        <v>2983</v>
      </c>
      <c r="B3" s="422"/>
      <c r="C3" s="422"/>
      <c r="D3" s="422"/>
      <c r="E3" s="448"/>
      <c r="F3" s="448"/>
      <c r="G3" s="1371" t="s">
        <v>2984</v>
      </c>
      <c r="H3" s="1371"/>
      <c r="I3" s="1371"/>
      <c r="J3" s="1371"/>
      <c r="K3" s="1371"/>
      <c r="L3" s="448"/>
      <c r="M3" s="448"/>
      <c r="N3" s="448"/>
      <c r="O3" s="448"/>
      <c r="P3" s="448"/>
      <c r="Q3" s="448"/>
      <c r="R3" s="448"/>
      <c r="S3" s="448"/>
      <c r="T3" s="448"/>
      <c r="U3" s="448"/>
      <c r="V3" s="448"/>
      <c r="W3" s="448"/>
      <c r="X3" s="448"/>
      <c r="Y3" s="448"/>
      <c r="Z3" s="448"/>
      <c r="AA3" s="448"/>
      <c r="AB3" s="448"/>
      <c r="AC3" s="448"/>
    </row>
    <row r="4" spans="1:29" s="449" customFormat="1" ht="17.100000000000001" customHeight="1">
      <c r="A4" s="411" t="s">
        <v>2985</v>
      </c>
      <c r="B4" s="411"/>
      <c r="C4" s="411"/>
      <c r="D4" s="411"/>
      <c r="E4" s="411"/>
      <c r="F4" s="413" t="s">
        <v>2986</v>
      </c>
      <c r="G4" s="1372"/>
      <c r="H4" s="1372"/>
      <c r="I4" s="1372"/>
      <c r="J4" s="1372"/>
      <c r="K4" s="1372"/>
      <c r="L4" s="423" t="s">
        <v>2812</v>
      </c>
      <c r="M4" s="1373"/>
      <c r="N4" s="1373"/>
      <c r="O4" s="1373"/>
      <c r="P4" s="1373"/>
      <c r="Q4" s="1373"/>
      <c r="R4" s="1373"/>
      <c r="S4" s="1373"/>
      <c r="T4" s="1373"/>
      <c r="U4" s="1373"/>
      <c r="V4" s="1373"/>
      <c r="W4" s="1373"/>
      <c r="X4" s="1373"/>
      <c r="Y4" s="1373"/>
      <c r="Z4" s="1373"/>
      <c r="AA4" s="1373"/>
      <c r="AB4" s="1373"/>
      <c r="AC4" s="1373"/>
    </row>
    <row r="5" spans="1:29" s="449" customFormat="1" ht="17.100000000000001" customHeight="1">
      <c r="A5" s="409" t="s">
        <v>2987</v>
      </c>
      <c r="B5" s="409"/>
      <c r="C5" s="409"/>
      <c r="D5" s="409"/>
      <c r="E5" s="409"/>
      <c r="F5" s="413" t="s">
        <v>2986</v>
      </c>
      <c r="G5" s="1212"/>
      <c r="H5" s="1212"/>
      <c r="I5" s="1212"/>
      <c r="J5" s="1212"/>
      <c r="K5" s="1212"/>
      <c r="L5" s="410" t="s">
        <v>2812</v>
      </c>
      <c r="M5" s="1326"/>
      <c r="N5" s="1326"/>
      <c r="O5" s="1326"/>
      <c r="P5" s="1326"/>
      <c r="Q5" s="1326"/>
      <c r="R5" s="1326"/>
      <c r="S5" s="1326"/>
      <c r="T5" s="1326"/>
      <c r="U5" s="1326"/>
      <c r="V5" s="1326"/>
      <c r="W5" s="1326"/>
      <c r="X5" s="1326"/>
      <c r="Y5" s="1326"/>
      <c r="Z5" s="1326"/>
      <c r="AA5" s="1326"/>
      <c r="AB5" s="1326"/>
      <c r="AC5" s="1326"/>
    </row>
    <row r="6" spans="1:29" s="449" customFormat="1" ht="17.100000000000001" customHeight="1">
      <c r="A6" s="409"/>
      <c r="B6" s="409"/>
      <c r="C6" s="409"/>
      <c r="D6" s="409"/>
      <c r="E6" s="409"/>
      <c r="F6" s="413" t="s">
        <v>2986</v>
      </c>
      <c r="G6" s="1212"/>
      <c r="H6" s="1212"/>
      <c r="I6" s="1212"/>
      <c r="J6" s="1212"/>
      <c r="K6" s="1212"/>
      <c r="L6" s="410" t="s">
        <v>2812</v>
      </c>
      <c r="M6" s="1326"/>
      <c r="N6" s="1326"/>
      <c r="O6" s="1326"/>
      <c r="P6" s="1326"/>
      <c r="Q6" s="1326"/>
      <c r="R6" s="1326"/>
      <c r="S6" s="1326"/>
      <c r="T6" s="1326"/>
      <c r="U6" s="1326"/>
      <c r="V6" s="1326"/>
      <c r="W6" s="1326"/>
      <c r="X6" s="1326"/>
      <c r="Y6" s="1326"/>
      <c r="Z6" s="1326"/>
      <c r="AA6" s="1326"/>
      <c r="AB6" s="1326"/>
      <c r="AC6" s="1326"/>
    </row>
    <row r="7" spans="1:29" s="449" customFormat="1" ht="17.100000000000001" customHeight="1">
      <c r="A7" s="409"/>
      <c r="B7" s="409"/>
      <c r="C7" s="409"/>
      <c r="D7" s="409"/>
      <c r="E7" s="409"/>
      <c r="F7" s="413" t="s">
        <v>2986</v>
      </c>
      <c r="G7" s="1212"/>
      <c r="H7" s="1212"/>
      <c r="I7" s="1212"/>
      <c r="J7" s="1212"/>
      <c r="K7" s="1212"/>
      <c r="L7" s="410" t="s">
        <v>2812</v>
      </c>
      <c r="M7" s="1326"/>
      <c r="N7" s="1326"/>
      <c r="O7" s="1326"/>
      <c r="P7" s="1326"/>
      <c r="Q7" s="1326"/>
      <c r="R7" s="1326"/>
      <c r="S7" s="1326"/>
      <c r="T7" s="1326"/>
      <c r="U7" s="1326"/>
      <c r="V7" s="1326"/>
      <c r="W7" s="1326"/>
      <c r="X7" s="1326"/>
      <c r="Y7" s="1326"/>
      <c r="Z7" s="1326"/>
      <c r="AA7" s="1326"/>
      <c r="AB7" s="1326"/>
      <c r="AC7" s="1326"/>
    </row>
    <row r="8" spans="1:29" s="449" customFormat="1" ht="17.100000000000001" customHeight="1">
      <c r="A8" s="409"/>
      <c r="B8" s="409"/>
      <c r="C8" s="409"/>
      <c r="D8" s="409"/>
      <c r="E8" s="409"/>
      <c r="F8" s="413" t="s">
        <v>2986</v>
      </c>
      <c r="G8" s="1369"/>
      <c r="H8" s="1369"/>
      <c r="I8" s="1369"/>
      <c r="J8" s="1369"/>
      <c r="K8" s="1369"/>
      <c r="L8" s="410" t="s">
        <v>2812</v>
      </c>
      <c r="M8" s="1338"/>
      <c r="N8" s="1338"/>
      <c r="O8" s="1338"/>
      <c r="P8" s="1338"/>
      <c r="Q8" s="1338"/>
      <c r="R8" s="1338"/>
      <c r="S8" s="1338"/>
      <c r="T8" s="1338"/>
      <c r="U8" s="1338"/>
      <c r="V8" s="1338"/>
      <c r="W8" s="1338"/>
      <c r="X8" s="1338"/>
      <c r="Y8" s="1338"/>
      <c r="Z8" s="1338"/>
      <c r="AA8" s="1338"/>
      <c r="AB8" s="1338"/>
      <c r="AC8" s="1338"/>
    </row>
    <row r="9" spans="1:29" s="449" customFormat="1" ht="17.100000000000001" customHeight="1">
      <c r="A9" s="411" t="s">
        <v>2988</v>
      </c>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1"/>
    </row>
    <row r="10" spans="1:29" s="449" customFormat="1" ht="17.100000000000001" customHeight="1">
      <c r="A10" s="410"/>
      <c r="B10" s="410"/>
      <c r="C10" s="412" t="s">
        <v>2828</v>
      </c>
      <c r="D10" s="410" t="s">
        <v>2863</v>
      </c>
      <c r="E10" s="410"/>
      <c r="F10" s="412" t="s">
        <v>2828</v>
      </c>
      <c r="G10" s="418" t="s">
        <v>2864</v>
      </c>
      <c r="H10" s="410"/>
      <c r="I10" s="412" t="s">
        <v>2828</v>
      </c>
      <c r="J10" s="418" t="s">
        <v>2865</v>
      </c>
      <c r="K10" s="418"/>
      <c r="L10" s="412" t="s">
        <v>2828</v>
      </c>
      <c r="M10" s="418" t="s">
        <v>2866</v>
      </c>
      <c r="N10" s="409"/>
      <c r="O10" s="412" t="s">
        <v>2828</v>
      </c>
      <c r="P10" s="418" t="s">
        <v>2867</v>
      </c>
      <c r="Q10" s="418"/>
      <c r="R10" s="418"/>
      <c r="S10" s="412" t="s">
        <v>2828</v>
      </c>
      <c r="T10" s="418" t="s">
        <v>2868</v>
      </c>
      <c r="U10" s="418"/>
      <c r="V10" s="418"/>
      <c r="W10" s="418"/>
      <c r="X10" s="412" t="s">
        <v>2828</v>
      </c>
      <c r="Y10" s="418" t="s">
        <v>2869</v>
      </c>
      <c r="Z10" s="418"/>
      <c r="AA10" s="418"/>
      <c r="AB10" s="418"/>
      <c r="AC10" s="418"/>
    </row>
    <row r="11" spans="1:29" s="449" customFormat="1" ht="17.100000000000001" customHeight="1">
      <c r="A11" s="422" t="s">
        <v>2989</v>
      </c>
      <c r="B11" s="422"/>
      <c r="C11" s="422"/>
      <c r="D11" s="422"/>
      <c r="E11" s="422"/>
      <c r="F11" s="1378"/>
      <c r="G11" s="1378"/>
      <c r="H11" s="1378"/>
      <c r="I11" s="1378"/>
      <c r="J11" s="1378"/>
      <c r="K11" s="1378"/>
      <c r="L11" s="422" t="s">
        <v>2990</v>
      </c>
      <c r="M11" s="422"/>
      <c r="N11" s="422"/>
      <c r="O11" s="1378"/>
      <c r="P11" s="1378"/>
      <c r="Q11" s="1378"/>
      <c r="R11" s="1378"/>
      <c r="S11" s="1378"/>
      <c r="T11" s="1378"/>
      <c r="U11" s="422" t="s">
        <v>2945</v>
      </c>
      <c r="V11" s="422"/>
      <c r="W11" s="422"/>
      <c r="X11" s="422"/>
      <c r="Y11" s="422"/>
      <c r="Z11" s="422"/>
      <c r="AA11" s="422"/>
      <c r="AB11" s="422"/>
      <c r="AC11" s="422"/>
    </row>
    <row r="12" spans="1:29" s="449" customFormat="1" ht="17.100000000000001" customHeight="1">
      <c r="A12" s="411" t="s">
        <v>2991</v>
      </c>
      <c r="B12" s="409"/>
      <c r="C12" s="409"/>
      <c r="D12" s="409"/>
      <c r="E12" s="409"/>
      <c r="F12" s="409"/>
      <c r="G12" s="366"/>
      <c r="H12" s="366"/>
      <c r="I12" s="366"/>
      <c r="J12" s="366"/>
      <c r="K12" s="366"/>
      <c r="L12" s="450"/>
      <c r="M12" s="366"/>
      <c r="N12" s="450"/>
      <c r="O12" s="450"/>
      <c r="P12" s="450"/>
      <c r="Q12" s="450"/>
      <c r="R12" s="450"/>
      <c r="S12" s="450"/>
      <c r="T12" s="450"/>
      <c r="U12" s="450"/>
      <c r="V12" s="366"/>
      <c r="W12" s="450"/>
      <c r="X12" s="450"/>
      <c r="Y12" s="450"/>
      <c r="Z12" s="450"/>
      <c r="AA12" s="450"/>
      <c r="AB12" s="450"/>
      <c r="AC12" s="450"/>
    </row>
    <row r="13" spans="1:29" s="449" customFormat="1" ht="17.100000000000001" customHeight="1">
      <c r="A13" s="409"/>
      <c r="B13" s="409"/>
      <c r="C13" s="412" t="s">
        <v>2828</v>
      </c>
      <c r="D13" s="366" t="s">
        <v>2992</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49" customFormat="1" ht="17.100000000000001" customHeight="1">
      <c r="A14" s="409"/>
      <c r="B14" s="409"/>
      <c r="C14" s="412" t="s">
        <v>2828</v>
      </c>
      <c r="D14" s="366" t="s">
        <v>2993</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49" customFormat="1" ht="17.100000000000001" customHeight="1">
      <c r="A15" s="409"/>
      <c r="B15" s="409"/>
      <c r="C15" s="412" t="s">
        <v>2828</v>
      </c>
      <c r="D15" s="409" t="s">
        <v>2994</v>
      </c>
      <c r="E15" s="409"/>
      <c r="F15" s="409"/>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49" customFormat="1" ht="17.100000000000001" customHeight="1">
      <c r="A16" s="409"/>
      <c r="B16" s="409"/>
      <c r="C16" s="412" t="s">
        <v>2828</v>
      </c>
      <c r="D16" s="366" t="s">
        <v>2995</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49" customFormat="1" ht="17.100000000000001" customHeight="1">
      <c r="A17" s="409"/>
      <c r="B17" s="409"/>
      <c r="C17" s="412" t="s">
        <v>2828</v>
      </c>
      <c r="D17" s="366" t="s">
        <v>2996</v>
      </c>
      <c r="E17" s="366"/>
      <c r="F17" s="366"/>
      <c r="G17" s="366"/>
      <c r="H17" s="366"/>
      <c r="I17" s="366"/>
      <c r="J17" s="366"/>
      <c r="K17" s="409"/>
      <c r="L17" s="366"/>
      <c r="M17" s="366"/>
      <c r="N17" s="366"/>
      <c r="O17" s="366"/>
      <c r="P17" s="366"/>
      <c r="Q17" s="366"/>
      <c r="R17" s="366"/>
      <c r="S17" s="366"/>
      <c r="T17" s="366"/>
      <c r="U17" s="366"/>
      <c r="V17" s="366"/>
      <c r="W17" s="366"/>
      <c r="X17" s="366"/>
      <c r="Y17" s="366"/>
      <c r="Z17" s="366"/>
      <c r="AA17" s="366"/>
      <c r="AB17" s="366"/>
      <c r="AC17" s="366"/>
    </row>
    <row r="18" spans="1:29" s="449" customFormat="1" ht="17.100000000000001" customHeight="1">
      <c r="A18" s="409"/>
      <c r="B18" s="409"/>
      <c r="C18" s="412" t="s">
        <v>2828</v>
      </c>
      <c r="D18" s="366" t="s">
        <v>2997</v>
      </c>
      <c r="E18" s="366"/>
      <c r="F18" s="366"/>
      <c r="G18" s="366"/>
      <c r="H18" s="366"/>
      <c r="I18" s="366"/>
      <c r="J18" s="366"/>
      <c r="K18" s="409"/>
      <c r="L18" s="366"/>
      <c r="M18" s="366"/>
      <c r="N18" s="366"/>
      <c r="O18" s="366"/>
      <c r="P18" s="366"/>
      <c r="Q18" s="366"/>
      <c r="R18" s="366"/>
      <c r="S18" s="366"/>
      <c r="T18" s="366"/>
      <c r="U18" s="366"/>
      <c r="V18" s="366"/>
      <c r="W18" s="366"/>
      <c r="X18" s="366"/>
      <c r="Y18" s="366"/>
      <c r="Z18" s="366"/>
      <c r="AA18" s="366"/>
      <c r="AB18" s="366"/>
      <c r="AC18" s="366"/>
    </row>
    <row r="19" spans="1:29" s="449" customFormat="1" ht="17.100000000000001" customHeight="1">
      <c r="A19" s="418"/>
      <c r="B19" s="418"/>
      <c r="C19" s="414" t="s">
        <v>2828</v>
      </c>
      <c r="D19" s="433" t="s">
        <v>2559</v>
      </c>
      <c r="E19" s="433"/>
      <c r="F19" s="433"/>
      <c r="G19" s="433"/>
      <c r="H19" s="433"/>
      <c r="I19" s="433"/>
      <c r="J19" s="433"/>
      <c r="K19" s="433"/>
      <c r="L19" s="433"/>
      <c r="M19" s="418"/>
      <c r="N19" s="433"/>
      <c r="O19" s="433"/>
      <c r="P19" s="433"/>
      <c r="Q19" s="433"/>
      <c r="R19" s="433"/>
      <c r="S19" s="433"/>
      <c r="T19" s="433"/>
      <c r="U19" s="433"/>
      <c r="V19" s="433"/>
      <c r="W19" s="433"/>
      <c r="X19" s="433"/>
      <c r="Y19" s="433"/>
      <c r="Z19" s="433"/>
      <c r="AA19" s="433"/>
      <c r="AB19" s="433"/>
      <c r="AC19" s="433"/>
    </row>
    <row r="20" spans="1:29" s="449" customFormat="1" ht="17.100000000000001" customHeight="1">
      <c r="A20" s="409" t="s">
        <v>2998</v>
      </c>
      <c r="B20" s="409"/>
      <c r="C20" s="409"/>
      <c r="D20" s="409"/>
      <c r="E20" s="409"/>
      <c r="F20" s="409"/>
      <c r="G20" s="366"/>
      <c r="H20" s="366"/>
      <c r="I20" s="366"/>
      <c r="J20" s="366"/>
      <c r="K20" s="366"/>
      <c r="L20" s="366"/>
      <c r="M20" s="366"/>
      <c r="N20" s="366"/>
      <c r="O20" s="366"/>
      <c r="P20" s="366"/>
      <c r="Q20" s="409"/>
      <c r="R20" s="366"/>
      <c r="S20" s="366"/>
      <c r="T20" s="366"/>
      <c r="U20" s="366"/>
      <c r="V20" s="366"/>
      <c r="W20" s="366"/>
      <c r="X20" s="366"/>
      <c r="Y20" s="366"/>
      <c r="Z20" s="366"/>
      <c r="AA20" s="366"/>
      <c r="AB20" s="366"/>
      <c r="AC20" s="366"/>
    </row>
    <row r="21" spans="1:29" s="449" customFormat="1" ht="17.100000000000001" customHeight="1">
      <c r="A21" s="409"/>
      <c r="B21" s="409"/>
      <c r="C21" s="412" t="s">
        <v>2828</v>
      </c>
      <c r="D21" s="409" t="s">
        <v>2999</v>
      </c>
      <c r="E21" s="409"/>
      <c r="F21" s="409"/>
      <c r="G21" s="366"/>
      <c r="H21" s="366"/>
      <c r="I21" s="366"/>
      <c r="J21" s="366"/>
      <c r="K21" s="366"/>
      <c r="L21" s="366"/>
      <c r="M21" s="366"/>
      <c r="N21" s="366"/>
      <c r="O21" s="366"/>
      <c r="P21" s="366"/>
      <c r="Q21" s="409"/>
      <c r="R21" s="366"/>
      <c r="S21" s="366"/>
      <c r="T21" s="366"/>
      <c r="U21" s="366"/>
      <c r="V21" s="366"/>
      <c r="W21" s="366"/>
      <c r="X21" s="366"/>
      <c r="Y21" s="366"/>
      <c r="Z21" s="366"/>
      <c r="AA21" s="366"/>
      <c r="AB21" s="366"/>
      <c r="AC21" s="366"/>
    </row>
    <row r="22" spans="1:29" s="449" customFormat="1" ht="17.100000000000001" customHeight="1">
      <c r="A22" s="409"/>
      <c r="B22" s="409"/>
      <c r="C22" s="412" t="s">
        <v>2828</v>
      </c>
      <c r="D22" s="409" t="s">
        <v>3000</v>
      </c>
      <c r="E22" s="409"/>
      <c r="F22" s="409"/>
      <c r="G22" s="366"/>
      <c r="H22" s="366"/>
      <c r="I22" s="366"/>
      <c r="J22" s="366"/>
      <c r="K22" s="366"/>
      <c r="L22" s="366"/>
      <c r="M22" s="366"/>
      <c r="N22" s="366"/>
      <c r="O22" s="366"/>
      <c r="P22" s="366"/>
      <c r="Q22" s="409"/>
      <c r="R22" s="366"/>
      <c r="S22" s="366"/>
      <c r="T22" s="366"/>
      <c r="U22" s="366"/>
      <c r="V22" s="366"/>
      <c r="W22" s="366"/>
      <c r="X22" s="366"/>
      <c r="Y22" s="366"/>
      <c r="Z22" s="366"/>
      <c r="AA22" s="366"/>
      <c r="AB22" s="366"/>
      <c r="AC22" s="366"/>
    </row>
    <row r="23" spans="1:29" s="449" customFormat="1" ht="17.100000000000001" customHeight="1">
      <c r="A23" s="409"/>
      <c r="B23" s="409"/>
      <c r="C23" s="412" t="s">
        <v>2828</v>
      </c>
      <c r="D23" s="409" t="s">
        <v>3001</v>
      </c>
      <c r="E23" s="409"/>
      <c r="F23" s="409"/>
      <c r="G23" s="366"/>
      <c r="H23" s="366"/>
      <c r="I23" s="366"/>
      <c r="J23" s="366"/>
      <c r="K23" s="366"/>
      <c r="L23" s="366"/>
      <c r="M23" s="366"/>
      <c r="N23" s="366"/>
      <c r="O23" s="366"/>
      <c r="P23" s="366"/>
      <c r="Q23" s="409"/>
      <c r="R23" s="366"/>
      <c r="S23" s="366"/>
      <c r="T23" s="366"/>
      <c r="U23" s="366"/>
      <c r="V23" s="366"/>
      <c r="W23" s="366"/>
      <c r="X23" s="366"/>
      <c r="Y23" s="366"/>
      <c r="Z23" s="366"/>
      <c r="AA23" s="366"/>
      <c r="AB23" s="366"/>
      <c r="AC23" s="366"/>
    </row>
    <row r="24" spans="1:29" s="449" customFormat="1" ht="17.100000000000001" customHeight="1">
      <c r="A24" s="409"/>
      <c r="B24" s="409"/>
      <c r="C24" s="412" t="s">
        <v>2828</v>
      </c>
      <c r="D24" s="409" t="s">
        <v>3002</v>
      </c>
      <c r="E24" s="409"/>
      <c r="F24" s="409"/>
      <c r="G24" s="366"/>
      <c r="H24" s="366"/>
      <c r="I24" s="366"/>
      <c r="J24" s="366"/>
      <c r="K24" s="366"/>
      <c r="L24" s="366"/>
      <c r="M24" s="366"/>
      <c r="N24" s="366"/>
      <c r="O24" s="366"/>
      <c r="P24" s="366"/>
      <c r="Q24" s="409"/>
      <c r="R24" s="366"/>
      <c r="S24" s="366"/>
      <c r="T24" s="366"/>
      <c r="U24" s="366"/>
      <c r="V24" s="366"/>
      <c r="W24" s="366"/>
      <c r="X24" s="366"/>
      <c r="Y24" s="366"/>
      <c r="Z24" s="366"/>
      <c r="AA24" s="366"/>
      <c r="AB24" s="366"/>
      <c r="AC24" s="366"/>
    </row>
    <row r="25" spans="1:29" s="449" customFormat="1" ht="17.100000000000001" customHeight="1">
      <c r="A25" s="409"/>
      <c r="B25" s="409"/>
      <c r="C25" s="412" t="s">
        <v>2828</v>
      </c>
      <c r="D25" s="409" t="s">
        <v>2559</v>
      </c>
      <c r="E25" s="409"/>
      <c r="F25" s="409"/>
      <c r="G25" s="366"/>
      <c r="H25" s="366"/>
      <c r="I25" s="366"/>
      <c r="J25" s="366"/>
      <c r="K25" s="366"/>
      <c r="L25" s="366"/>
      <c r="M25" s="366"/>
      <c r="N25" s="366"/>
      <c r="O25" s="366"/>
      <c r="P25" s="366"/>
      <c r="Q25" s="409"/>
      <c r="R25" s="366"/>
      <c r="S25" s="366"/>
      <c r="T25" s="366"/>
      <c r="U25" s="366"/>
      <c r="V25" s="366"/>
      <c r="W25" s="366"/>
      <c r="X25" s="366"/>
      <c r="Y25" s="366"/>
      <c r="Z25" s="366"/>
      <c r="AA25" s="366"/>
      <c r="AB25" s="366"/>
      <c r="AC25" s="366"/>
    </row>
    <row r="26" spans="1:29" s="449" customFormat="1" ht="17.100000000000001" customHeight="1">
      <c r="A26" s="418"/>
      <c r="B26" s="418"/>
      <c r="C26" s="414" t="s">
        <v>2828</v>
      </c>
      <c r="D26" s="418" t="s">
        <v>3003</v>
      </c>
      <c r="E26" s="418"/>
      <c r="F26" s="418"/>
      <c r="G26" s="433"/>
      <c r="H26" s="433"/>
      <c r="I26" s="433"/>
      <c r="J26" s="433"/>
      <c r="K26" s="433"/>
      <c r="L26" s="433"/>
      <c r="M26" s="433"/>
      <c r="N26" s="433"/>
      <c r="O26" s="433"/>
      <c r="P26" s="433"/>
      <c r="Q26" s="418"/>
      <c r="R26" s="433"/>
      <c r="S26" s="433"/>
      <c r="T26" s="433"/>
      <c r="U26" s="433"/>
      <c r="V26" s="433"/>
      <c r="W26" s="433"/>
      <c r="X26" s="433"/>
      <c r="Y26" s="433"/>
      <c r="Z26" s="433"/>
      <c r="AA26" s="433"/>
      <c r="AB26" s="433"/>
      <c r="AC26" s="433"/>
    </row>
    <row r="27" spans="1:29" s="449" customFormat="1" ht="17.100000000000001" customHeight="1">
      <c r="A27" s="409" t="s">
        <v>3004</v>
      </c>
      <c r="B27" s="409"/>
      <c r="C27" s="409"/>
      <c r="D27" s="409"/>
      <c r="E27" s="409"/>
      <c r="F27" s="409"/>
      <c r="G27" s="366"/>
      <c r="H27" s="366"/>
      <c r="I27" s="366"/>
      <c r="J27" s="366"/>
      <c r="K27" s="366"/>
      <c r="L27" s="366"/>
      <c r="M27" s="366"/>
      <c r="N27" s="366"/>
      <c r="O27" s="366"/>
      <c r="P27" s="366"/>
      <c r="Q27" s="409"/>
      <c r="R27" s="366"/>
      <c r="S27" s="366"/>
      <c r="T27" s="366"/>
      <c r="U27" s="366"/>
      <c r="V27" s="366"/>
      <c r="W27" s="366"/>
      <c r="X27" s="366"/>
      <c r="Y27" s="366"/>
      <c r="Z27" s="366"/>
      <c r="AA27" s="366"/>
      <c r="AB27" s="366"/>
      <c r="AC27" s="366"/>
    </row>
    <row r="28" spans="1:29" s="449" customFormat="1" ht="17.100000000000001" customHeight="1">
      <c r="A28" s="409"/>
      <c r="B28" s="409"/>
      <c r="C28" s="412" t="s">
        <v>2828</v>
      </c>
      <c r="D28" s="409" t="s">
        <v>3005</v>
      </c>
      <c r="E28" s="409"/>
      <c r="F28" s="409"/>
      <c r="G28" s="366"/>
      <c r="H28" s="366"/>
      <c r="I28" s="412" t="s">
        <v>2828</v>
      </c>
      <c r="J28" s="366" t="s">
        <v>3006</v>
      </c>
      <c r="K28" s="366"/>
      <c r="L28" s="366"/>
      <c r="M28" s="366"/>
      <c r="N28" s="366"/>
      <c r="O28" s="366"/>
      <c r="P28" s="412" t="s">
        <v>2828</v>
      </c>
      <c r="Q28" s="409" t="s">
        <v>3007</v>
      </c>
      <c r="R28" s="366"/>
      <c r="S28" s="366"/>
      <c r="T28" s="366"/>
      <c r="U28" s="366"/>
      <c r="V28" s="366"/>
      <c r="W28" s="412" t="s">
        <v>2828</v>
      </c>
      <c r="X28" s="366" t="s">
        <v>3008</v>
      </c>
      <c r="Y28" s="366"/>
      <c r="Z28" s="366"/>
      <c r="AA28" s="366"/>
      <c r="AB28" s="366"/>
      <c r="AC28" s="366"/>
    </row>
    <row r="29" spans="1:29" s="449" customFormat="1" ht="17.100000000000001" customHeight="1">
      <c r="A29" s="409"/>
      <c r="B29" s="409"/>
      <c r="C29" s="412" t="s">
        <v>2828</v>
      </c>
      <c r="D29" s="409" t="s">
        <v>2559</v>
      </c>
      <c r="E29" s="409"/>
      <c r="F29" s="409"/>
      <c r="G29" s="366"/>
      <c r="H29" s="366"/>
      <c r="I29" s="412" t="s">
        <v>2828</v>
      </c>
      <c r="J29" s="366" t="s">
        <v>3009</v>
      </c>
      <c r="K29" s="366"/>
      <c r="L29" s="366"/>
      <c r="M29" s="366"/>
      <c r="N29" s="366"/>
      <c r="O29" s="366"/>
      <c r="P29" s="409"/>
      <c r="Q29" s="409"/>
      <c r="R29" s="366"/>
      <c r="S29" s="366"/>
      <c r="T29" s="366"/>
      <c r="U29" s="366"/>
      <c r="V29" s="366"/>
      <c r="W29" s="366"/>
      <c r="X29" s="366"/>
      <c r="Y29" s="366"/>
      <c r="Z29" s="366"/>
      <c r="AA29" s="366"/>
      <c r="AB29" s="366"/>
      <c r="AC29" s="366"/>
    </row>
    <row r="30" spans="1:29" s="449" customFormat="1" ht="17.100000000000001" customHeight="1">
      <c r="A30" s="411" t="s">
        <v>3010</v>
      </c>
      <c r="B30" s="411"/>
      <c r="C30" s="411"/>
      <c r="D30" s="411"/>
      <c r="E30" s="411"/>
      <c r="F30" s="385"/>
      <c r="G30" s="385"/>
      <c r="H30" s="385"/>
      <c r="I30" s="385"/>
      <c r="J30" s="385"/>
      <c r="K30" s="451"/>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3011</v>
      </c>
      <c r="B31" s="409"/>
      <c r="C31" s="409"/>
      <c r="D31" s="409"/>
      <c r="E31" s="409"/>
      <c r="F31" s="367"/>
      <c r="G31" s="367"/>
      <c r="H31" s="367"/>
      <c r="I31" s="367"/>
      <c r="J31" s="1359"/>
      <c r="K31" s="1359"/>
      <c r="L31" s="367" t="s">
        <v>2109</v>
      </c>
      <c r="M31" s="367"/>
      <c r="N31" s="367"/>
      <c r="O31" s="367"/>
      <c r="P31" s="367"/>
      <c r="Q31" s="367"/>
      <c r="R31" s="367"/>
      <c r="S31" s="367"/>
      <c r="T31" s="367"/>
      <c r="U31" s="367"/>
      <c r="V31" s="367"/>
      <c r="W31" s="367"/>
      <c r="X31" s="367"/>
      <c r="Y31" s="367"/>
      <c r="Z31" s="367"/>
      <c r="AA31" s="367"/>
      <c r="AB31" s="367"/>
      <c r="AC31" s="367"/>
    </row>
    <row r="32" spans="1:29" s="449" customFormat="1" ht="17.100000000000001" customHeight="1">
      <c r="A32" s="409" t="s">
        <v>3012</v>
      </c>
      <c r="B32" s="409"/>
      <c r="C32" s="409"/>
      <c r="D32" s="409"/>
      <c r="E32" s="409"/>
      <c r="F32" s="367"/>
      <c r="G32" s="367"/>
      <c r="H32" s="367"/>
      <c r="I32" s="367"/>
      <c r="J32" s="1359"/>
      <c r="K32" s="1359"/>
      <c r="L32" s="367" t="s">
        <v>2109</v>
      </c>
      <c r="M32" s="367"/>
      <c r="N32" s="367"/>
      <c r="O32" s="367"/>
      <c r="P32" s="367"/>
      <c r="Q32" s="367"/>
      <c r="R32" s="367"/>
      <c r="S32" s="367"/>
      <c r="T32" s="367"/>
      <c r="U32" s="367"/>
      <c r="V32" s="367"/>
      <c r="W32" s="367"/>
      <c r="X32" s="367"/>
      <c r="Y32" s="367"/>
      <c r="Z32" s="367"/>
      <c r="AA32" s="367"/>
      <c r="AB32" s="367"/>
      <c r="AC32" s="367"/>
    </row>
    <row r="33" spans="1:51" s="449" customFormat="1" ht="17.100000000000001" customHeight="1">
      <c r="A33" s="409" t="s">
        <v>3013</v>
      </c>
      <c r="B33" s="409"/>
      <c r="C33" s="409"/>
      <c r="D33" s="409"/>
      <c r="E33" s="409"/>
      <c r="F33" s="367"/>
      <c r="G33" s="367"/>
      <c r="H33" s="367"/>
      <c r="I33" s="367"/>
      <c r="J33" s="1359"/>
      <c r="K33" s="1359"/>
      <c r="L33" s="367" t="s">
        <v>2109</v>
      </c>
      <c r="M33" s="367"/>
      <c r="N33" s="367"/>
      <c r="O33" s="367"/>
      <c r="P33" s="367"/>
      <c r="Q33" s="367"/>
      <c r="R33" s="367"/>
      <c r="S33" s="367"/>
      <c r="T33" s="367"/>
      <c r="U33" s="367"/>
      <c r="V33" s="367"/>
      <c r="W33" s="367"/>
      <c r="X33" s="367"/>
      <c r="Y33" s="367"/>
      <c r="Z33" s="367"/>
      <c r="AA33" s="367"/>
      <c r="AB33" s="367"/>
      <c r="AC33" s="367"/>
    </row>
    <row r="34" spans="1:51" s="449" customFormat="1" ht="17.100000000000001" customHeight="1">
      <c r="A34" s="418" t="s">
        <v>3014</v>
      </c>
      <c r="B34" s="418"/>
      <c r="C34" s="418"/>
      <c r="D34" s="418"/>
      <c r="E34" s="418"/>
      <c r="F34" s="417"/>
      <c r="G34" s="367"/>
      <c r="H34" s="367"/>
      <c r="I34" s="367"/>
      <c r="J34" s="1379"/>
      <c r="K34" s="1379"/>
      <c r="L34" s="367" t="s">
        <v>2109</v>
      </c>
      <c r="M34" s="367"/>
      <c r="N34" s="367"/>
      <c r="O34" s="367"/>
      <c r="P34" s="367"/>
      <c r="Q34" s="367"/>
      <c r="R34" s="367"/>
      <c r="S34" s="367"/>
      <c r="T34" s="367"/>
      <c r="U34" s="367"/>
      <c r="V34" s="367"/>
      <c r="W34" s="417"/>
      <c r="X34" s="417"/>
      <c r="Y34" s="417"/>
      <c r="Z34" s="417"/>
      <c r="AA34" s="417"/>
      <c r="AB34" s="417"/>
      <c r="AC34" s="417"/>
    </row>
    <row r="35" spans="1:51" s="449" customFormat="1" ht="17.100000000000001" customHeight="1">
      <c r="A35" s="411" t="s">
        <v>3015</v>
      </c>
      <c r="B35" s="411"/>
      <c r="C35" s="411"/>
      <c r="D35" s="411"/>
      <c r="E35" s="411"/>
      <c r="F35" s="411"/>
      <c r="G35" s="1374"/>
      <c r="H35" s="1374"/>
      <c r="I35" s="1374"/>
      <c r="J35" s="1374"/>
      <c r="K35" s="1374"/>
      <c r="L35" s="1374"/>
      <c r="M35" s="1374"/>
      <c r="N35" s="1374"/>
      <c r="O35" s="1374"/>
      <c r="P35" s="1374"/>
      <c r="Q35" s="1374"/>
      <c r="R35" s="1374"/>
      <c r="S35" s="1374"/>
      <c r="T35" s="1374"/>
      <c r="U35" s="1374"/>
      <c r="V35" s="411"/>
      <c r="W35" s="411"/>
      <c r="X35" s="411"/>
      <c r="Y35" s="411"/>
      <c r="Z35" s="411"/>
      <c r="AA35" s="411"/>
      <c r="AB35" s="411"/>
      <c r="AC35" s="411"/>
    </row>
    <row r="36" spans="1:51" s="449" customFormat="1" ht="17.100000000000001" customHeight="1">
      <c r="A36" s="409" t="s">
        <v>3016</v>
      </c>
      <c r="B36" s="409"/>
      <c r="C36" s="409"/>
      <c r="D36" s="409"/>
      <c r="E36" s="409"/>
      <c r="F36" s="409"/>
      <c r="G36" s="428"/>
      <c r="H36" s="428"/>
      <c r="I36" s="1339"/>
      <c r="J36" s="1339"/>
      <c r="K36" s="1339"/>
      <c r="L36" s="367" t="s">
        <v>2842</v>
      </c>
      <c r="M36" s="367"/>
      <c r="N36" s="367"/>
      <c r="O36" s="367"/>
      <c r="P36" s="367"/>
      <c r="Q36" s="367"/>
      <c r="R36" s="367"/>
      <c r="S36" s="367"/>
      <c r="T36" s="367"/>
      <c r="U36" s="367"/>
      <c r="V36" s="409"/>
      <c r="W36" s="409"/>
      <c r="X36" s="409"/>
      <c r="Y36" s="409"/>
      <c r="Z36" s="409"/>
      <c r="AA36" s="409"/>
      <c r="AB36" s="409"/>
      <c r="AC36" s="409"/>
    </row>
    <row r="37" spans="1:51" s="449" customFormat="1" ht="17.100000000000001" customHeight="1">
      <c r="A37" s="409" t="s">
        <v>3017</v>
      </c>
      <c r="B37" s="409"/>
      <c r="C37" s="409"/>
      <c r="D37" s="409"/>
      <c r="E37" s="409"/>
      <c r="F37" s="409"/>
      <c r="G37" s="428"/>
      <c r="H37" s="428"/>
      <c r="I37" s="1339"/>
      <c r="J37" s="1339"/>
      <c r="K37" s="1339"/>
      <c r="L37" s="367" t="s">
        <v>2842</v>
      </c>
      <c r="M37" s="367"/>
      <c r="N37" s="367"/>
      <c r="O37" s="367"/>
      <c r="P37" s="367"/>
      <c r="Q37" s="367"/>
      <c r="R37" s="367"/>
      <c r="S37" s="367"/>
      <c r="T37" s="367"/>
      <c r="U37" s="367"/>
      <c r="V37" s="409"/>
      <c r="W37" s="409"/>
      <c r="X37" s="409"/>
      <c r="Y37" s="409"/>
      <c r="Z37" s="409"/>
      <c r="AA37" s="409"/>
      <c r="AB37" s="409"/>
      <c r="AC37" s="409"/>
    </row>
    <row r="38" spans="1:51" s="449" customFormat="1" ht="17.100000000000001" customHeight="1">
      <c r="A38" s="1375" t="s">
        <v>3018</v>
      </c>
      <c r="B38" s="1375"/>
      <c r="C38" s="1375"/>
      <c r="D38" s="1375"/>
      <c r="E38" s="1375"/>
      <c r="F38" s="1375"/>
      <c r="G38" s="1375"/>
      <c r="H38" s="1376"/>
      <c r="I38" s="1376"/>
      <c r="J38" s="1376"/>
      <c r="K38" s="1376"/>
      <c r="L38" s="1376"/>
      <c r="M38" s="1376"/>
      <c r="N38" s="1376"/>
      <c r="O38" s="1376"/>
      <c r="P38" s="1376"/>
      <c r="Q38" s="1376"/>
      <c r="R38" s="1376"/>
      <c r="S38" s="1376"/>
      <c r="T38" s="1376"/>
      <c r="U38" s="1376"/>
      <c r="V38" s="1376"/>
      <c r="W38" s="1376"/>
      <c r="X38" s="1376"/>
      <c r="Y38" s="1376"/>
      <c r="Z38" s="1376"/>
      <c r="AA38" s="1376"/>
      <c r="AB38" s="1376"/>
      <c r="AC38" s="1376"/>
      <c r="AT38" s="452"/>
      <c r="AU38" s="452"/>
      <c r="AV38" s="452"/>
      <c r="AW38" s="452" t="s">
        <v>3019</v>
      </c>
      <c r="AX38" s="452"/>
      <c r="AY38" s="452"/>
    </row>
    <row r="39" spans="1:51" s="449" customFormat="1" ht="17.100000000000001" customHeight="1">
      <c r="A39" s="417"/>
      <c r="B39" s="417"/>
      <c r="C39" s="417"/>
      <c r="D39" s="417"/>
      <c r="E39" s="417"/>
      <c r="F39" s="417"/>
      <c r="G39" s="417"/>
      <c r="H39" s="1377"/>
      <c r="I39" s="1377"/>
      <c r="J39" s="1377"/>
      <c r="K39" s="1377"/>
      <c r="L39" s="1377"/>
      <c r="M39" s="1377"/>
      <c r="N39" s="1377"/>
      <c r="O39" s="1377"/>
      <c r="P39" s="1377"/>
      <c r="Q39" s="1377"/>
      <c r="R39" s="1377"/>
      <c r="S39" s="1377"/>
      <c r="T39" s="1377"/>
      <c r="U39" s="1377"/>
      <c r="V39" s="1377"/>
      <c r="W39" s="1377"/>
      <c r="X39" s="1377"/>
      <c r="Y39" s="1377"/>
      <c r="Z39" s="1377"/>
      <c r="AA39" s="1377"/>
      <c r="AB39" s="1377"/>
      <c r="AC39" s="1377"/>
    </row>
    <row r="40" spans="1:51" s="449" customFormat="1" ht="17.100000000000001" customHeight="1">
      <c r="A40" s="411" t="s">
        <v>3020</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51" s="449" customFormat="1" ht="17.100000000000001" customHeight="1">
      <c r="A41" s="1381" t="s">
        <v>4518</v>
      </c>
      <c r="B41" s="1381"/>
      <c r="C41" s="1381"/>
      <c r="D41" s="1381"/>
      <c r="E41" s="1381"/>
      <c r="F41" s="1381"/>
      <c r="G41" s="1381"/>
      <c r="H41" s="1381"/>
      <c r="I41" s="1381"/>
      <c r="J41" s="1381"/>
      <c r="K41" s="1381"/>
      <c r="L41" s="1381"/>
      <c r="M41" s="1381"/>
      <c r="N41" s="1381"/>
      <c r="O41" s="1381"/>
      <c r="P41" s="1381"/>
      <c r="Q41" s="1381"/>
      <c r="R41" s="1381"/>
      <c r="S41" s="1381"/>
      <c r="T41" s="1381"/>
      <c r="U41" s="1381"/>
      <c r="V41" s="1381"/>
      <c r="W41" s="1381"/>
      <c r="X41" s="1381"/>
      <c r="Y41" s="1381"/>
      <c r="Z41" s="1381"/>
      <c r="AA41" s="1381"/>
      <c r="AB41" s="1381"/>
      <c r="AC41" s="1381"/>
    </row>
    <row r="42" spans="1:51" s="449" customFormat="1" ht="17.100000000000001" customHeight="1">
      <c r="A42" s="409"/>
      <c r="B42" s="429"/>
      <c r="C42" s="429"/>
      <c r="D42" s="429"/>
      <c r="E42" s="429"/>
      <c r="F42" s="429"/>
      <c r="G42" s="429"/>
      <c r="H42" s="429"/>
      <c r="I42" s="409"/>
      <c r="J42" s="409"/>
      <c r="K42" s="409"/>
      <c r="L42" s="409"/>
      <c r="M42" s="409"/>
      <c r="N42" s="409"/>
      <c r="O42" s="409"/>
      <c r="P42" s="409"/>
      <c r="Q42" s="409"/>
      <c r="R42" s="409"/>
      <c r="S42" s="409"/>
      <c r="T42" s="409"/>
      <c r="U42" s="409"/>
      <c r="V42" s="412" t="s">
        <v>2828</v>
      </c>
      <c r="W42" s="409" t="s">
        <v>2947</v>
      </c>
      <c r="X42" s="348" t="str">
        <f>IF(V42="■","□","■")</f>
        <v>■</v>
      </c>
      <c r="Y42" s="409" t="s">
        <v>2948</v>
      </c>
      <c r="Z42" s="429"/>
      <c r="AA42" s="429"/>
      <c r="AB42" s="429"/>
      <c r="AC42" s="429"/>
      <c r="AD42" s="453"/>
      <c r="AE42" s="453"/>
      <c r="AF42" s="453"/>
    </row>
    <row r="43" spans="1:51" s="449" customFormat="1" ht="17.100000000000001" customHeight="1">
      <c r="A43" s="409" t="s">
        <v>4495</v>
      </c>
      <c r="B43" s="429"/>
      <c r="C43" s="429"/>
      <c r="D43" s="429"/>
      <c r="E43" s="429"/>
      <c r="F43" s="429"/>
      <c r="G43" s="429"/>
      <c r="H43" s="429"/>
      <c r="I43" s="409"/>
      <c r="J43" s="409"/>
      <c r="K43" s="409"/>
      <c r="L43" s="409"/>
      <c r="M43" s="409"/>
      <c r="N43" s="409"/>
      <c r="O43" s="409"/>
      <c r="P43" s="409"/>
      <c r="Q43" s="409"/>
      <c r="R43" s="409"/>
      <c r="S43" s="409"/>
      <c r="T43" s="409"/>
      <c r="U43" s="409"/>
      <c r="V43" s="409"/>
      <c r="W43" s="409"/>
      <c r="X43" s="348"/>
      <c r="Y43" s="409"/>
      <c r="Z43" s="429"/>
      <c r="AA43" s="429"/>
      <c r="AB43" s="429"/>
      <c r="AC43" s="429"/>
      <c r="AD43" s="453"/>
      <c r="AE43" s="453"/>
      <c r="AF43" s="453"/>
    </row>
    <row r="44" spans="1:51" s="449" customFormat="1" ht="17.100000000000001" customHeight="1">
      <c r="A44" s="409"/>
      <c r="B44" s="412" t="s">
        <v>2828</v>
      </c>
      <c r="C44" s="1385" t="s">
        <v>4496</v>
      </c>
      <c r="D44" s="1385"/>
      <c r="E44" s="1385"/>
      <c r="F44" s="1385"/>
      <c r="G44" s="1385"/>
      <c r="H44" s="1385"/>
      <c r="I44" s="1385"/>
      <c r="J44" s="1385"/>
      <c r="K44" s="1385"/>
      <c r="L44" s="1385"/>
      <c r="M44" s="1385"/>
      <c r="N44" s="1385"/>
      <c r="O44" s="1385"/>
      <c r="P44" s="1385"/>
      <c r="Q44" s="1385"/>
      <c r="R44" s="1385"/>
      <c r="S44" s="1385"/>
      <c r="T44" s="1385"/>
      <c r="U44" s="1385"/>
      <c r="V44" s="1385"/>
      <c r="W44" s="1385"/>
      <c r="X44" s="1385"/>
      <c r="Y44" s="1385"/>
      <c r="Z44" s="1385"/>
      <c r="AA44" s="1385"/>
      <c r="AB44" s="1385"/>
      <c r="AC44" s="429"/>
      <c r="AD44" s="453"/>
      <c r="AE44" s="453"/>
      <c r="AF44" s="453"/>
    </row>
    <row r="45" spans="1:51" s="449" customFormat="1" ht="17.100000000000001" customHeight="1">
      <c r="A45" s="409"/>
      <c r="B45" s="429"/>
      <c r="C45" s="1385"/>
      <c r="D45" s="1385"/>
      <c r="E45" s="1385"/>
      <c r="F45" s="1385"/>
      <c r="G45" s="1385"/>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429"/>
      <c r="AD45" s="453"/>
      <c r="AE45" s="453"/>
      <c r="AF45" s="453"/>
    </row>
    <row r="46" spans="1:51" s="449" customFormat="1" ht="17.100000000000001" customHeight="1">
      <c r="A46" s="409"/>
      <c r="B46" s="412" t="s">
        <v>2828</v>
      </c>
      <c r="C46" s="1385" t="s">
        <v>4497</v>
      </c>
      <c r="D46" s="1385"/>
      <c r="E46" s="1385"/>
      <c r="F46" s="1385"/>
      <c r="G46" s="1385"/>
      <c r="H46" s="1385"/>
      <c r="I46" s="1385"/>
      <c r="J46" s="1385"/>
      <c r="K46" s="1385"/>
      <c r="L46" s="1385"/>
      <c r="M46" s="1385"/>
      <c r="N46" s="1385"/>
      <c r="O46" s="1385"/>
      <c r="P46" s="1385"/>
      <c r="Q46" s="1385"/>
      <c r="R46" s="1385"/>
      <c r="S46" s="1385"/>
      <c r="T46" s="1385"/>
      <c r="U46" s="1385"/>
      <c r="V46" s="1385"/>
      <c r="W46" s="1385"/>
      <c r="X46" s="1385"/>
      <c r="Y46" s="1385"/>
      <c r="Z46" s="1385"/>
      <c r="AA46" s="1385"/>
      <c r="AB46" s="1385"/>
      <c r="AC46" s="429"/>
      <c r="AD46" s="453"/>
      <c r="AE46" s="453"/>
      <c r="AF46" s="453"/>
    </row>
    <row r="47" spans="1:51" s="449" customFormat="1" ht="17.100000000000001" customHeight="1">
      <c r="A47" s="409"/>
      <c r="B47" s="429"/>
      <c r="C47" s="1385"/>
      <c r="D47" s="1385"/>
      <c r="E47" s="1385"/>
      <c r="F47" s="1385"/>
      <c r="G47" s="1385"/>
      <c r="H47" s="1385"/>
      <c r="I47" s="1385"/>
      <c r="J47" s="1385"/>
      <c r="K47" s="1385"/>
      <c r="L47" s="1385"/>
      <c r="M47" s="1385"/>
      <c r="N47" s="1385"/>
      <c r="O47" s="1385"/>
      <c r="P47" s="1385"/>
      <c r="Q47" s="1385"/>
      <c r="R47" s="1385"/>
      <c r="S47" s="1385"/>
      <c r="T47" s="1385"/>
      <c r="U47" s="1385"/>
      <c r="V47" s="1385"/>
      <c r="W47" s="1385"/>
      <c r="X47" s="1385"/>
      <c r="Y47" s="1385"/>
      <c r="Z47" s="1385"/>
      <c r="AA47" s="1385"/>
      <c r="AB47" s="1385"/>
      <c r="AC47" s="429"/>
      <c r="AD47" s="453"/>
      <c r="AE47" s="453"/>
      <c r="AF47" s="453"/>
    </row>
    <row r="48" spans="1:51" s="449" customFormat="1" ht="17.100000000000001" customHeight="1">
      <c r="A48" s="409"/>
      <c r="B48" s="1385" t="s">
        <v>4498</v>
      </c>
      <c r="C48" s="1385"/>
      <c r="D48" s="1385"/>
      <c r="E48" s="1385"/>
      <c r="F48" s="1385"/>
      <c r="G48" s="1385"/>
      <c r="H48" s="1385"/>
      <c r="I48" s="1385"/>
      <c r="J48" s="1385"/>
      <c r="K48" s="1385"/>
      <c r="L48" s="1385"/>
      <c r="M48" s="1385"/>
      <c r="N48" s="1385"/>
      <c r="O48" s="1385"/>
      <c r="P48" s="1385"/>
      <c r="Q48" s="1385"/>
      <c r="R48" s="1385"/>
      <c r="S48" s="1385"/>
      <c r="T48" s="1385"/>
      <c r="U48" s="1385"/>
      <c r="V48" s="1385"/>
      <c r="W48" s="1385"/>
      <c r="X48" s="1385"/>
      <c r="Y48" s="1385"/>
      <c r="Z48" s="1385"/>
      <c r="AA48" s="1385"/>
      <c r="AB48" s="1385"/>
      <c r="AC48" s="429"/>
      <c r="AD48" s="453"/>
      <c r="AE48" s="453"/>
      <c r="AF48" s="453"/>
    </row>
    <row r="49" spans="1:32" s="449" customFormat="1" ht="17.100000000000001" customHeight="1">
      <c r="A49" s="409"/>
      <c r="B49" s="1385"/>
      <c r="C49" s="1385"/>
      <c r="D49" s="1385"/>
      <c r="E49" s="1385"/>
      <c r="F49" s="1385"/>
      <c r="G49" s="1385"/>
      <c r="H49" s="1385"/>
      <c r="I49" s="1385"/>
      <c r="J49" s="1385"/>
      <c r="K49" s="1385"/>
      <c r="L49" s="1385"/>
      <c r="M49" s="1385"/>
      <c r="N49" s="1385"/>
      <c r="O49" s="1385"/>
      <c r="P49" s="1385"/>
      <c r="Q49" s="1385"/>
      <c r="R49" s="1385"/>
      <c r="S49" s="1385"/>
      <c r="T49" s="1385"/>
      <c r="U49" s="1385"/>
      <c r="V49" s="1385"/>
      <c r="W49" s="1385"/>
      <c r="X49" s="1385"/>
      <c r="Y49" s="1385"/>
      <c r="Z49" s="1385"/>
      <c r="AA49" s="1385"/>
      <c r="AB49" s="1385"/>
      <c r="AC49" s="429"/>
      <c r="AD49" s="453"/>
      <c r="AE49" s="453"/>
      <c r="AF49" s="453"/>
    </row>
    <row r="50" spans="1:32" s="449" customFormat="1" ht="17.100000000000001" customHeight="1">
      <c r="A50" s="409"/>
      <c r="B50" s="429"/>
      <c r="C50" s="429" t="s">
        <v>4499</v>
      </c>
      <c r="D50" s="429"/>
      <c r="E50" s="429"/>
      <c r="F50" s="1386"/>
      <c r="G50" s="1386"/>
      <c r="H50" s="1386"/>
      <c r="I50" s="1386"/>
      <c r="J50" s="1386"/>
      <c r="K50" s="1386"/>
      <c r="L50" s="1386"/>
      <c r="M50" s="1386"/>
      <c r="N50" s="1386"/>
      <c r="O50" s="1386"/>
      <c r="P50" s="1386"/>
      <c r="Q50" s="1386"/>
      <c r="R50" s="1386"/>
      <c r="S50" s="1386"/>
      <c r="T50" s="1386"/>
      <c r="U50" s="1386"/>
      <c r="V50" s="1386"/>
      <c r="W50" s="1386"/>
      <c r="X50" s="348"/>
      <c r="Y50" s="409"/>
      <c r="Z50" s="429"/>
      <c r="AA50" s="429"/>
      <c r="AB50" s="429"/>
      <c r="AC50" s="429"/>
      <c r="AD50" s="453"/>
      <c r="AE50" s="453"/>
      <c r="AF50" s="453"/>
    </row>
    <row r="51" spans="1:32" s="449" customFormat="1" ht="17.100000000000001" customHeight="1">
      <c r="A51" s="409"/>
      <c r="B51" s="429"/>
      <c r="C51" s="429" t="s">
        <v>4500</v>
      </c>
      <c r="D51" s="429"/>
      <c r="E51" s="429"/>
      <c r="F51" s="429"/>
      <c r="G51" s="429"/>
      <c r="H51" s="429"/>
      <c r="I51" s="409"/>
      <c r="J51" s="409"/>
      <c r="K51" s="409"/>
      <c r="L51" s="409"/>
      <c r="M51" s="409"/>
      <c r="N51" s="409" t="s">
        <v>16</v>
      </c>
      <c r="O51" s="1327"/>
      <c r="P51" s="1327"/>
      <c r="Q51" s="1327"/>
      <c r="R51" s="1327"/>
      <c r="S51" s="1327"/>
      <c r="T51" s="1327"/>
      <c r="U51" s="1327"/>
      <c r="V51" s="1327"/>
      <c r="W51" s="1327"/>
      <c r="X51" s="348" t="s">
        <v>17</v>
      </c>
      <c r="Y51" s="409"/>
      <c r="Z51" s="429"/>
      <c r="AA51" s="429"/>
      <c r="AB51" s="429"/>
      <c r="AC51" s="429"/>
      <c r="AD51" s="453"/>
      <c r="AE51" s="453"/>
      <c r="AF51" s="453"/>
    </row>
    <row r="52" spans="1:32" s="449" customFormat="1" ht="17.100000000000001" customHeight="1">
      <c r="A52" s="1382" t="s">
        <v>4490</v>
      </c>
      <c r="B52" s="1383"/>
      <c r="C52" s="1383"/>
      <c r="D52" s="1383"/>
      <c r="E52" s="1383"/>
      <c r="F52" s="1383"/>
      <c r="G52" s="1383"/>
      <c r="H52" s="1383"/>
      <c r="I52" s="1382"/>
      <c r="J52" s="1382"/>
      <c r="K52" s="1382"/>
      <c r="L52" s="1382"/>
      <c r="M52" s="1382"/>
      <c r="N52" s="1382"/>
      <c r="O52" s="1382"/>
      <c r="P52" s="1382"/>
      <c r="Q52" s="1382"/>
      <c r="R52" s="1382"/>
      <c r="S52" s="1382"/>
      <c r="T52" s="1382"/>
      <c r="U52" s="1382"/>
      <c r="V52" s="409"/>
      <c r="W52" s="409"/>
      <c r="X52" s="409"/>
      <c r="Y52" s="409"/>
      <c r="Z52" s="429"/>
      <c r="AA52" s="429"/>
      <c r="AB52" s="429"/>
      <c r="AC52" s="429"/>
      <c r="AD52" s="453"/>
      <c r="AE52" s="453"/>
      <c r="AF52" s="453"/>
    </row>
    <row r="53" spans="1:32" s="449" customFormat="1" ht="17.100000000000001" customHeight="1">
      <c r="A53" s="409"/>
      <c r="B53" s="429"/>
      <c r="C53" s="429"/>
      <c r="D53" s="429"/>
      <c r="E53" s="429"/>
      <c r="F53" s="429"/>
      <c r="G53" s="429"/>
      <c r="H53" s="429"/>
      <c r="I53" s="409"/>
      <c r="J53" s="409"/>
      <c r="K53" s="409"/>
      <c r="L53" s="409"/>
      <c r="M53" s="409"/>
      <c r="N53" s="409"/>
      <c r="O53" s="409"/>
      <c r="P53" s="409"/>
      <c r="Q53" s="409"/>
      <c r="R53" s="409"/>
      <c r="S53" s="409"/>
      <c r="T53" s="409"/>
      <c r="U53" s="409"/>
      <c r="V53" s="412" t="s">
        <v>2828</v>
      </c>
      <c r="W53" s="409" t="s">
        <v>2947</v>
      </c>
      <c r="X53" s="348" t="str">
        <f>IF(V53="■","□","■")</f>
        <v>■</v>
      </c>
      <c r="Y53" s="409" t="s">
        <v>2948</v>
      </c>
      <c r="Z53" s="429"/>
      <c r="AA53" s="429"/>
      <c r="AB53" s="429"/>
      <c r="AC53" s="429"/>
      <c r="AD53" s="453"/>
      <c r="AE53" s="453"/>
      <c r="AF53" s="453"/>
    </row>
    <row r="54" spans="1:32" s="449" customFormat="1" ht="17.100000000000001" customHeight="1">
      <c r="A54" s="409" t="s">
        <v>4491</v>
      </c>
      <c r="B54" s="409"/>
      <c r="C54" s="409"/>
      <c r="D54" s="409"/>
      <c r="E54" s="409"/>
      <c r="F54" s="409"/>
      <c r="G54" s="409"/>
      <c r="H54" s="409"/>
      <c r="I54" s="409"/>
      <c r="J54" s="409"/>
      <c r="K54" s="409"/>
      <c r="L54" s="409"/>
      <c r="M54" s="409"/>
      <c r="N54" s="409"/>
      <c r="O54" s="409"/>
      <c r="P54" s="409"/>
      <c r="Q54" s="409"/>
      <c r="R54" s="454"/>
      <c r="S54" s="409"/>
      <c r="T54" s="409"/>
      <c r="U54" s="409"/>
      <c r="V54" s="409"/>
      <c r="W54" s="409"/>
      <c r="X54" s="409"/>
      <c r="Y54" s="409"/>
      <c r="Z54" s="409"/>
      <c r="AA54" s="409"/>
      <c r="AB54" s="409"/>
      <c r="AC54" s="409"/>
    </row>
    <row r="55" spans="1:32" s="449" customFormat="1" ht="17.100000000000001" customHeight="1">
      <c r="A55" s="409"/>
      <c r="B55" s="409"/>
      <c r="C55" s="409"/>
      <c r="D55" s="409"/>
      <c r="E55" s="410" t="s">
        <v>16</v>
      </c>
      <c r="F55" s="1384"/>
      <c r="G55" s="1384"/>
      <c r="H55" s="1384"/>
      <c r="I55" s="1384"/>
      <c r="J55" s="1384"/>
      <c r="K55" s="1384"/>
      <c r="L55" s="409" t="s">
        <v>17</v>
      </c>
      <c r="M55" s="409"/>
      <c r="N55" s="409"/>
      <c r="O55" s="409"/>
      <c r="P55" s="409"/>
      <c r="Q55" s="409"/>
      <c r="R55" s="409"/>
      <c r="S55" s="409"/>
      <c r="T55" s="409"/>
      <c r="U55" s="409"/>
      <c r="V55" s="409"/>
      <c r="W55" s="409"/>
      <c r="X55" s="409"/>
      <c r="Y55" s="409"/>
      <c r="Z55" s="409"/>
      <c r="AA55" s="409"/>
      <c r="AB55" s="409"/>
      <c r="AC55" s="409"/>
    </row>
    <row r="56" spans="1:32" s="449" customFormat="1" ht="17.100000000000001" customHeight="1">
      <c r="A56" s="409" t="s">
        <v>4492</v>
      </c>
      <c r="B56" s="455"/>
      <c r="C56" s="455"/>
      <c r="D56" s="455"/>
      <c r="E56" s="455"/>
      <c r="F56" s="455"/>
      <c r="G56" s="455"/>
      <c r="H56" s="455"/>
      <c r="I56" s="455"/>
      <c r="J56" s="455"/>
      <c r="K56" s="455"/>
      <c r="L56" s="455"/>
      <c r="M56" s="455"/>
      <c r="N56" s="455"/>
      <c r="O56" s="455"/>
      <c r="P56" s="454"/>
      <c r="Q56" s="455"/>
      <c r="R56" s="455"/>
      <c r="S56" s="455"/>
      <c r="T56" s="455"/>
      <c r="U56" s="455"/>
      <c r="V56" s="455"/>
      <c r="W56" s="455"/>
      <c r="X56" s="455"/>
      <c r="Y56" s="455"/>
      <c r="Z56" s="455"/>
      <c r="AA56" s="455"/>
      <c r="AB56" s="455"/>
      <c r="AC56" s="455"/>
    </row>
    <row r="57" spans="1:32" s="449" customFormat="1" ht="17.100000000000001" customHeight="1">
      <c r="A57" s="409"/>
      <c r="B57" s="409"/>
      <c r="C57" s="409"/>
      <c r="D57" s="409"/>
      <c r="E57" s="410" t="s">
        <v>16</v>
      </c>
      <c r="F57" s="1212"/>
      <c r="G57" s="1212"/>
      <c r="H57" s="1212"/>
      <c r="I57" s="1212"/>
      <c r="J57" s="1212"/>
      <c r="K57" s="1212"/>
      <c r="L57" s="409" t="s">
        <v>17</v>
      </c>
      <c r="M57" s="409"/>
      <c r="N57" s="409"/>
      <c r="O57" s="409"/>
      <c r="P57" s="409"/>
      <c r="Q57" s="409"/>
      <c r="R57" s="409"/>
      <c r="S57" s="409"/>
      <c r="T57" s="409"/>
      <c r="U57" s="409"/>
      <c r="V57" s="409"/>
      <c r="W57" s="409"/>
      <c r="X57" s="409"/>
      <c r="Y57" s="409"/>
      <c r="Z57" s="409"/>
      <c r="AA57" s="409"/>
      <c r="AB57" s="409"/>
      <c r="AC57" s="409"/>
    </row>
    <row r="58" spans="1:32" s="449" customFormat="1" ht="17.100000000000001" customHeight="1">
      <c r="A58" s="409" t="s">
        <v>4493</v>
      </c>
      <c r="B58" s="409"/>
      <c r="C58" s="409"/>
      <c r="D58" s="409"/>
      <c r="E58" s="410"/>
      <c r="F58" s="456"/>
      <c r="G58" s="456"/>
      <c r="H58" s="456"/>
      <c r="I58" s="456"/>
      <c r="J58" s="456"/>
      <c r="K58" s="456"/>
      <c r="L58" s="409"/>
      <c r="M58" s="409"/>
      <c r="N58" s="409"/>
      <c r="O58" s="409"/>
      <c r="P58" s="454"/>
      <c r="Q58" s="409"/>
      <c r="R58" s="409"/>
      <c r="S58" s="409"/>
      <c r="T58" s="409"/>
      <c r="U58" s="409"/>
      <c r="V58" s="409"/>
      <c r="W58" s="409"/>
      <c r="X58" s="409"/>
      <c r="Y58" s="409"/>
      <c r="Z58" s="409"/>
      <c r="AA58" s="409"/>
      <c r="AB58" s="409"/>
      <c r="AC58" s="409"/>
    </row>
    <row r="59" spans="1:32" s="449" customFormat="1" ht="17.100000000000001" customHeight="1">
      <c r="A59" s="409" t="s">
        <v>2108</v>
      </c>
      <c r="B59" s="412" t="s">
        <v>2828</v>
      </c>
      <c r="C59" s="409" t="s">
        <v>3021</v>
      </c>
      <c r="D59" s="409"/>
      <c r="E59" s="410"/>
      <c r="F59" s="456"/>
      <c r="G59" s="456"/>
      <c r="H59" s="456"/>
      <c r="I59" s="456"/>
      <c r="J59" s="456"/>
      <c r="K59" s="456"/>
      <c r="L59" s="409"/>
      <c r="M59" s="409"/>
      <c r="N59" s="409"/>
      <c r="O59" s="409"/>
      <c r="P59" s="409"/>
      <c r="Q59" s="409"/>
      <c r="R59" s="409"/>
      <c r="S59" s="409"/>
      <c r="T59" s="409"/>
      <c r="U59" s="409"/>
      <c r="V59" s="409"/>
      <c r="W59" s="409"/>
      <c r="X59" s="409"/>
      <c r="Y59" s="409"/>
      <c r="Z59" s="409"/>
      <c r="AA59" s="409"/>
      <c r="AB59" s="409"/>
      <c r="AC59" s="409"/>
    </row>
    <row r="60" spans="1:32" s="449" customFormat="1" ht="17.100000000000001" customHeight="1">
      <c r="A60" s="409"/>
      <c r="B60" s="412" t="s">
        <v>2828</v>
      </c>
      <c r="C60" s="409" t="s">
        <v>3022</v>
      </c>
      <c r="D60" s="409"/>
      <c r="E60" s="410"/>
      <c r="F60" s="456"/>
      <c r="G60" s="456"/>
      <c r="H60" s="456"/>
      <c r="I60" s="456"/>
      <c r="J60" s="456"/>
      <c r="K60" s="456"/>
      <c r="L60" s="409"/>
      <c r="M60" s="409"/>
      <c r="N60" s="409"/>
      <c r="O60" s="409"/>
      <c r="P60" s="409"/>
      <c r="Q60" s="409"/>
      <c r="R60" s="409"/>
      <c r="S60" s="409"/>
      <c r="T60" s="409"/>
      <c r="U60" s="409"/>
      <c r="V60" s="409"/>
      <c r="W60" s="409"/>
      <c r="X60" s="409"/>
      <c r="Y60" s="409"/>
      <c r="Z60" s="409"/>
      <c r="AA60" s="409"/>
      <c r="AB60" s="409"/>
      <c r="AC60" s="409"/>
    </row>
    <row r="61" spans="1:32" s="449" customFormat="1" ht="17.100000000000001" customHeight="1">
      <c r="A61" s="409" t="s">
        <v>4494</v>
      </c>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row>
    <row r="62" spans="1:32" s="449" customFormat="1" ht="17.100000000000001" customHeight="1">
      <c r="A62" s="409"/>
      <c r="B62" s="409"/>
      <c r="C62" s="409"/>
      <c r="D62" s="409"/>
      <c r="E62" s="410" t="s">
        <v>16</v>
      </c>
      <c r="F62" s="1212"/>
      <c r="G62" s="1212"/>
      <c r="H62" s="1212"/>
      <c r="I62" s="1212"/>
      <c r="J62" s="1212"/>
      <c r="K62" s="1212"/>
      <c r="L62" s="409" t="s">
        <v>17</v>
      </c>
      <c r="M62" s="409"/>
      <c r="N62" s="409"/>
      <c r="O62" s="409"/>
      <c r="P62" s="409"/>
      <c r="Q62" s="409"/>
      <c r="R62" s="409"/>
      <c r="S62" s="409"/>
      <c r="T62" s="409"/>
      <c r="U62" s="409"/>
      <c r="V62" s="409"/>
      <c r="W62" s="409"/>
      <c r="X62" s="409"/>
      <c r="Y62" s="409"/>
      <c r="Z62" s="409"/>
      <c r="AA62" s="409"/>
      <c r="AB62" s="409"/>
      <c r="AC62" s="409"/>
    </row>
    <row r="63" spans="1:32" s="449" customFormat="1" ht="17.100000000000001" customHeight="1">
      <c r="A63" s="457"/>
      <c r="B63" s="457"/>
      <c r="C63" s="457"/>
      <c r="D63" s="457"/>
      <c r="E63" s="458"/>
      <c r="F63" s="459"/>
      <c r="G63" s="459"/>
      <c r="H63" s="459"/>
      <c r="I63" s="459"/>
      <c r="J63" s="459"/>
      <c r="K63" s="459"/>
      <c r="L63" s="457"/>
      <c r="M63" s="457"/>
      <c r="N63" s="457"/>
      <c r="O63" s="457"/>
      <c r="P63" s="457"/>
      <c r="Q63" s="457"/>
      <c r="R63" s="457"/>
      <c r="S63" s="457"/>
      <c r="T63" s="457"/>
      <c r="U63" s="457"/>
      <c r="V63" s="457"/>
      <c r="W63" s="457"/>
      <c r="X63" s="457"/>
      <c r="Y63" s="457"/>
      <c r="Z63" s="457"/>
      <c r="AA63" s="457"/>
      <c r="AB63" s="457"/>
      <c r="AC63" s="457"/>
    </row>
    <row r="64" spans="1:32" s="449" customFormat="1" ht="17.100000000000001" customHeight="1">
      <c r="A64" s="411" t="s">
        <v>3023</v>
      </c>
      <c r="B64" s="411"/>
      <c r="C64" s="411"/>
      <c r="D64" s="411"/>
      <c r="E64" s="411"/>
      <c r="F64" s="411"/>
      <c r="G64" s="411"/>
      <c r="H64" s="411"/>
      <c r="I64" s="411"/>
      <c r="J64" s="411"/>
      <c r="K64" s="451" t="s">
        <v>2571</v>
      </c>
      <c r="L64" s="385" t="s">
        <v>3024</v>
      </c>
      <c r="M64" s="385"/>
      <c r="N64" s="385"/>
      <c r="O64" s="411" t="s">
        <v>2847</v>
      </c>
      <c r="P64" s="411" t="s">
        <v>2872</v>
      </c>
      <c r="Q64" s="411"/>
      <c r="R64" s="411"/>
      <c r="S64" s="411"/>
      <c r="T64" s="411"/>
      <c r="U64" s="411" t="s">
        <v>2847</v>
      </c>
      <c r="V64" s="411" t="s">
        <v>3025</v>
      </c>
      <c r="W64" s="411"/>
      <c r="X64" s="411"/>
      <c r="Y64" s="411"/>
      <c r="Z64" s="411" t="s">
        <v>2874</v>
      </c>
      <c r="AA64" s="411"/>
      <c r="AB64" s="411"/>
      <c r="AC64" s="411"/>
    </row>
    <row r="65" spans="1:29" s="449" customFormat="1" ht="17.100000000000001" customHeight="1">
      <c r="A65" s="409" t="s">
        <v>3026</v>
      </c>
      <c r="B65" s="409"/>
      <c r="C65" s="409"/>
      <c r="D65" s="409"/>
      <c r="E65" s="409"/>
      <c r="F65" s="460" t="s">
        <v>2811</v>
      </c>
      <c r="G65" s="1359"/>
      <c r="H65" s="1359"/>
      <c r="I65" s="1359"/>
      <c r="J65" s="409" t="s">
        <v>3027</v>
      </c>
      <c r="K65" s="409" t="s">
        <v>2847</v>
      </c>
      <c r="L65" s="1380"/>
      <c r="M65" s="1380"/>
      <c r="N65" s="1380"/>
      <c r="O65" s="409" t="s">
        <v>2847</v>
      </c>
      <c r="P65" s="1340"/>
      <c r="Q65" s="1340"/>
      <c r="R65" s="1340"/>
      <c r="S65" s="1340"/>
      <c r="T65" s="1340"/>
      <c r="U65" s="409" t="s">
        <v>2847</v>
      </c>
      <c r="V65" s="1348" t="str">
        <f t="shared" ref="V65:V79" si="0">IF(L65="","",L65+P65)</f>
        <v/>
      </c>
      <c r="W65" s="1348"/>
      <c r="X65" s="1348"/>
      <c r="Y65" s="1348"/>
      <c r="Z65" s="409" t="s">
        <v>3028</v>
      </c>
      <c r="AA65" s="461"/>
      <c r="AB65" s="461"/>
      <c r="AC65" s="409"/>
    </row>
    <row r="66" spans="1:29" s="449" customFormat="1" ht="17.100000000000001" customHeight="1">
      <c r="A66" s="409"/>
      <c r="B66" s="409"/>
      <c r="C66" s="409"/>
      <c r="D66" s="409"/>
      <c r="E66" s="409"/>
      <c r="F66" s="460" t="s">
        <v>2811</v>
      </c>
      <c r="G66" s="1359"/>
      <c r="H66" s="1359"/>
      <c r="I66" s="1359"/>
      <c r="J66" s="409" t="s">
        <v>3027</v>
      </c>
      <c r="K66" s="409" t="s">
        <v>2847</v>
      </c>
      <c r="L66" s="1380"/>
      <c r="M66" s="1380"/>
      <c r="N66" s="1380"/>
      <c r="O66" s="409" t="s">
        <v>2847</v>
      </c>
      <c r="P66" s="1340"/>
      <c r="Q66" s="1340"/>
      <c r="R66" s="1340"/>
      <c r="S66" s="1340"/>
      <c r="T66" s="1340"/>
      <c r="U66" s="409" t="s">
        <v>2847</v>
      </c>
      <c r="V66" s="1348" t="str">
        <f t="shared" si="0"/>
        <v/>
      </c>
      <c r="W66" s="1348"/>
      <c r="X66" s="1348"/>
      <c r="Y66" s="1348"/>
      <c r="Z66" s="409" t="s">
        <v>3028</v>
      </c>
      <c r="AA66" s="461"/>
      <c r="AB66" s="461"/>
      <c r="AC66" s="409"/>
    </row>
    <row r="67" spans="1:29" s="449" customFormat="1" ht="17.100000000000001" customHeight="1">
      <c r="A67" s="409"/>
      <c r="B67" s="409"/>
      <c r="C67" s="409"/>
      <c r="D67" s="409"/>
      <c r="E67" s="409"/>
      <c r="F67" s="460" t="s">
        <v>2811</v>
      </c>
      <c r="G67" s="1359"/>
      <c r="H67" s="1359"/>
      <c r="I67" s="1359"/>
      <c r="J67" s="409" t="s">
        <v>3027</v>
      </c>
      <c r="K67" s="409" t="s">
        <v>2847</v>
      </c>
      <c r="L67" s="1380"/>
      <c r="M67" s="1380"/>
      <c r="N67" s="1380"/>
      <c r="O67" s="409" t="s">
        <v>2847</v>
      </c>
      <c r="P67" s="1340"/>
      <c r="Q67" s="1340"/>
      <c r="R67" s="1340"/>
      <c r="S67" s="1340"/>
      <c r="T67" s="1340"/>
      <c r="U67" s="409" t="s">
        <v>2847</v>
      </c>
      <c r="V67" s="1348" t="str">
        <f t="shared" si="0"/>
        <v/>
      </c>
      <c r="W67" s="1348"/>
      <c r="X67" s="1348"/>
      <c r="Y67" s="1348"/>
      <c r="Z67" s="409" t="s">
        <v>3028</v>
      </c>
      <c r="AA67" s="461"/>
      <c r="AB67" s="461"/>
      <c r="AC67" s="409"/>
    </row>
    <row r="68" spans="1:29" s="449" customFormat="1" ht="17.100000000000001" customHeight="1">
      <c r="A68" s="409"/>
      <c r="B68" s="409"/>
      <c r="C68" s="409"/>
      <c r="D68" s="409"/>
      <c r="E68" s="409"/>
      <c r="F68" s="460" t="s">
        <v>2811</v>
      </c>
      <c r="G68" s="1359"/>
      <c r="H68" s="1359"/>
      <c r="I68" s="1359"/>
      <c r="J68" s="409" t="s">
        <v>3027</v>
      </c>
      <c r="K68" s="409" t="s">
        <v>2847</v>
      </c>
      <c r="L68" s="1380"/>
      <c r="M68" s="1380"/>
      <c r="N68" s="1380"/>
      <c r="O68" s="409" t="s">
        <v>2847</v>
      </c>
      <c r="P68" s="1340"/>
      <c r="Q68" s="1340"/>
      <c r="R68" s="1340"/>
      <c r="S68" s="1340"/>
      <c r="T68" s="1340"/>
      <c r="U68" s="409" t="s">
        <v>2847</v>
      </c>
      <c r="V68" s="1348" t="str">
        <f t="shared" si="0"/>
        <v/>
      </c>
      <c r="W68" s="1348"/>
      <c r="X68" s="1348"/>
      <c r="Y68" s="1348"/>
      <c r="Z68" s="409" t="s">
        <v>3028</v>
      </c>
      <c r="AA68" s="461"/>
      <c r="AB68" s="461"/>
      <c r="AC68" s="409"/>
    </row>
    <row r="69" spans="1:29" s="449" customFormat="1" ht="16.5" customHeight="1">
      <c r="A69" s="409"/>
      <c r="B69" s="409"/>
      <c r="C69" s="409"/>
      <c r="D69" s="409"/>
      <c r="E69" s="409"/>
      <c r="F69" s="460" t="s">
        <v>2811</v>
      </c>
      <c r="G69" s="1359"/>
      <c r="H69" s="1359"/>
      <c r="I69" s="1359"/>
      <c r="J69" s="409" t="s">
        <v>3027</v>
      </c>
      <c r="K69" s="409" t="s">
        <v>2847</v>
      </c>
      <c r="L69" s="1380"/>
      <c r="M69" s="1380"/>
      <c r="N69" s="1380"/>
      <c r="O69" s="409" t="s">
        <v>2847</v>
      </c>
      <c r="P69" s="1340"/>
      <c r="Q69" s="1340"/>
      <c r="R69" s="1340"/>
      <c r="S69" s="1340"/>
      <c r="T69" s="1340"/>
      <c r="U69" s="409" t="s">
        <v>2847</v>
      </c>
      <c r="V69" s="1348" t="str">
        <f t="shared" si="0"/>
        <v/>
      </c>
      <c r="W69" s="1348"/>
      <c r="X69" s="1348"/>
      <c r="Y69" s="1348"/>
      <c r="Z69" s="409" t="s">
        <v>3028</v>
      </c>
      <c r="AA69" s="461"/>
      <c r="AB69" s="461"/>
      <c r="AC69" s="409"/>
    </row>
    <row r="70" spans="1:29" s="449" customFormat="1" ht="17.100000000000001" customHeight="1">
      <c r="A70" s="409"/>
      <c r="B70" s="409"/>
      <c r="C70" s="409"/>
      <c r="D70" s="409"/>
      <c r="E70" s="409"/>
      <c r="F70" s="460" t="s">
        <v>2811</v>
      </c>
      <c r="G70" s="1359"/>
      <c r="H70" s="1359"/>
      <c r="I70" s="1359"/>
      <c r="J70" s="409" t="s">
        <v>3027</v>
      </c>
      <c r="K70" s="409" t="s">
        <v>2847</v>
      </c>
      <c r="L70" s="1380"/>
      <c r="M70" s="1380"/>
      <c r="N70" s="1380"/>
      <c r="O70" s="409" t="s">
        <v>2847</v>
      </c>
      <c r="P70" s="1340"/>
      <c r="Q70" s="1340"/>
      <c r="R70" s="1340"/>
      <c r="S70" s="1340"/>
      <c r="T70" s="1340"/>
      <c r="U70" s="409" t="s">
        <v>2847</v>
      </c>
      <c r="V70" s="1348" t="str">
        <f t="shared" si="0"/>
        <v/>
      </c>
      <c r="W70" s="1348"/>
      <c r="X70" s="1348"/>
      <c r="Y70" s="1348"/>
      <c r="Z70" s="409" t="s">
        <v>3028</v>
      </c>
      <c r="AA70" s="461"/>
      <c r="AB70" s="461"/>
      <c r="AC70" s="409"/>
    </row>
    <row r="71" spans="1:29" s="449" customFormat="1" ht="17.100000000000001" hidden="1" customHeight="1" outlineLevel="1">
      <c r="A71" s="409"/>
      <c r="B71" s="409"/>
      <c r="C71" s="409"/>
      <c r="D71" s="409"/>
      <c r="E71" s="409"/>
      <c r="F71" s="460" t="s">
        <v>2811</v>
      </c>
      <c r="G71" s="1359"/>
      <c r="H71" s="1359"/>
      <c r="I71" s="1359"/>
      <c r="J71" s="409" t="s">
        <v>3027</v>
      </c>
      <c r="K71" s="409" t="s">
        <v>2847</v>
      </c>
      <c r="L71" s="1380"/>
      <c r="M71" s="1380"/>
      <c r="N71" s="1380"/>
      <c r="O71" s="409" t="s">
        <v>2847</v>
      </c>
      <c r="P71" s="1340"/>
      <c r="Q71" s="1340"/>
      <c r="R71" s="1340"/>
      <c r="S71" s="1340"/>
      <c r="T71" s="1340"/>
      <c r="U71" s="409" t="s">
        <v>2847</v>
      </c>
      <c r="V71" s="1348" t="str">
        <f t="shared" si="0"/>
        <v/>
      </c>
      <c r="W71" s="1348"/>
      <c r="X71" s="1348"/>
      <c r="Y71" s="1348"/>
      <c r="Z71" s="409" t="s">
        <v>3028</v>
      </c>
      <c r="AA71" s="461"/>
      <c r="AB71" s="461"/>
      <c r="AC71" s="409"/>
    </row>
    <row r="72" spans="1:29" s="449" customFormat="1" ht="17.100000000000001" hidden="1" customHeight="1" outlineLevel="1">
      <c r="A72" s="409"/>
      <c r="B72" s="409"/>
      <c r="C72" s="409"/>
      <c r="D72" s="409"/>
      <c r="E72" s="409"/>
      <c r="F72" s="460" t="s">
        <v>2811</v>
      </c>
      <c r="G72" s="1359"/>
      <c r="H72" s="1359"/>
      <c r="I72" s="1359"/>
      <c r="J72" s="409" t="s">
        <v>3027</v>
      </c>
      <c r="K72" s="409" t="s">
        <v>2847</v>
      </c>
      <c r="L72" s="1380"/>
      <c r="M72" s="1380"/>
      <c r="N72" s="1380"/>
      <c r="O72" s="409" t="s">
        <v>2847</v>
      </c>
      <c r="P72" s="1340"/>
      <c r="Q72" s="1340"/>
      <c r="R72" s="1340"/>
      <c r="S72" s="1340"/>
      <c r="T72" s="1340"/>
      <c r="U72" s="409" t="s">
        <v>2847</v>
      </c>
      <c r="V72" s="1348" t="str">
        <f t="shared" si="0"/>
        <v/>
      </c>
      <c r="W72" s="1348"/>
      <c r="X72" s="1348"/>
      <c r="Y72" s="1348"/>
      <c r="Z72" s="409" t="s">
        <v>3028</v>
      </c>
      <c r="AA72" s="461"/>
      <c r="AB72" s="461"/>
      <c r="AC72" s="409"/>
    </row>
    <row r="73" spans="1:29" s="449" customFormat="1" ht="17.100000000000001" hidden="1" customHeight="1" outlineLevel="1">
      <c r="A73" s="409"/>
      <c r="B73" s="409"/>
      <c r="C73" s="409"/>
      <c r="D73" s="409"/>
      <c r="E73" s="409"/>
      <c r="F73" s="460" t="s">
        <v>2811</v>
      </c>
      <c r="G73" s="1359"/>
      <c r="H73" s="1359"/>
      <c r="I73" s="1359"/>
      <c r="J73" s="409" t="s">
        <v>3027</v>
      </c>
      <c r="K73" s="409" t="s">
        <v>2847</v>
      </c>
      <c r="L73" s="1380"/>
      <c r="M73" s="1380"/>
      <c r="N73" s="1380"/>
      <c r="O73" s="409" t="s">
        <v>2847</v>
      </c>
      <c r="P73" s="1340"/>
      <c r="Q73" s="1340"/>
      <c r="R73" s="1340"/>
      <c r="S73" s="1340"/>
      <c r="T73" s="1340"/>
      <c r="U73" s="409" t="s">
        <v>2847</v>
      </c>
      <c r="V73" s="1348" t="str">
        <f t="shared" si="0"/>
        <v/>
      </c>
      <c r="W73" s="1348"/>
      <c r="X73" s="1348"/>
      <c r="Y73" s="1348"/>
      <c r="Z73" s="409" t="s">
        <v>3028</v>
      </c>
      <c r="AA73" s="461"/>
      <c r="AB73" s="461"/>
      <c r="AC73" s="409"/>
    </row>
    <row r="74" spans="1:29" s="449" customFormat="1" ht="17.100000000000001" hidden="1" customHeight="1" outlineLevel="1">
      <c r="A74" s="409"/>
      <c r="B74" s="409"/>
      <c r="C74" s="409"/>
      <c r="D74" s="409"/>
      <c r="E74" s="409"/>
      <c r="F74" s="460" t="s">
        <v>2811</v>
      </c>
      <c r="G74" s="1359"/>
      <c r="H74" s="1359"/>
      <c r="I74" s="1359"/>
      <c r="J74" s="409" t="s">
        <v>3027</v>
      </c>
      <c r="K74" s="409" t="s">
        <v>2847</v>
      </c>
      <c r="L74" s="1380"/>
      <c r="M74" s="1380"/>
      <c r="N74" s="1380"/>
      <c r="O74" s="409" t="s">
        <v>2847</v>
      </c>
      <c r="P74" s="1340"/>
      <c r="Q74" s="1340"/>
      <c r="R74" s="1340"/>
      <c r="S74" s="1340"/>
      <c r="T74" s="1340"/>
      <c r="U74" s="409" t="s">
        <v>2847</v>
      </c>
      <c r="V74" s="1348" t="str">
        <f t="shared" si="0"/>
        <v/>
      </c>
      <c r="W74" s="1348"/>
      <c r="X74" s="1348"/>
      <c r="Y74" s="1348"/>
      <c r="Z74" s="409" t="s">
        <v>3028</v>
      </c>
      <c r="AA74" s="461"/>
      <c r="AB74" s="461"/>
      <c r="AC74" s="409"/>
    </row>
    <row r="75" spans="1:29" s="449" customFormat="1" ht="17.100000000000001" hidden="1" customHeight="1" outlineLevel="1">
      <c r="A75" s="409"/>
      <c r="B75" s="409"/>
      <c r="C75" s="409"/>
      <c r="D75" s="409"/>
      <c r="E75" s="409"/>
      <c r="F75" s="460" t="s">
        <v>2811</v>
      </c>
      <c r="G75" s="1359"/>
      <c r="H75" s="1359"/>
      <c r="I75" s="1359"/>
      <c r="J75" s="409" t="s">
        <v>3027</v>
      </c>
      <c r="K75" s="409" t="s">
        <v>2847</v>
      </c>
      <c r="L75" s="1380"/>
      <c r="M75" s="1380"/>
      <c r="N75" s="1380"/>
      <c r="O75" s="409" t="s">
        <v>2847</v>
      </c>
      <c r="P75" s="1340"/>
      <c r="Q75" s="1340"/>
      <c r="R75" s="1340"/>
      <c r="S75" s="1340"/>
      <c r="T75" s="1340"/>
      <c r="U75" s="409" t="s">
        <v>2847</v>
      </c>
      <c r="V75" s="1348" t="str">
        <f t="shared" si="0"/>
        <v/>
      </c>
      <c r="W75" s="1348"/>
      <c r="X75" s="1348"/>
      <c r="Y75" s="1348"/>
      <c r="Z75" s="409" t="s">
        <v>3028</v>
      </c>
      <c r="AA75" s="461"/>
      <c r="AB75" s="461"/>
      <c r="AC75" s="409"/>
    </row>
    <row r="76" spans="1:29" s="449" customFormat="1" ht="17.100000000000001" hidden="1" customHeight="1" outlineLevel="1">
      <c r="A76" s="409"/>
      <c r="B76" s="409"/>
      <c r="C76" s="409"/>
      <c r="D76" s="409"/>
      <c r="E76" s="409"/>
      <c r="F76" s="460" t="s">
        <v>2811</v>
      </c>
      <c r="G76" s="1359"/>
      <c r="H76" s="1359"/>
      <c r="I76" s="1359"/>
      <c r="J76" s="409" t="s">
        <v>3027</v>
      </c>
      <c r="K76" s="409" t="s">
        <v>2847</v>
      </c>
      <c r="L76" s="1380"/>
      <c r="M76" s="1380"/>
      <c r="N76" s="1380"/>
      <c r="O76" s="409" t="s">
        <v>2847</v>
      </c>
      <c r="P76" s="1340"/>
      <c r="Q76" s="1340"/>
      <c r="R76" s="1340"/>
      <c r="S76" s="1340"/>
      <c r="T76" s="1340"/>
      <c r="U76" s="409" t="s">
        <v>2847</v>
      </c>
      <c r="V76" s="1348" t="str">
        <f t="shared" si="0"/>
        <v/>
      </c>
      <c r="W76" s="1348"/>
      <c r="X76" s="1348"/>
      <c r="Y76" s="1348"/>
      <c r="Z76" s="409" t="s">
        <v>3028</v>
      </c>
      <c r="AA76" s="461"/>
      <c r="AB76" s="461"/>
      <c r="AC76" s="409"/>
    </row>
    <row r="77" spans="1:29" s="449" customFormat="1" ht="17.100000000000001" hidden="1" customHeight="1" outlineLevel="1">
      <c r="A77" s="409"/>
      <c r="B77" s="409"/>
      <c r="C77" s="409"/>
      <c r="D77" s="409"/>
      <c r="E77" s="409"/>
      <c r="F77" s="460" t="s">
        <v>2811</v>
      </c>
      <c r="G77" s="1359"/>
      <c r="H77" s="1359"/>
      <c r="I77" s="1359"/>
      <c r="J77" s="409" t="s">
        <v>3027</v>
      </c>
      <c r="K77" s="409" t="s">
        <v>2847</v>
      </c>
      <c r="L77" s="1380"/>
      <c r="M77" s="1380"/>
      <c r="N77" s="1380"/>
      <c r="O77" s="409" t="s">
        <v>2847</v>
      </c>
      <c r="P77" s="1340"/>
      <c r="Q77" s="1340"/>
      <c r="R77" s="1340"/>
      <c r="S77" s="1340"/>
      <c r="T77" s="1340"/>
      <c r="U77" s="409" t="s">
        <v>2847</v>
      </c>
      <c r="V77" s="1348" t="str">
        <f t="shared" si="0"/>
        <v/>
      </c>
      <c r="W77" s="1348"/>
      <c r="X77" s="1348"/>
      <c r="Y77" s="1348"/>
      <c r="Z77" s="409" t="s">
        <v>3028</v>
      </c>
      <c r="AA77" s="461"/>
      <c r="AB77" s="461"/>
      <c r="AC77" s="409"/>
    </row>
    <row r="78" spans="1:29" s="449" customFormat="1" ht="17.100000000000001" hidden="1" customHeight="1" outlineLevel="1">
      <c r="A78" s="409"/>
      <c r="B78" s="409"/>
      <c r="C78" s="409"/>
      <c r="D78" s="409"/>
      <c r="E78" s="409"/>
      <c r="F78" s="460" t="s">
        <v>2811</v>
      </c>
      <c r="G78" s="1359"/>
      <c r="H78" s="1359"/>
      <c r="I78" s="1359"/>
      <c r="J78" s="409" t="s">
        <v>3027</v>
      </c>
      <c r="K78" s="409" t="s">
        <v>2847</v>
      </c>
      <c r="L78" s="1380"/>
      <c r="M78" s="1380"/>
      <c r="N78" s="1380"/>
      <c r="O78" s="409" t="s">
        <v>2847</v>
      </c>
      <c r="P78" s="1340"/>
      <c r="Q78" s="1340"/>
      <c r="R78" s="1340"/>
      <c r="S78" s="1340"/>
      <c r="T78" s="1340"/>
      <c r="U78" s="409" t="s">
        <v>2847</v>
      </c>
      <c r="V78" s="1348" t="str">
        <f t="shared" si="0"/>
        <v/>
      </c>
      <c r="W78" s="1348"/>
      <c r="X78" s="1348"/>
      <c r="Y78" s="1348"/>
      <c r="Z78" s="409" t="s">
        <v>3028</v>
      </c>
      <c r="AA78" s="461"/>
      <c r="AB78" s="461"/>
      <c r="AC78" s="409"/>
    </row>
    <row r="79" spans="1:29" s="449" customFormat="1" ht="17.100000000000001" hidden="1" customHeight="1" outlineLevel="1">
      <c r="A79" s="409"/>
      <c r="B79" s="409"/>
      <c r="C79" s="409"/>
      <c r="D79" s="409"/>
      <c r="E79" s="409"/>
      <c r="F79" s="460" t="s">
        <v>2811</v>
      </c>
      <c r="G79" s="1359"/>
      <c r="H79" s="1359"/>
      <c r="I79" s="1359"/>
      <c r="J79" s="409" t="s">
        <v>3027</v>
      </c>
      <c r="K79" s="409" t="s">
        <v>2847</v>
      </c>
      <c r="L79" s="1380"/>
      <c r="M79" s="1380"/>
      <c r="N79" s="1380"/>
      <c r="O79" s="409" t="s">
        <v>2847</v>
      </c>
      <c r="P79" s="1340"/>
      <c r="Q79" s="1340"/>
      <c r="R79" s="1340"/>
      <c r="S79" s="1340"/>
      <c r="T79" s="1340"/>
      <c r="U79" s="409" t="s">
        <v>2847</v>
      </c>
      <c r="V79" s="1348" t="str">
        <f t="shared" si="0"/>
        <v/>
      </c>
      <c r="W79" s="1348"/>
      <c r="X79" s="1348"/>
      <c r="Y79" s="1348"/>
      <c r="Z79" s="409" t="s">
        <v>3028</v>
      </c>
      <c r="AA79" s="461"/>
      <c r="AB79" s="461"/>
      <c r="AC79" s="409"/>
    </row>
    <row r="80" spans="1:29" s="449" customFormat="1" ht="17.100000000000001" customHeight="1" collapsed="1">
      <c r="A80" s="418" t="s">
        <v>3029</v>
      </c>
      <c r="B80" s="418"/>
      <c r="C80" s="418"/>
      <c r="D80" s="418"/>
      <c r="E80" s="418"/>
      <c r="F80" s="418"/>
      <c r="G80" s="418"/>
      <c r="H80" s="418"/>
      <c r="I80" s="418"/>
      <c r="J80" s="418"/>
      <c r="K80" s="462" t="s">
        <v>2571</v>
      </c>
      <c r="L80" s="1391">
        <f>SUM(L65:N79)</f>
        <v>0</v>
      </c>
      <c r="M80" s="1391"/>
      <c r="N80" s="1391"/>
      <c r="O80" s="418" t="s">
        <v>2847</v>
      </c>
      <c r="P80" s="1391">
        <f>SUM(P65:T79)</f>
        <v>0</v>
      </c>
      <c r="Q80" s="1391"/>
      <c r="R80" s="1391"/>
      <c r="S80" s="1391"/>
      <c r="T80" s="1391"/>
      <c r="U80" s="418" t="s">
        <v>2847</v>
      </c>
      <c r="V80" s="1391">
        <f>SUM(V65:Y79)</f>
        <v>0</v>
      </c>
      <c r="W80" s="1391"/>
      <c r="X80" s="1391"/>
      <c r="Y80" s="1391"/>
      <c r="Z80" s="418" t="s">
        <v>3028</v>
      </c>
      <c r="AA80" s="463"/>
      <c r="AB80" s="463"/>
      <c r="AC80" s="418"/>
    </row>
    <row r="81" spans="1:29" s="449" customFormat="1" ht="17.100000000000001" customHeight="1">
      <c r="A81" s="422" t="s">
        <v>3030</v>
      </c>
      <c r="B81" s="422"/>
      <c r="C81" s="422"/>
      <c r="D81" s="422"/>
      <c r="E81" s="448"/>
      <c r="F81" s="1342"/>
      <c r="G81" s="1342"/>
      <c r="H81" s="1342"/>
      <c r="I81" s="1342"/>
      <c r="J81" s="1342"/>
      <c r="K81" s="1342"/>
      <c r="L81" s="1342"/>
      <c r="M81" s="1342"/>
      <c r="N81" s="1342"/>
      <c r="O81" s="1342"/>
      <c r="P81" s="1342"/>
      <c r="Q81" s="1342"/>
      <c r="R81" s="1342"/>
      <c r="S81" s="1342"/>
      <c r="T81" s="1342"/>
      <c r="U81" s="1342"/>
      <c r="V81" s="1342"/>
      <c r="W81" s="1342"/>
      <c r="X81" s="1342"/>
      <c r="Y81" s="1342"/>
      <c r="Z81" s="1342"/>
      <c r="AA81" s="1342"/>
      <c r="AB81" s="1342"/>
      <c r="AC81" s="448"/>
    </row>
    <row r="82" spans="1:29" s="449" customFormat="1" ht="17.100000000000001" customHeight="1">
      <c r="A82" s="422" t="s">
        <v>3031</v>
      </c>
      <c r="B82" s="422"/>
      <c r="C82" s="422"/>
      <c r="D82" s="422"/>
      <c r="E82" s="448"/>
      <c r="F82" s="1342"/>
      <c r="G82" s="1342"/>
      <c r="H82" s="1342"/>
      <c r="I82" s="1342"/>
      <c r="J82" s="1342"/>
      <c r="K82" s="1342"/>
      <c r="L82" s="1342"/>
      <c r="M82" s="1342"/>
      <c r="N82" s="1342"/>
      <c r="O82" s="1342"/>
      <c r="P82" s="1342"/>
      <c r="Q82" s="1342"/>
      <c r="R82" s="1342"/>
      <c r="S82" s="1342"/>
      <c r="T82" s="1342"/>
      <c r="U82" s="1342"/>
      <c r="V82" s="1342"/>
      <c r="W82" s="1342"/>
      <c r="X82" s="1342"/>
      <c r="Y82" s="1342"/>
      <c r="Z82" s="1342"/>
      <c r="AA82" s="1342"/>
      <c r="AB82" s="1342"/>
      <c r="AC82" s="448"/>
    </row>
    <row r="83" spans="1:29" s="449" customFormat="1" ht="17.100000000000001" customHeight="1">
      <c r="A83" s="422" t="s">
        <v>3032</v>
      </c>
      <c r="B83" s="422"/>
      <c r="C83" s="422"/>
      <c r="D83" s="422"/>
      <c r="E83" s="448"/>
      <c r="F83" s="1342"/>
      <c r="G83" s="1342"/>
      <c r="H83" s="1342"/>
      <c r="I83" s="1342"/>
      <c r="J83" s="1342"/>
      <c r="K83" s="1342"/>
      <c r="L83" s="1342"/>
      <c r="M83" s="1342"/>
      <c r="N83" s="1342"/>
      <c r="O83" s="1342"/>
      <c r="P83" s="1342"/>
      <c r="Q83" s="1342"/>
      <c r="R83" s="1342"/>
      <c r="S83" s="1342"/>
      <c r="T83" s="1342"/>
      <c r="U83" s="1342"/>
      <c r="V83" s="1342"/>
      <c r="W83" s="1342"/>
      <c r="X83" s="1342"/>
      <c r="Y83" s="1342"/>
      <c r="Z83" s="1342"/>
      <c r="AA83" s="1342"/>
      <c r="AB83" s="1342"/>
      <c r="AC83" s="448"/>
    </row>
    <row r="84" spans="1:29" s="449" customFormat="1" ht="17.100000000000001" customHeight="1">
      <c r="A84" s="422" t="s">
        <v>3033</v>
      </c>
      <c r="B84" s="422"/>
      <c r="C84" s="422"/>
      <c r="D84" s="422"/>
      <c r="E84" s="448"/>
      <c r="F84" s="448"/>
      <c r="G84" s="448"/>
      <c r="H84" s="448"/>
      <c r="I84" s="448"/>
      <c r="J84" s="448"/>
      <c r="K84" s="1371"/>
      <c r="L84" s="1371"/>
      <c r="M84" s="1371"/>
      <c r="N84" s="448" t="s">
        <v>3034</v>
      </c>
      <c r="O84" s="448"/>
      <c r="P84" s="1387"/>
      <c r="Q84" s="1387"/>
      <c r="R84" s="1387"/>
      <c r="S84" s="1387"/>
      <c r="T84" s="1387"/>
      <c r="U84" s="1387"/>
      <c r="V84" s="1387"/>
      <c r="W84" s="448"/>
      <c r="X84" s="448"/>
      <c r="Y84" s="448"/>
      <c r="Z84" s="448"/>
      <c r="AA84" s="448"/>
      <c r="AB84" s="448"/>
      <c r="AC84" s="448"/>
    </row>
    <row r="85" spans="1:29" s="449" customFormat="1" ht="17.100000000000001" customHeight="1">
      <c r="A85" s="422" t="s">
        <v>3035</v>
      </c>
      <c r="B85" s="422"/>
      <c r="C85" s="422"/>
      <c r="D85" s="422"/>
      <c r="E85" s="448"/>
      <c r="F85" s="448"/>
      <c r="G85" s="1388"/>
      <c r="H85" s="1388"/>
      <c r="I85" s="1388"/>
      <c r="J85" s="1388"/>
      <c r="K85" s="1388"/>
      <c r="L85" s="1388"/>
      <c r="M85" s="1388"/>
      <c r="N85" s="1388"/>
      <c r="O85" s="1388"/>
      <c r="P85" s="1388"/>
      <c r="Q85" s="1388"/>
      <c r="R85" s="1388"/>
      <c r="S85" s="1388"/>
      <c r="T85" s="1388"/>
      <c r="U85" s="1388"/>
      <c r="V85" s="1388"/>
      <c r="W85" s="1388"/>
      <c r="X85" s="1388"/>
      <c r="Y85" s="1388"/>
      <c r="Z85" s="1388"/>
      <c r="AA85" s="1388"/>
      <c r="AB85" s="1388"/>
      <c r="AC85" s="1388"/>
    </row>
    <row r="86" spans="1:29" s="449" customFormat="1" ht="17.100000000000001" customHeight="1">
      <c r="A86" s="1389" t="s">
        <v>3036</v>
      </c>
      <c r="B86" s="1389"/>
      <c r="C86" s="1389"/>
      <c r="D86" s="1389"/>
      <c r="E86" s="1389"/>
      <c r="F86" s="1389"/>
      <c r="G86" s="1389"/>
      <c r="H86" s="1390"/>
      <c r="I86" s="1390"/>
      <c r="J86" s="1390"/>
      <c r="K86" s="1390"/>
      <c r="L86" s="1390"/>
      <c r="M86" s="1390"/>
      <c r="N86" s="1390"/>
      <c r="O86" s="1390"/>
      <c r="P86" s="1390"/>
      <c r="Q86" s="1390"/>
      <c r="R86" s="1390"/>
      <c r="S86" s="1390"/>
      <c r="T86" s="1390"/>
      <c r="U86" s="1390"/>
      <c r="V86" s="1390"/>
      <c r="W86" s="1390"/>
      <c r="X86" s="1390"/>
      <c r="Y86" s="1390"/>
      <c r="Z86" s="1390"/>
      <c r="AA86" s="1390"/>
      <c r="AB86" s="1390"/>
      <c r="AC86" s="1390"/>
    </row>
    <row r="87" spans="1:29" s="449" customFormat="1" ht="17.100000000000001" customHeight="1">
      <c r="A87" s="422" t="s">
        <v>3037</v>
      </c>
      <c r="B87" s="422"/>
      <c r="C87" s="422"/>
      <c r="D87" s="422"/>
      <c r="E87" s="1335"/>
      <c r="F87" s="1335"/>
      <c r="G87" s="1335"/>
      <c r="H87" s="1335"/>
      <c r="I87" s="1335"/>
      <c r="J87" s="1335"/>
      <c r="K87" s="1335"/>
      <c r="L87" s="1335"/>
      <c r="M87" s="1335"/>
      <c r="N87" s="1335"/>
      <c r="O87" s="1335"/>
      <c r="P87" s="1335"/>
      <c r="Q87" s="1335"/>
      <c r="R87" s="1335"/>
      <c r="S87" s="1335"/>
      <c r="T87" s="1335"/>
      <c r="U87" s="1335"/>
      <c r="V87" s="1335"/>
      <c r="W87" s="1335"/>
      <c r="X87" s="1335"/>
      <c r="Y87" s="1335"/>
      <c r="Z87" s="1335"/>
      <c r="AA87" s="1335"/>
      <c r="AB87" s="1335"/>
      <c r="AC87" s="1335"/>
    </row>
    <row r="88" spans="1:29" ht="17.100000000000001" customHeight="1">
      <c r="A88" s="464"/>
      <c r="B88" s="465"/>
      <c r="C88" s="465"/>
      <c r="D88" s="465"/>
    </row>
    <row r="89" spans="1:29" ht="17.100000000000001" customHeight="1">
      <c r="A89" s="466"/>
      <c r="B89" s="466"/>
      <c r="C89" s="466"/>
      <c r="D89" s="466"/>
    </row>
    <row r="90" spans="1:29" ht="17.100000000000001" customHeight="1"/>
    <row r="91" spans="1:29" ht="17.100000000000001" customHeight="1"/>
    <row r="92" spans="1:29" ht="17.100000000000001" customHeight="1"/>
    <row r="93" spans="1:29" ht="17.100000000000001" customHeight="1"/>
  </sheetData>
  <mergeCells count="107">
    <mergeCell ref="K84:M84"/>
    <mergeCell ref="P84:V84"/>
    <mergeCell ref="G85:AC85"/>
    <mergeCell ref="A86:G86"/>
    <mergeCell ref="H86:AC86"/>
    <mergeCell ref="E87:AC87"/>
    <mergeCell ref="L80:N80"/>
    <mergeCell ref="P80:T80"/>
    <mergeCell ref="V80:Y80"/>
    <mergeCell ref="F81:AB81"/>
    <mergeCell ref="F82:AB82"/>
    <mergeCell ref="F83:AB8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66:I66"/>
    <mergeCell ref="L66:N66"/>
    <mergeCell ref="P66:T66"/>
    <mergeCell ref="V66:Y66"/>
    <mergeCell ref="G67:I67"/>
    <mergeCell ref="L67:N67"/>
    <mergeCell ref="P67:T67"/>
    <mergeCell ref="V67:Y67"/>
    <mergeCell ref="A41:AC41"/>
    <mergeCell ref="A52:U52"/>
    <mergeCell ref="F55:K55"/>
    <mergeCell ref="F57:K57"/>
    <mergeCell ref="F62:K62"/>
    <mergeCell ref="G65:I65"/>
    <mergeCell ref="L65:N65"/>
    <mergeCell ref="P65:T65"/>
    <mergeCell ref="V65:Y65"/>
    <mergeCell ref="C44:AB45"/>
    <mergeCell ref="C46:AB47"/>
    <mergeCell ref="B48:AB49"/>
    <mergeCell ref="F50:W50"/>
    <mergeCell ref="O51:W51"/>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B4C6A797-D7A0-43B4-BE44-BE7D52362ADC}">
      <formula1>"水洗,くみ取り"</formula1>
    </dataValidation>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79F1-B4D7-486E-985F-7895E2F8650C}">
  <sheetPr>
    <tabColor rgb="FFCCFFFF"/>
  </sheetPr>
  <dimension ref="A1:AY93"/>
  <sheetViews>
    <sheetView view="pageBreakPreview" zoomScaleNormal="100" zoomScaleSheetLayoutView="100" workbookViewId="0">
      <selection activeCell="G3" sqref="G3:K3"/>
    </sheetView>
  </sheetViews>
  <sheetFormatPr defaultRowHeight="12" outlineLevelRow="1"/>
  <cols>
    <col min="1" max="29" width="3" style="447" customWidth="1"/>
    <col min="30" max="30" width="2.875" style="447" customWidth="1"/>
    <col min="31" max="256" width="9" style="447"/>
    <col min="257" max="285" width="3" style="447" customWidth="1"/>
    <col min="286" max="286" width="2.875" style="447" customWidth="1"/>
    <col min="287" max="512" width="9" style="447"/>
    <col min="513" max="541" width="3" style="447" customWidth="1"/>
    <col min="542" max="542" width="2.875" style="447" customWidth="1"/>
    <col min="543" max="768" width="9" style="447"/>
    <col min="769" max="797" width="3" style="447" customWidth="1"/>
    <col min="798" max="798" width="2.875" style="447" customWidth="1"/>
    <col min="799" max="1024" width="9" style="447"/>
    <col min="1025" max="1053" width="3" style="447" customWidth="1"/>
    <col min="1054" max="1054" width="2.875" style="447" customWidth="1"/>
    <col min="1055" max="1280" width="9" style="447"/>
    <col min="1281" max="1309" width="3" style="447" customWidth="1"/>
    <col min="1310" max="1310" width="2.875" style="447" customWidth="1"/>
    <col min="1311" max="1536" width="9" style="447"/>
    <col min="1537" max="1565" width="3" style="447" customWidth="1"/>
    <col min="1566" max="1566" width="2.875" style="447" customWidth="1"/>
    <col min="1567" max="1792" width="9" style="447"/>
    <col min="1793" max="1821" width="3" style="447" customWidth="1"/>
    <col min="1822" max="1822" width="2.875" style="447" customWidth="1"/>
    <col min="1823" max="2048" width="9" style="447"/>
    <col min="2049" max="2077" width="3" style="447" customWidth="1"/>
    <col min="2078" max="2078" width="2.875" style="447" customWidth="1"/>
    <col min="2079" max="2304" width="9" style="447"/>
    <col min="2305" max="2333" width="3" style="447" customWidth="1"/>
    <col min="2334" max="2334" width="2.875" style="447" customWidth="1"/>
    <col min="2335" max="2560" width="9" style="447"/>
    <col min="2561" max="2589" width="3" style="447" customWidth="1"/>
    <col min="2590" max="2590" width="2.875" style="447" customWidth="1"/>
    <col min="2591" max="2816" width="9" style="447"/>
    <col min="2817" max="2845" width="3" style="447" customWidth="1"/>
    <col min="2846" max="2846" width="2.875" style="447" customWidth="1"/>
    <col min="2847" max="3072" width="9" style="447"/>
    <col min="3073" max="3101" width="3" style="447" customWidth="1"/>
    <col min="3102" max="3102" width="2.875" style="447" customWidth="1"/>
    <col min="3103" max="3328" width="9" style="447"/>
    <col min="3329" max="3357" width="3" style="447" customWidth="1"/>
    <col min="3358" max="3358" width="2.875" style="447" customWidth="1"/>
    <col min="3359" max="3584" width="9" style="447"/>
    <col min="3585" max="3613" width="3" style="447" customWidth="1"/>
    <col min="3614" max="3614" width="2.875" style="447" customWidth="1"/>
    <col min="3615" max="3840" width="9" style="447"/>
    <col min="3841" max="3869" width="3" style="447" customWidth="1"/>
    <col min="3870" max="3870" width="2.875" style="447" customWidth="1"/>
    <col min="3871" max="4096" width="9" style="447"/>
    <col min="4097" max="4125" width="3" style="447" customWidth="1"/>
    <col min="4126" max="4126" width="2.875" style="447" customWidth="1"/>
    <col min="4127" max="4352" width="9" style="447"/>
    <col min="4353" max="4381" width="3" style="447" customWidth="1"/>
    <col min="4382" max="4382" width="2.875" style="447" customWidth="1"/>
    <col min="4383" max="4608" width="9" style="447"/>
    <col min="4609" max="4637" width="3" style="447" customWidth="1"/>
    <col min="4638" max="4638" width="2.875" style="447" customWidth="1"/>
    <col min="4639" max="4864" width="9" style="447"/>
    <col min="4865" max="4893" width="3" style="447" customWidth="1"/>
    <col min="4894" max="4894" width="2.875" style="447" customWidth="1"/>
    <col min="4895" max="5120" width="9" style="447"/>
    <col min="5121" max="5149" width="3" style="447" customWidth="1"/>
    <col min="5150" max="5150" width="2.875" style="447" customWidth="1"/>
    <col min="5151" max="5376" width="9" style="447"/>
    <col min="5377" max="5405" width="3" style="447" customWidth="1"/>
    <col min="5406" max="5406" width="2.875" style="447" customWidth="1"/>
    <col min="5407" max="5632" width="9" style="447"/>
    <col min="5633" max="5661" width="3" style="447" customWidth="1"/>
    <col min="5662" max="5662" width="2.875" style="447" customWidth="1"/>
    <col min="5663" max="5888" width="9" style="447"/>
    <col min="5889" max="5917" width="3" style="447" customWidth="1"/>
    <col min="5918" max="5918" width="2.875" style="447" customWidth="1"/>
    <col min="5919" max="6144" width="9" style="447"/>
    <col min="6145" max="6173" width="3" style="447" customWidth="1"/>
    <col min="6174" max="6174" width="2.875" style="447" customWidth="1"/>
    <col min="6175" max="6400" width="9" style="447"/>
    <col min="6401" max="6429" width="3" style="447" customWidth="1"/>
    <col min="6430" max="6430" width="2.875" style="447" customWidth="1"/>
    <col min="6431" max="6656" width="9" style="447"/>
    <col min="6657" max="6685" width="3" style="447" customWidth="1"/>
    <col min="6686" max="6686" width="2.875" style="447" customWidth="1"/>
    <col min="6687" max="6912" width="9" style="447"/>
    <col min="6913" max="6941" width="3" style="447" customWidth="1"/>
    <col min="6942" max="6942" width="2.875" style="447" customWidth="1"/>
    <col min="6943" max="7168" width="9" style="447"/>
    <col min="7169" max="7197" width="3" style="447" customWidth="1"/>
    <col min="7198" max="7198" width="2.875" style="447" customWidth="1"/>
    <col min="7199" max="7424" width="9" style="447"/>
    <col min="7425" max="7453" width="3" style="447" customWidth="1"/>
    <col min="7454" max="7454" width="2.875" style="447" customWidth="1"/>
    <col min="7455" max="7680" width="9" style="447"/>
    <col min="7681" max="7709" width="3" style="447" customWidth="1"/>
    <col min="7710" max="7710" width="2.875" style="447" customWidth="1"/>
    <col min="7711" max="7936" width="9" style="447"/>
    <col min="7937" max="7965" width="3" style="447" customWidth="1"/>
    <col min="7966" max="7966" width="2.875" style="447" customWidth="1"/>
    <col min="7967" max="8192" width="9" style="447"/>
    <col min="8193" max="8221" width="3" style="447" customWidth="1"/>
    <col min="8222" max="8222" width="2.875" style="447" customWidth="1"/>
    <col min="8223" max="8448" width="9" style="447"/>
    <col min="8449" max="8477" width="3" style="447" customWidth="1"/>
    <col min="8478" max="8478" width="2.875" style="447" customWidth="1"/>
    <col min="8479" max="8704" width="9" style="447"/>
    <col min="8705" max="8733" width="3" style="447" customWidth="1"/>
    <col min="8734" max="8734" width="2.875" style="447" customWidth="1"/>
    <col min="8735" max="8960" width="9" style="447"/>
    <col min="8961" max="8989" width="3" style="447" customWidth="1"/>
    <col min="8990" max="8990" width="2.875" style="447" customWidth="1"/>
    <col min="8991" max="9216" width="9" style="447"/>
    <col min="9217" max="9245" width="3" style="447" customWidth="1"/>
    <col min="9246" max="9246" width="2.875" style="447" customWidth="1"/>
    <col min="9247" max="9472" width="9" style="447"/>
    <col min="9473" max="9501" width="3" style="447" customWidth="1"/>
    <col min="9502" max="9502" width="2.875" style="447" customWidth="1"/>
    <col min="9503" max="9728" width="9" style="447"/>
    <col min="9729" max="9757" width="3" style="447" customWidth="1"/>
    <col min="9758" max="9758" width="2.875" style="447" customWidth="1"/>
    <col min="9759" max="9984" width="9" style="447"/>
    <col min="9985" max="10013" width="3" style="447" customWidth="1"/>
    <col min="10014" max="10014" width="2.875" style="447" customWidth="1"/>
    <col min="10015" max="10240" width="9" style="447"/>
    <col min="10241" max="10269" width="3" style="447" customWidth="1"/>
    <col min="10270" max="10270" width="2.875" style="447" customWidth="1"/>
    <col min="10271" max="10496" width="9" style="447"/>
    <col min="10497" max="10525" width="3" style="447" customWidth="1"/>
    <col min="10526" max="10526" width="2.875" style="447" customWidth="1"/>
    <col min="10527" max="10752" width="9" style="447"/>
    <col min="10753" max="10781" width="3" style="447" customWidth="1"/>
    <col min="10782" max="10782" width="2.875" style="447" customWidth="1"/>
    <col min="10783" max="11008" width="9" style="447"/>
    <col min="11009" max="11037" width="3" style="447" customWidth="1"/>
    <col min="11038" max="11038" width="2.875" style="447" customWidth="1"/>
    <col min="11039" max="11264" width="9" style="447"/>
    <col min="11265" max="11293" width="3" style="447" customWidth="1"/>
    <col min="11294" max="11294" width="2.875" style="447" customWidth="1"/>
    <col min="11295" max="11520" width="9" style="447"/>
    <col min="11521" max="11549" width="3" style="447" customWidth="1"/>
    <col min="11550" max="11550" width="2.875" style="447" customWidth="1"/>
    <col min="11551" max="11776" width="9" style="447"/>
    <col min="11777" max="11805" width="3" style="447" customWidth="1"/>
    <col min="11806" max="11806" width="2.875" style="447" customWidth="1"/>
    <col min="11807" max="12032" width="9" style="447"/>
    <col min="12033" max="12061" width="3" style="447" customWidth="1"/>
    <col min="12062" max="12062" width="2.875" style="447" customWidth="1"/>
    <col min="12063" max="12288" width="9" style="447"/>
    <col min="12289" max="12317" width="3" style="447" customWidth="1"/>
    <col min="12318" max="12318" width="2.875" style="447" customWidth="1"/>
    <col min="12319" max="12544" width="9" style="447"/>
    <col min="12545" max="12573" width="3" style="447" customWidth="1"/>
    <col min="12574" max="12574" width="2.875" style="447" customWidth="1"/>
    <col min="12575" max="12800" width="9" style="447"/>
    <col min="12801" max="12829" width="3" style="447" customWidth="1"/>
    <col min="12830" max="12830" width="2.875" style="447" customWidth="1"/>
    <col min="12831" max="13056" width="9" style="447"/>
    <col min="13057" max="13085" width="3" style="447" customWidth="1"/>
    <col min="13086" max="13086" width="2.875" style="447" customWidth="1"/>
    <col min="13087" max="13312" width="9" style="447"/>
    <col min="13313" max="13341" width="3" style="447" customWidth="1"/>
    <col min="13342" max="13342" width="2.875" style="447" customWidth="1"/>
    <col min="13343" max="13568" width="9" style="447"/>
    <col min="13569" max="13597" width="3" style="447" customWidth="1"/>
    <col min="13598" max="13598" width="2.875" style="447" customWidth="1"/>
    <col min="13599" max="13824" width="9" style="447"/>
    <col min="13825" max="13853" width="3" style="447" customWidth="1"/>
    <col min="13854" max="13854" width="2.875" style="447" customWidth="1"/>
    <col min="13855" max="14080" width="9" style="447"/>
    <col min="14081" max="14109" width="3" style="447" customWidth="1"/>
    <col min="14110" max="14110" width="2.875" style="447" customWidth="1"/>
    <col min="14111" max="14336" width="9" style="447"/>
    <col min="14337" max="14365" width="3" style="447" customWidth="1"/>
    <col min="14366" max="14366" width="2.875" style="447" customWidth="1"/>
    <col min="14367" max="14592" width="9" style="447"/>
    <col min="14593" max="14621" width="3" style="447" customWidth="1"/>
    <col min="14622" max="14622" width="2.875" style="447" customWidth="1"/>
    <col min="14623" max="14848" width="9" style="447"/>
    <col min="14849" max="14877" width="3" style="447" customWidth="1"/>
    <col min="14878" max="14878" width="2.875" style="447" customWidth="1"/>
    <col min="14879" max="15104" width="9" style="447"/>
    <col min="15105" max="15133" width="3" style="447" customWidth="1"/>
    <col min="15134" max="15134" width="2.875" style="447" customWidth="1"/>
    <col min="15135" max="15360" width="9" style="447"/>
    <col min="15361" max="15389" width="3" style="447" customWidth="1"/>
    <col min="15390" max="15390" width="2.875" style="447" customWidth="1"/>
    <col min="15391" max="15616" width="9" style="447"/>
    <col min="15617" max="15645" width="3" style="447" customWidth="1"/>
    <col min="15646" max="15646" width="2.875" style="447" customWidth="1"/>
    <col min="15647" max="15872" width="9" style="447"/>
    <col min="15873" max="15901" width="3" style="447" customWidth="1"/>
    <col min="15902" max="15902" width="2.875" style="447" customWidth="1"/>
    <col min="15903" max="16128" width="9" style="447"/>
    <col min="16129" max="16157" width="3" style="447" customWidth="1"/>
    <col min="16158" max="16158" width="2.875" style="447" customWidth="1"/>
    <col min="16159" max="16384" width="9" style="447"/>
  </cols>
  <sheetData>
    <row r="1" spans="1:29" ht="17.100000000000001" customHeight="1">
      <c r="A1" s="1334" t="s">
        <v>2981</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row>
    <row r="2" spans="1:29" ht="17.100000000000001" customHeight="1">
      <c r="A2" s="1370" t="s">
        <v>2982</v>
      </c>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row>
    <row r="3" spans="1:29" s="449" customFormat="1" ht="17.100000000000001" customHeight="1">
      <c r="A3" s="422" t="s">
        <v>2983</v>
      </c>
      <c r="B3" s="422"/>
      <c r="C3" s="422"/>
      <c r="D3" s="422"/>
      <c r="E3" s="448"/>
      <c r="F3" s="448"/>
      <c r="G3" s="1371"/>
      <c r="H3" s="1371"/>
      <c r="I3" s="1371"/>
      <c r="J3" s="1371"/>
      <c r="K3" s="1371"/>
      <c r="L3" s="448"/>
      <c r="M3" s="448"/>
      <c r="N3" s="448"/>
      <c r="O3" s="448"/>
      <c r="P3" s="448"/>
      <c r="Q3" s="448"/>
      <c r="R3" s="448"/>
      <c r="S3" s="448"/>
      <c r="T3" s="448"/>
      <c r="U3" s="448"/>
      <c r="V3" s="448"/>
      <c r="W3" s="448"/>
      <c r="X3" s="448"/>
      <c r="Y3" s="448"/>
      <c r="Z3" s="448"/>
      <c r="AA3" s="448"/>
      <c r="AB3" s="448"/>
      <c r="AC3" s="448"/>
    </row>
    <row r="4" spans="1:29" s="449" customFormat="1" ht="17.100000000000001" customHeight="1">
      <c r="A4" s="411" t="s">
        <v>2985</v>
      </c>
      <c r="B4" s="411"/>
      <c r="C4" s="411"/>
      <c r="D4" s="411"/>
      <c r="E4" s="411"/>
      <c r="F4" s="413" t="s">
        <v>2986</v>
      </c>
      <c r="G4" s="1372"/>
      <c r="H4" s="1372"/>
      <c r="I4" s="1372"/>
      <c r="J4" s="1372"/>
      <c r="K4" s="1372"/>
      <c r="L4" s="423" t="s">
        <v>2812</v>
      </c>
      <c r="M4" s="1373"/>
      <c r="N4" s="1373"/>
      <c r="O4" s="1373"/>
      <c r="P4" s="1373"/>
      <c r="Q4" s="1373"/>
      <c r="R4" s="1373"/>
      <c r="S4" s="1373"/>
      <c r="T4" s="1373"/>
      <c r="U4" s="1373"/>
      <c r="V4" s="1373"/>
      <c r="W4" s="1373"/>
      <c r="X4" s="1373"/>
      <c r="Y4" s="1373"/>
      <c r="Z4" s="1373"/>
      <c r="AA4" s="1373"/>
      <c r="AB4" s="1373"/>
      <c r="AC4" s="1373"/>
    </row>
    <row r="5" spans="1:29" s="449" customFormat="1" ht="17.100000000000001" customHeight="1">
      <c r="A5" s="409" t="s">
        <v>2987</v>
      </c>
      <c r="B5" s="409"/>
      <c r="C5" s="409"/>
      <c r="D5" s="409"/>
      <c r="E5" s="409"/>
      <c r="F5" s="413" t="s">
        <v>2986</v>
      </c>
      <c r="G5" s="1212"/>
      <c r="H5" s="1212"/>
      <c r="I5" s="1212"/>
      <c r="J5" s="1212"/>
      <c r="K5" s="1212"/>
      <c r="L5" s="410" t="s">
        <v>2812</v>
      </c>
      <c r="M5" s="1326"/>
      <c r="N5" s="1326"/>
      <c r="O5" s="1326"/>
      <c r="P5" s="1326"/>
      <c r="Q5" s="1326"/>
      <c r="R5" s="1326"/>
      <c r="S5" s="1326"/>
      <c r="T5" s="1326"/>
      <c r="U5" s="1326"/>
      <c r="V5" s="1326"/>
      <c r="W5" s="1326"/>
      <c r="X5" s="1326"/>
      <c r="Y5" s="1326"/>
      <c r="Z5" s="1326"/>
      <c r="AA5" s="1326"/>
      <c r="AB5" s="1326"/>
      <c r="AC5" s="1326"/>
    </row>
    <row r="6" spans="1:29" s="449" customFormat="1" ht="17.100000000000001" customHeight="1">
      <c r="A6" s="409"/>
      <c r="B6" s="409"/>
      <c r="C6" s="409"/>
      <c r="D6" s="409"/>
      <c r="E6" s="409"/>
      <c r="F6" s="413" t="s">
        <v>2986</v>
      </c>
      <c r="G6" s="1212"/>
      <c r="H6" s="1212"/>
      <c r="I6" s="1212"/>
      <c r="J6" s="1212"/>
      <c r="K6" s="1212"/>
      <c r="L6" s="410" t="s">
        <v>2812</v>
      </c>
      <c r="M6" s="1326"/>
      <c r="N6" s="1326"/>
      <c r="O6" s="1326"/>
      <c r="P6" s="1326"/>
      <c r="Q6" s="1326"/>
      <c r="R6" s="1326"/>
      <c r="S6" s="1326"/>
      <c r="T6" s="1326"/>
      <c r="U6" s="1326"/>
      <c r="V6" s="1326"/>
      <c r="W6" s="1326"/>
      <c r="X6" s="1326"/>
      <c r="Y6" s="1326"/>
      <c r="Z6" s="1326"/>
      <c r="AA6" s="1326"/>
      <c r="AB6" s="1326"/>
      <c r="AC6" s="1326"/>
    </row>
    <row r="7" spans="1:29" s="449" customFormat="1" ht="17.100000000000001" customHeight="1">
      <c r="A7" s="409"/>
      <c r="B7" s="409"/>
      <c r="C7" s="409"/>
      <c r="D7" s="409"/>
      <c r="E7" s="409"/>
      <c r="F7" s="413" t="s">
        <v>2986</v>
      </c>
      <c r="G7" s="1212"/>
      <c r="H7" s="1212"/>
      <c r="I7" s="1212"/>
      <c r="J7" s="1212"/>
      <c r="K7" s="1212"/>
      <c r="L7" s="410" t="s">
        <v>2812</v>
      </c>
      <c r="M7" s="1326"/>
      <c r="N7" s="1326"/>
      <c r="O7" s="1326"/>
      <c r="P7" s="1326"/>
      <c r="Q7" s="1326"/>
      <c r="R7" s="1326"/>
      <c r="S7" s="1326"/>
      <c r="T7" s="1326"/>
      <c r="U7" s="1326"/>
      <c r="V7" s="1326"/>
      <c r="W7" s="1326"/>
      <c r="X7" s="1326"/>
      <c r="Y7" s="1326"/>
      <c r="Z7" s="1326"/>
      <c r="AA7" s="1326"/>
      <c r="AB7" s="1326"/>
      <c r="AC7" s="1326"/>
    </row>
    <row r="8" spans="1:29" s="449" customFormat="1" ht="17.100000000000001" customHeight="1">
      <c r="A8" s="409"/>
      <c r="B8" s="409"/>
      <c r="C8" s="409"/>
      <c r="D8" s="409"/>
      <c r="E8" s="409"/>
      <c r="F8" s="413" t="s">
        <v>2986</v>
      </c>
      <c r="G8" s="1369"/>
      <c r="H8" s="1369"/>
      <c r="I8" s="1369"/>
      <c r="J8" s="1369"/>
      <c r="K8" s="1369"/>
      <c r="L8" s="410" t="s">
        <v>2812</v>
      </c>
      <c r="M8" s="1338"/>
      <c r="N8" s="1338"/>
      <c r="O8" s="1338"/>
      <c r="P8" s="1338"/>
      <c r="Q8" s="1338"/>
      <c r="R8" s="1338"/>
      <c r="S8" s="1338"/>
      <c r="T8" s="1338"/>
      <c r="U8" s="1338"/>
      <c r="V8" s="1338"/>
      <c r="W8" s="1338"/>
      <c r="X8" s="1338"/>
      <c r="Y8" s="1338"/>
      <c r="Z8" s="1338"/>
      <c r="AA8" s="1338"/>
      <c r="AB8" s="1338"/>
      <c r="AC8" s="1338"/>
    </row>
    <row r="9" spans="1:29" s="449" customFormat="1" ht="17.100000000000001" customHeight="1">
      <c r="A9" s="411" t="s">
        <v>2988</v>
      </c>
      <c r="B9" s="411"/>
      <c r="C9" s="411"/>
      <c r="D9" s="411"/>
      <c r="E9" s="411"/>
      <c r="F9" s="411"/>
      <c r="G9" s="411"/>
      <c r="H9" s="411"/>
      <c r="I9" s="411"/>
      <c r="J9" s="411"/>
      <c r="K9" s="411"/>
      <c r="L9" s="411"/>
      <c r="M9" s="411"/>
      <c r="N9" s="411"/>
      <c r="O9" s="411"/>
      <c r="P9" s="411"/>
      <c r="Q9" s="411"/>
      <c r="R9" s="411"/>
      <c r="S9" s="411"/>
      <c r="T9" s="411"/>
      <c r="U9" s="411"/>
      <c r="V9" s="411"/>
      <c r="W9" s="411"/>
      <c r="X9" s="411"/>
      <c r="Y9" s="411"/>
      <c r="Z9" s="411"/>
      <c r="AA9" s="411"/>
      <c r="AB9" s="411"/>
      <c r="AC9" s="411"/>
    </row>
    <row r="10" spans="1:29" s="449" customFormat="1" ht="17.100000000000001" customHeight="1">
      <c r="A10" s="410"/>
      <c r="B10" s="410"/>
      <c r="C10" s="412" t="s">
        <v>2828</v>
      </c>
      <c r="D10" s="410" t="s">
        <v>2863</v>
      </c>
      <c r="E10" s="410"/>
      <c r="F10" s="412" t="s">
        <v>2828</v>
      </c>
      <c r="G10" s="418" t="s">
        <v>2864</v>
      </c>
      <c r="H10" s="410"/>
      <c r="I10" s="412" t="s">
        <v>2828</v>
      </c>
      <c r="J10" s="418" t="s">
        <v>2865</v>
      </c>
      <c r="K10" s="418"/>
      <c r="L10" s="412" t="s">
        <v>2828</v>
      </c>
      <c r="M10" s="418" t="s">
        <v>2866</v>
      </c>
      <c r="N10" s="409"/>
      <c r="O10" s="412" t="s">
        <v>2828</v>
      </c>
      <c r="P10" s="418" t="s">
        <v>2867</v>
      </c>
      <c r="Q10" s="418"/>
      <c r="R10" s="418"/>
      <c r="S10" s="412" t="s">
        <v>2828</v>
      </c>
      <c r="T10" s="418" t="s">
        <v>2868</v>
      </c>
      <c r="U10" s="418"/>
      <c r="V10" s="418"/>
      <c r="W10" s="418"/>
      <c r="X10" s="412" t="s">
        <v>2828</v>
      </c>
      <c r="Y10" s="418" t="s">
        <v>2869</v>
      </c>
      <c r="Z10" s="418"/>
      <c r="AA10" s="418"/>
      <c r="AB10" s="418"/>
      <c r="AC10" s="418"/>
    </row>
    <row r="11" spans="1:29" s="449" customFormat="1" ht="17.100000000000001" customHeight="1">
      <c r="A11" s="422" t="s">
        <v>2989</v>
      </c>
      <c r="B11" s="422"/>
      <c r="C11" s="422"/>
      <c r="D11" s="422"/>
      <c r="E11" s="422"/>
      <c r="F11" s="1378"/>
      <c r="G11" s="1378"/>
      <c r="H11" s="1378"/>
      <c r="I11" s="1378"/>
      <c r="J11" s="1378"/>
      <c r="K11" s="1378"/>
      <c r="L11" s="422" t="s">
        <v>2990</v>
      </c>
      <c r="M11" s="422"/>
      <c r="N11" s="422"/>
      <c r="O11" s="1378"/>
      <c r="P11" s="1378"/>
      <c r="Q11" s="1378"/>
      <c r="R11" s="1378"/>
      <c r="S11" s="1378"/>
      <c r="T11" s="1378"/>
      <c r="U11" s="422" t="s">
        <v>2945</v>
      </c>
      <c r="V11" s="422"/>
      <c r="W11" s="422"/>
      <c r="X11" s="422"/>
      <c r="Y11" s="422"/>
      <c r="Z11" s="422"/>
      <c r="AA11" s="422"/>
      <c r="AB11" s="422"/>
      <c r="AC11" s="422"/>
    </row>
    <row r="12" spans="1:29" s="449" customFormat="1" ht="17.100000000000001" customHeight="1">
      <c r="A12" s="411" t="s">
        <v>2991</v>
      </c>
      <c r="B12" s="409"/>
      <c r="C12" s="409"/>
      <c r="D12" s="409"/>
      <c r="E12" s="409"/>
      <c r="F12" s="409"/>
      <c r="G12" s="366"/>
      <c r="H12" s="366"/>
      <c r="I12" s="366"/>
      <c r="J12" s="366"/>
      <c r="K12" s="366"/>
      <c r="L12" s="450"/>
      <c r="M12" s="366"/>
      <c r="N12" s="450"/>
      <c r="O12" s="450"/>
      <c r="P12" s="450"/>
      <c r="Q12" s="450"/>
      <c r="R12" s="450"/>
      <c r="S12" s="450"/>
      <c r="T12" s="450"/>
      <c r="U12" s="450"/>
      <c r="V12" s="366"/>
      <c r="W12" s="450"/>
      <c r="X12" s="450"/>
      <c r="Y12" s="450"/>
      <c r="Z12" s="450"/>
      <c r="AA12" s="450"/>
      <c r="AB12" s="450"/>
      <c r="AC12" s="450"/>
    </row>
    <row r="13" spans="1:29" s="449" customFormat="1" ht="17.100000000000001" customHeight="1">
      <c r="A13" s="409"/>
      <c r="B13" s="409"/>
      <c r="C13" s="412" t="s">
        <v>2828</v>
      </c>
      <c r="D13" s="366" t="s">
        <v>2992</v>
      </c>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row>
    <row r="14" spans="1:29" s="449" customFormat="1" ht="17.100000000000001" customHeight="1">
      <c r="A14" s="409"/>
      <c r="B14" s="409"/>
      <c r="C14" s="412" t="s">
        <v>2828</v>
      </c>
      <c r="D14" s="366" t="s">
        <v>2993</v>
      </c>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29" s="449" customFormat="1" ht="17.100000000000001" customHeight="1">
      <c r="A15" s="409"/>
      <c r="B15" s="409"/>
      <c r="C15" s="412" t="s">
        <v>2828</v>
      </c>
      <c r="D15" s="409" t="s">
        <v>2994</v>
      </c>
      <c r="E15" s="409"/>
      <c r="F15" s="409"/>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row>
    <row r="16" spans="1:29" s="449" customFormat="1" ht="17.100000000000001" customHeight="1">
      <c r="A16" s="409"/>
      <c r="B16" s="409"/>
      <c r="C16" s="412" t="s">
        <v>2828</v>
      </c>
      <c r="D16" s="366" t="s">
        <v>2995</v>
      </c>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row>
    <row r="17" spans="1:29" s="449" customFormat="1" ht="17.100000000000001" customHeight="1">
      <c r="A17" s="409"/>
      <c r="B17" s="409"/>
      <c r="C17" s="412" t="s">
        <v>2828</v>
      </c>
      <c r="D17" s="366" t="s">
        <v>2996</v>
      </c>
      <c r="E17" s="366"/>
      <c r="F17" s="366"/>
      <c r="G17" s="366"/>
      <c r="H17" s="366"/>
      <c r="I17" s="366"/>
      <c r="J17" s="366"/>
      <c r="K17" s="409"/>
      <c r="L17" s="366"/>
      <c r="M17" s="366"/>
      <c r="N17" s="366"/>
      <c r="O17" s="366"/>
      <c r="P17" s="366"/>
      <c r="Q17" s="366"/>
      <c r="R17" s="366"/>
      <c r="S17" s="366"/>
      <c r="T17" s="366"/>
      <c r="U17" s="366"/>
      <c r="V17" s="366"/>
      <c r="W17" s="366"/>
      <c r="X17" s="366"/>
      <c r="Y17" s="366"/>
      <c r="Z17" s="366"/>
      <c r="AA17" s="366"/>
      <c r="AB17" s="366"/>
      <c r="AC17" s="366"/>
    </row>
    <row r="18" spans="1:29" s="449" customFormat="1" ht="17.100000000000001" customHeight="1">
      <c r="A18" s="409"/>
      <c r="B18" s="409"/>
      <c r="C18" s="412" t="s">
        <v>2828</v>
      </c>
      <c r="D18" s="366" t="s">
        <v>2997</v>
      </c>
      <c r="E18" s="366"/>
      <c r="F18" s="366"/>
      <c r="G18" s="366"/>
      <c r="H18" s="366"/>
      <c r="I18" s="366"/>
      <c r="J18" s="366"/>
      <c r="K18" s="409"/>
      <c r="L18" s="366"/>
      <c r="M18" s="366"/>
      <c r="N18" s="366"/>
      <c r="O18" s="366"/>
      <c r="P18" s="366"/>
      <c r="Q18" s="366"/>
      <c r="R18" s="366"/>
      <c r="S18" s="366"/>
      <c r="T18" s="366"/>
      <c r="U18" s="366"/>
      <c r="V18" s="366"/>
      <c r="W18" s="366"/>
      <c r="X18" s="366"/>
      <c r="Y18" s="366"/>
      <c r="Z18" s="366"/>
      <c r="AA18" s="366"/>
      <c r="AB18" s="366"/>
      <c r="AC18" s="366"/>
    </row>
    <row r="19" spans="1:29" s="449" customFormat="1" ht="17.100000000000001" customHeight="1">
      <c r="A19" s="418"/>
      <c r="B19" s="418"/>
      <c r="C19" s="414" t="s">
        <v>2828</v>
      </c>
      <c r="D19" s="433" t="s">
        <v>2559</v>
      </c>
      <c r="E19" s="433"/>
      <c r="F19" s="433"/>
      <c r="G19" s="433"/>
      <c r="H19" s="433"/>
      <c r="I19" s="433"/>
      <c r="J19" s="433"/>
      <c r="K19" s="433"/>
      <c r="L19" s="433"/>
      <c r="M19" s="418"/>
      <c r="N19" s="433"/>
      <c r="O19" s="433"/>
      <c r="P19" s="433"/>
      <c r="Q19" s="433"/>
      <c r="R19" s="433"/>
      <c r="S19" s="433"/>
      <c r="T19" s="433"/>
      <c r="U19" s="433"/>
      <c r="V19" s="433"/>
      <c r="W19" s="433"/>
      <c r="X19" s="433"/>
      <c r="Y19" s="433"/>
      <c r="Z19" s="433"/>
      <c r="AA19" s="433"/>
      <c r="AB19" s="433"/>
      <c r="AC19" s="433"/>
    </row>
    <row r="20" spans="1:29" s="449" customFormat="1" ht="17.100000000000001" customHeight="1">
      <c r="A20" s="409" t="s">
        <v>2998</v>
      </c>
      <c r="B20" s="409"/>
      <c r="C20" s="409"/>
      <c r="D20" s="409"/>
      <c r="E20" s="409"/>
      <c r="F20" s="409"/>
      <c r="G20" s="366"/>
      <c r="H20" s="366"/>
      <c r="I20" s="366"/>
      <c r="J20" s="366"/>
      <c r="K20" s="366"/>
      <c r="L20" s="366"/>
      <c r="M20" s="366"/>
      <c r="N20" s="366"/>
      <c r="O20" s="366"/>
      <c r="P20" s="366"/>
      <c r="Q20" s="409"/>
      <c r="R20" s="366"/>
      <c r="S20" s="366"/>
      <c r="T20" s="366"/>
      <c r="U20" s="366"/>
      <c r="V20" s="366"/>
      <c r="W20" s="366"/>
      <c r="X20" s="366"/>
      <c r="Y20" s="366"/>
      <c r="Z20" s="366"/>
      <c r="AA20" s="366"/>
      <c r="AB20" s="366"/>
      <c r="AC20" s="366"/>
    </row>
    <row r="21" spans="1:29" s="449" customFormat="1" ht="17.100000000000001" customHeight="1">
      <c r="A21" s="409"/>
      <c r="B21" s="409"/>
      <c r="C21" s="412" t="s">
        <v>2828</v>
      </c>
      <c r="D21" s="409" t="s">
        <v>2999</v>
      </c>
      <c r="E21" s="409"/>
      <c r="F21" s="409"/>
      <c r="G21" s="366"/>
      <c r="H21" s="366"/>
      <c r="I21" s="366"/>
      <c r="J21" s="366"/>
      <c r="K21" s="366"/>
      <c r="L21" s="366"/>
      <c r="M21" s="366"/>
      <c r="N21" s="366"/>
      <c r="O21" s="366"/>
      <c r="P21" s="366"/>
      <c r="Q21" s="409"/>
      <c r="R21" s="366"/>
      <c r="S21" s="366"/>
      <c r="T21" s="366"/>
      <c r="U21" s="366"/>
      <c r="V21" s="366"/>
      <c r="W21" s="366"/>
      <c r="X21" s="366"/>
      <c r="Y21" s="366"/>
      <c r="Z21" s="366"/>
      <c r="AA21" s="366"/>
      <c r="AB21" s="366"/>
      <c r="AC21" s="366"/>
    </row>
    <row r="22" spans="1:29" s="449" customFormat="1" ht="17.100000000000001" customHeight="1">
      <c r="A22" s="409"/>
      <c r="B22" s="409"/>
      <c r="C22" s="412" t="s">
        <v>2828</v>
      </c>
      <c r="D22" s="409" t="s">
        <v>3000</v>
      </c>
      <c r="E22" s="409"/>
      <c r="F22" s="409"/>
      <c r="G22" s="366"/>
      <c r="H22" s="366"/>
      <c r="I22" s="366"/>
      <c r="J22" s="366"/>
      <c r="K22" s="366"/>
      <c r="L22" s="366"/>
      <c r="M22" s="366"/>
      <c r="N22" s="366"/>
      <c r="O22" s="366"/>
      <c r="P22" s="366"/>
      <c r="Q22" s="409"/>
      <c r="R22" s="366"/>
      <c r="S22" s="366"/>
      <c r="T22" s="366"/>
      <c r="U22" s="366"/>
      <c r="V22" s="366"/>
      <c r="W22" s="366"/>
      <c r="X22" s="366"/>
      <c r="Y22" s="366"/>
      <c r="Z22" s="366"/>
      <c r="AA22" s="366"/>
      <c r="AB22" s="366"/>
      <c r="AC22" s="366"/>
    </row>
    <row r="23" spans="1:29" s="449" customFormat="1" ht="17.100000000000001" customHeight="1">
      <c r="A23" s="409"/>
      <c r="B23" s="409"/>
      <c r="C23" s="412" t="s">
        <v>2828</v>
      </c>
      <c r="D23" s="409" t="s">
        <v>3001</v>
      </c>
      <c r="E23" s="409"/>
      <c r="F23" s="409"/>
      <c r="G23" s="366"/>
      <c r="H23" s="366"/>
      <c r="I23" s="366"/>
      <c r="J23" s="366"/>
      <c r="K23" s="366"/>
      <c r="L23" s="366"/>
      <c r="M23" s="366"/>
      <c r="N23" s="366"/>
      <c r="O23" s="366"/>
      <c r="P23" s="366"/>
      <c r="Q23" s="409"/>
      <c r="R23" s="366"/>
      <c r="S23" s="366"/>
      <c r="T23" s="366"/>
      <c r="U23" s="366"/>
      <c r="V23" s="366"/>
      <c r="W23" s="366"/>
      <c r="X23" s="366"/>
      <c r="Y23" s="366"/>
      <c r="Z23" s="366"/>
      <c r="AA23" s="366"/>
      <c r="AB23" s="366"/>
      <c r="AC23" s="366"/>
    </row>
    <row r="24" spans="1:29" s="449" customFormat="1" ht="17.100000000000001" customHeight="1">
      <c r="A24" s="409"/>
      <c r="B24" s="409"/>
      <c r="C24" s="412" t="s">
        <v>2828</v>
      </c>
      <c r="D24" s="409" t="s">
        <v>3002</v>
      </c>
      <c r="E24" s="409"/>
      <c r="F24" s="409"/>
      <c r="G24" s="366"/>
      <c r="H24" s="366"/>
      <c r="I24" s="366"/>
      <c r="J24" s="366"/>
      <c r="K24" s="366"/>
      <c r="L24" s="366"/>
      <c r="M24" s="366"/>
      <c r="N24" s="366"/>
      <c r="O24" s="366"/>
      <c r="P24" s="366"/>
      <c r="Q24" s="409"/>
      <c r="R24" s="366"/>
      <c r="S24" s="366"/>
      <c r="T24" s="366"/>
      <c r="U24" s="366"/>
      <c r="V24" s="366"/>
      <c r="W24" s="366"/>
      <c r="X24" s="366"/>
      <c r="Y24" s="366"/>
      <c r="Z24" s="366"/>
      <c r="AA24" s="366"/>
      <c r="AB24" s="366"/>
      <c r="AC24" s="366"/>
    </row>
    <row r="25" spans="1:29" s="449" customFormat="1" ht="17.100000000000001" customHeight="1">
      <c r="A25" s="409"/>
      <c r="B25" s="409"/>
      <c r="C25" s="412" t="s">
        <v>2828</v>
      </c>
      <c r="D25" s="409" t="s">
        <v>2559</v>
      </c>
      <c r="E25" s="409"/>
      <c r="F25" s="409"/>
      <c r="G25" s="366"/>
      <c r="H25" s="366"/>
      <c r="I25" s="366"/>
      <c r="J25" s="366"/>
      <c r="K25" s="366"/>
      <c r="L25" s="366"/>
      <c r="M25" s="366"/>
      <c r="N25" s="366"/>
      <c r="O25" s="366"/>
      <c r="P25" s="366"/>
      <c r="Q25" s="409"/>
      <c r="R25" s="366"/>
      <c r="S25" s="366"/>
      <c r="T25" s="366"/>
      <c r="U25" s="366"/>
      <c r="V25" s="366"/>
      <c r="W25" s="366"/>
      <c r="X25" s="366"/>
      <c r="Y25" s="366"/>
      <c r="Z25" s="366"/>
      <c r="AA25" s="366"/>
      <c r="AB25" s="366"/>
      <c r="AC25" s="366"/>
    </row>
    <row r="26" spans="1:29" s="449" customFormat="1" ht="17.100000000000001" customHeight="1">
      <c r="A26" s="418"/>
      <c r="B26" s="418"/>
      <c r="C26" s="414" t="s">
        <v>2828</v>
      </c>
      <c r="D26" s="418" t="s">
        <v>3003</v>
      </c>
      <c r="E26" s="418"/>
      <c r="F26" s="418"/>
      <c r="G26" s="433"/>
      <c r="H26" s="433"/>
      <c r="I26" s="433"/>
      <c r="J26" s="433"/>
      <c r="K26" s="433"/>
      <c r="L26" s="433"/>
      <c r="M26" s="433"/>
      <c r="N26" s="433"/>
      <c r="O26" s="433"/>
      <c r="P26" s="433"/>
      <c r="Q26" s="418"/>
      <c r="R26" s="433"/>
      <c r="S26" s="433"/>
      <c r="T26" s="433"/>
      <c r="U26" s="433"/>
      <c r="V26" s="433"/>
      <c r="W26" s="433"/>
      <c r="X26" s="433"/>
      <c r="Y26" s="433"/>
      <c r="Z26" s="433"/>
      <c r="AA26" s="433"/>
      <c r="AB26" s="433"/>
      <c r="AC26" s="433"/>
    </row>
    <row r="27" spans="1:29" s="449" customFormat="1" ht="17.100000000000001" customHeight="1">
      <c r="A27" s="409" t="s">
        <v>3004</v>
      </c>
      <c r="B27" s="409"/>
      <c r="C27" s="409"/>
      <c r="D27" s="409"/>
      <c r="E27" s="409"/>
      <c r="F27" s="409"/>
      <c r="G27" s="366"/>
      <c r="H27" s="366"/>
      <c r="I27" s="366"/>
      <c r="J27" s="366"/>
      <c r="K27" s="366"/>
      <c r="L27" s="366"/>
      <c r="M27" s="366"/>
      <c r="N27" s="366"/>
      <c r="O27" s="366"/>
      <c r="P27" s="366"/>
      <c r="Q27" s="409"/>
      <c r="R27" s="366"/>
      <c r="S27" s="366"/>
      <c r="T27" s="366"/>
      <c r="U27" s="366"/>
      <c r="V27" s="366"/>
      <c r="W27" s="366"/>
      <c r="X27" s="366"/>
      <c r="Y27" s="366"/>
      <c r="Z27" s="366"/>
      <c r="AA27" s="366"/>
      <c r="AB27" s="366"/>
      <c r="AC27" s="366"/>
    </row>
    <row r="28" spans="1:29" s="449" customFormat="1" ht="17.100000000000001" customHeight="1">
      <c r="A28" s="409"/>
      <c r="B28" s="409"/>
      <c r="C28" s="412" t="s">
        <v>2828</v>
      </c>
      <c r="D28" s="409" t="s">
        <v>3005</v>
      </c>
      <c r="E28" s="409"/>
      <c r="F28" s="409"/>
      <c r="G28" s="366"/>
      <c r="H28" s="366"/>
      <c r="I28" s="412" t="s">
        <v>2828</v>
      </c>
      <c r="J28" s="366" t="s">
        <v>3006</v>
      </c>
      <c r="K28" s="366"/>
      <c r="L28" s="366"/>
      <c r="M28" s="366"/>
      <c r="N28" s="366"/>
      <c r="O28" s="366"/>
      <c r="P28" s="412" t="s">
        <v>2828</v>
      </c>
      <c r="Q28" s="409" t="s">
        <v>3007</v>
      </c>
      <c r="R28" s="366"/>
      <c r="S28" s="366"/>
      <c r="T28" s="366"/>
      <c r="U28" s="366"/>
      <c r="V28" s="366"/>
      <c r="W28" s="412" t="s">
        <v>2828</v>
      </c>
      <c r="X28" s="366" t="s">
        <v>3008</v>
      </c>
      <c r="Y28" s="366"/>
      <c r="Z28" s="366"/>
      <c r="AA28" s="366"/>
      <c r="AB28" s="366"/>
      <c r="AC28" s="366"/>
    </row>
    <row r="29" spans="1:29" s="449" customFormat="1" ht="17.100000000000001" customHeight="1">
      <c r="A29" s="409"/>
      <c r="B29" s="409"/>
      <c r="C29" s="412" t="s">
        <v>2828</v>
      </c>
      <c r="D29" s="409" t="s">
        <v>2559</v>
      </c>
      <c r="E29" s="409"/>
      <c r="F29" s="409"/>
      <c r="G29" s="366"/>
      <c r="H29" s="366"/>
      <c r="I29" s="412" t="s">
        <v>2828</v>
      </c>
      <c r="J29" s="366" t="s">
        <v>3009</v>
      </c>
      <c r="K29" s="366"/>
      <c r="L29" s="366"/>
      <c r="M29" s="366"/>
      <c r="N29" s="366"/>
      <c r="O29" s="366"/>
      <c r="P29" s="409"/>
      <c r="Q29" s="409"/>
      <c r="R29" s="366"/>
      <c r="S29" s="366"/>
      <c r="T29" s="366"/>
      <c r="U29" s="366"/>
      <c r="V29" s="366"/>
      <c r="W29" s="366"/>
      <c r="X29" s="366"/>
      <c r="Y29" s="366"/>
      <c r="Z29" s="366"/>
      <c r="AA29" s="366"/>
      <c r="AB29" s="366"/>
      <c r="AC29" s="366"/>
    </row>
    <row r="30" spans="1:29" s="449" customFormat="1" ht="17.100000000000001" customHeight="1">
      <c r="A30" s="411" t="s">
        <v>3010</v>
      </c>
      <c r="B30" s="411"/>
      <c r="C30" s="411"/>
      <c r="D30" s="411"/>
      <c r="E30" s="411"/>
      <c r="F30" s="385"/>
      <c r="G30" s="385"/>
      <c r="H30" s="385"/>
      <c r="I30" s="385"/>
      <c r="J30" s="385"/>
      <c r="K30" s="451"/>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3011</v>
      </c>
      <c r="B31" s="409"/>
      <c r="C31" s="409"/>
      <c r="D31" s="409"/>
      <c r="E31" s="409"/>
      <c r="F31" s="367"/>
      <c r="G31" s="367"/>
      <c r="H31" s="367"/>
      <c r="I31" s="367"/>
      <c r="J31" s="1359"/>
      <c r="K31" s="1359"/>
      <c r="L31" s="367" t="s">
        <v>2109</v>
      </c>
      <c r="M31" s="367"/>
      <c r="N31" s="367"/>
      <c r="O31" s="367"/>
      <c r="P31" s="367"/>
      <c r="Q31" s="367"/>
      <c r="R31" s="367"/>
      <c r="S31" s="367"/>
      <c r="T31" s="367"/>
      <c r="U31" s="367"/>
      <c r="V31" s="367"/>
      <c r="W31" s="367"/>
      <c r="X31" s="367"/>
      <c r="Y31" s="367"/>
      <c r="Z31" s="367"/>
      <c r="AA31" s="367"/>
      <c r="AB31" s="367"/>
      <c r="AC31" s="367"/>
    </row>
    <row r="32" spans="1:29" s="449" customFormat="1" ht="17.100000000000001" customHeight="1">
      <c r="A32" s="409" t="s">
        <v>3012</v>
      </c>
      <c r="B32" s="409"/>
      <c r="C32" s="409"/>
      <c r="D32" s="409"/>
      <c r="E32" s="409"/>
      <c r="F32" s="367"/>
      <c r="G32" s="367"/>
      <c r="H32" s="367"/>
      <c r="I32" s="367"/>
      <c r="J32" s="1359"/>
      <c r="K32" s="1359"/>
      <c r="L32" s="367" t="s">
        <v>2109</v>
      </c>
      <c r="M32" s="367"/>
      <c r="N32" s="367"/>
      <c r="O32" s="367"/>
      <c r="P32" s="367"/>
      <c r="Q32" s="367"/>
      <c r="R32" s="367"/>
      <c r="S32" s="367"/>
      <c r="T32" s="367"/>
      <c r="U32" s="367"/>
      <c r="V32" s="367"/>
      <c r="W32" s="367"/>
      <c r="X32" s="367"/>
      <c r="Y32" s="367"/>
      <c r="Z32" s="367"/>
      <c r="AA32" s="367"/>
      <c r="AB32" s="367"/>
      <c r="AC32" s="367"/>
    </row>
    <row r="33" spans="1:51" s="449" customFormat="1" ht="17.100000000000001" customHeight="1">
      <c r="A33" s="409" t="s">
        <v>3013</v>
      </c>
      <c r="B33" s="409"/>
      <c r="C33" s="409"/>
      <c r="D33" s="409"/>
      <c r="E33" s="409"/>
      <c r="F33" s="367"/>
      <c r="G33" s="367"/>
      <c r="H33" s="367"/>
      <c r="I33" s="367"/>
      <c r="J33" s="1359"/>
      <c r="K33" s="1359"/>
      <c r="L33" s="367" t="s">
        <v>2109</v>
      </c>
      <c r="M33" s="367"/>
      <c r="N33" s="367"/>
      <c r="O33" s="367"/>
      <c r="P33" s="367"/>
      <c r="Q33" s="367"/>
      <c r="R33" s="367"/>
      <c r="S33" s="367"/>
      <c r="T33" s="367"/>
      <c r="U33" s="367"/>
      <c r="V33" s="367"/>
      <c r="W33" s="367"/>
      <c r="X33" s="367"/>
      <c r="Y33" s="367"/>
      <c r="Z33" s="367"/>
      <c r="AA33" s="367"/>
      <c r="AB33" s="367"/>
      <c r="AC33" s="367"/>
    </row>
    <row r="34" spans="1:51" s="449" customFormat="1" ht="17.100000000000001" customHeight="1">
      <c r="A34" s="418" t="s">
        <v>3014</v>
      </c>
      <c r="B34" s="418"/>
      <c r="C34" s="418"/>
      <c r="D34" s="418"/>
      <c r="E34" s="418"/>
      <c r="F34" s="417"/>
      <c r="G34" s="367"/>
      <c r="H34" s="367"/>
      <c r="I34" s="367"/>
      <c r="J34" s="1379"/>
      <c r="K34" s="1379"/>
      <c r="L34" s="367" t="s">
        <v>2109</v>
      </c>
      <c r="M34" s="367"/>
      <c r="N34" s="367"/>
      <c r="O34" s="367"/>
      <c r="P34" s="367"/>
      <c r="Q34" s="367"/>
      <c r="R34" s="367"/>
      <c r="S34" s="367"/>
      <c r="T34" s="367"/>
      <c r="U34" s="367"/>
      <c r="V34" s="367"/>
      <c r="W34" s="417"/>
      <c r="X34" s="417"/>
      <c r="Y34" s="417"/>
      <c r="Z34" s="417"/>
      <c r="AA34" s="417"/>
      <c r="AB34" s="417"/>
      <c r="AC34" s="417"/>
    </row>
    <row r="35" spans="1:51" s="449" customFormat="1" ht="17.100000000000001" customHeight="1">
      <c r="A35" s="411" t="s">
        <v>3015</v>
      </c>
      <c r="B35" s="411"/>
      <c r="C35" s="411"/>
      <c r="D35" s="411"/>
      <c r="E35" s="411"/>
      <c r="F35" s="411"/>
      <c r="G35" s="1374"/>
      <c r="H35" s="1374"/>
      <c r="I35" s="1374"/>
      <c r="J35" s="1374"/>
      <c r="K35" s="1374"/>
      <c r="L35" s="1374"/>
      <c r="M35" s="1374"/>
      <c r="N35" s="1374"/>
      <c r="O35" s="1374"/>
      <c r="P35" s="1374"/>
      <c r="Q35" s="1374"/>
      <c r="R35" s="1374"/>
      <c r="S35" s="1374"/>
      <c r="T35" s="1374"/>
      <c r="U35" s="1374"/>
      <c r="V35" s="411"/>
      <c r="W35" s="411"/>
      <c r="X35" s="411"/>
      <c r="Y35" s="411"/>
      <c r="Z35" s="411"/>
      <c r="AA35" s="411"/>
      <c r="AB35" s="411"/>
      <c r="AC35" s="411"/>
    </row>
    <row r="36" spans="1:51" s="449" customFormat="1" ht="17.100000000000001" customHeight="1">
      <c r="A36" s="409" t="s">
        <v>3016</v>
      </c>
      <c r="B36" s="409"/>
      <c r="C36" s="409"/>
      <c r="D36" s="409"/>
      <c r="E36" s="409"/>
      <c r="F36" s="409"/>
      <c r="G36" s="428"/>
      <c r="H36" s="428"/>
      <c r="I36" s="1339"/>
      <c r="J36" s="1339"/>
      <c r="K36" s="1339"/>
      <c r="L36" s="367" t="s">
        <v>2842</v>
      </c>
      <c r="M36" s="367"/>
      <c r="N36" s="367"/>
      <c r="O36" s="367"/>
      <c r="P36" s="367"/>
      <c r="Q36" s="367"/>
      <c r="R36" s="367"/>
      <c r="S36" s="367"/>
      <c r="T36" s="367"/>
      <c r="U36" s="367"/>
      <c r="V36" s="409"/>
      <c r="W36" s="409"/>
      <c r="X36" s="409"/>
      <c r="Y36" s="409"/>
      <c r="Z36" s="409"/>
      <c r="AA36" s="409"/>
      <c r="AB36" s="409"/>
      <c r="AC36" s="409"/>
    </row>
    <row r="37" spans="1:51" s="449" customFormat="1" ht="17.100000000000001" customHeight="1">
      <c r="A37" s="409" t="s">
        <v>3017</v>
      </c>
      <c r="B37" s="409"/>
      <c r="C37" s="409"/>
      <c r="D37" s="409"/>
      <c r="E37" s="409"/>
      <c r="F37" s="409"/>
      <c r="G37" s="428"/>
      <c r="H37" s="428"/>
      <c r="I37" s="1339"/>
      <c r="J37" s="1339"/>
      <c r="K37" s="1339"/>
      <c r="L37" s="367" t="s">
        <v>2842</v>
      </c>
      <c r="M37" s="367"/>
      <c r="N37" s="367"/>
      <c r="O37" s="367"/>
      <c r="P37" s="367"/>
      <c r="Q37" s="367"/>
      <c r="R37" s="367"/>
      <c r="S37" s="367"/>
      <c r="T37" s="367"/>
      <c r="U37" s="367"/>
      <c r="V37" s="409"/>
      <c r="W37" s="409"/>
      <c r="X37" s="409"/>
      <c r="Y37" s="409"/>
      <c r="Z37" s="409"/>
      <c r="AA37" s="409"/>
      <c r="AB37" s="409"/>
      <c r="AC37" s="409"/>
    </row>
    <row r="38" spans="1:51" s="449" customFormat="1" ht="17.100000000000001" customHeight="1">
      <c r="A38" s="1375" t="s">
        <v>3018</v>
      </c>
      <c r="B38" s="1375"/>
      <c r="C38" s="1375"/>
      <c r="D38" s="1375"/>
      <c r="E38" s="1375"/>
      <c r="F38" s="1375"/>
      <c r="G38" s="1375"/>
      <c r="H38" s="1376"/>
      <c r="I38" s="1376"/>
      <c r="J38" s="1376"/>
      <c r="K38" s="1376"/>
      <c r="L38" s="1376"/>
      <c r="M38" s="1376"/>
      <c r="N38" s="1376"/>
      <c r="O38" s="1376"/>
      <c r="P38" s="1376"/>
      <c r="Q38" s="1376"/>
      <c r="R38" s="1376"/>
      <c r="S38" s="1376"/>
      <c r="T38" s="1376"/>
      <c r="U38" s="1376"/>
      <c r="V38" s="1376"/>
      <c r="W38" s="1376"/>
      <c r="X38" s="1376"/>
      <c r="Y38" s="1376"/>
      <c r="Z38" s="1376"/>
      <c r="AA38" s="1376"/>
      <c r="AB38" s="1376"/>
      <c r="AC38" s="1376"/>
      <c r="AT38" s="452"/>
      <c r="AU38" s="452"/>
      <c r="AV38" s="452"/>
      <c r="AW38" s="452" t="s">
        <v>3019</v>
      </c>
      <c r="AX38" s="452"/>
      <c r="AY38" s="452"/>
    </row>
    <row r="39" spans="1:51" s="449" customFormat="1" ht="17.100000000000001" customHeight="1">
      <c r="A39" s="417"/>
      <c r="B39" s="417"/>
      <c r="C39" s="417"/>
      <c r="D39" s="417"/>
      <c r="E39" s="417"/>
      <c r="F39" s="417"/>
      <c r="G39" s="417"/>
      <c r="H39" s="1377"/>
      <c r="I39" s="1377"/>
      <c r="J39" s="1377"/>
      <c r="K39" s="1377"/>
      <c r="L39" s="1377"/>
      <c r="M39" s="1377"/>
      <c r="N39" s="1377"/>
      <c r="O39" s="1377"/>
      <c r="P39" s="1377"/>
      <c r="Q39" s="1377"/>
      <c r="R39" s="1377"/>
      <c r="S39" s="1377"/>
      <c r="T39" s="1377"/>
      <c r="U39" s="1377"/>
      <c r="V39" s="1377"/>
      <c r="W39" s="1377"/>
      <c r="X39" s="1377"/>
      <c r="Y39" s="1377"/>
      <c r="Z39" s="1377"/>
      <c r="AA39" s="1377"/>
      <c r="AB39" s="1377"/>
      <c r="AC39" s="1377"/>
    </row>
    <row r="40" spans="1:51" s="449" customFormat="1" ht="17.100000000000001" customHeight="1">
      <c r="A40" s="411" t="s">
        <v>3020</v>
      </c>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51" s="449" customFormat="1" ht="17.100000000000001" customHeight="1">
      <c r="A41" s="1381" t="s">
        <v>4518</v>
      </c>
      <c r="B41" s="1381"/>
      <c r="C41" s="1381"/>
      <c r="D41" s="1381"/>
      <c r="E41" s="1381"/>
      <c r="F41" s="1381"/>
      <c r="G41" s="1381"/>
      <c r="H41" s="1381"/>
      <c r="I41" s="1381"/>
      <c r="J41" s="1381"/>
      <c r="K41" s="1381"/>
      <c r="L41" s="1381"/>
      <c r="M41" s="1381"/>
      <c r="N41" s="1381"/>
      <c r="O41" s="1381"/>
      <c r="P41" s="1381"/>
      <c r="Q41" s="1381"/>
      <c r="R41" s="1381"/>
      <c r="S41" s="1381"/>
      <c r="T41" s="1381"/>
      <c r="U41" s="1381"/>
      <c r="V41" s="1381"/>
      <c r="W41" s="1381"/>
      <c r="X41" s="1381"/>
      <c r="Y41" s="1381"/>
      <c r="Z41" s="1381"/>
      <c r="AA41" s="1381"/>
      <c r="AB41" s="1381"/>
      <c r="AC41" s="1381"/>
    </row>
    <row r="42" spans="1:51" s="449" customFormat="1" ht="17.100000000000001" customHeight="1">
      <c r="A42" s="409"/>
      <c r="B42" s="429"/>
      <c r="C42" s="429"/>
      <c r="D42" s="429"/>
      <c r="E42" s="429"/>
      <c r="F42" s="429"/>
      <c r="G42" s="429"/>
      <c r="H42" s="429"/>
      <c r="I42" s="409"/>
      <c r="J42" s="409"/>
      <c r="K42" s="409"/>
      <c r="L42" s="409"/>
      <c r="M42" s="409"/>
      <c r="N42" s="409"/>
      <c r="O42" s="409"/>
      <c r="P42" s="409"/>
      <c r="Q42" s="409"/>
      <c r="R42" s="409"/>
      <c r="S42" s="409"/>
      <c r="T42" s="409"/>
      <c r="U42" s="409"/>
      <c r="V42" s="412" t="s">
        <v>2828</v>
      </c>
      <c r="W42" s="409" t="s">
        <v>2947</v>
      </c>
      <c r="X42" s="348" t="str">
        <f>IF(V42="■","□","■")</f>
        <v>■</v>
      </c>
      <c r="Y42" s="409" t="s">
        <v>2948</v>
      </c>
      <c r="Z42" s="429"/>
      <c r="AA42" s="429"/>
      <c r="AB42" s="429"/>
      <c r="AC42" s="429"/>
      <c r="AD42" s="453"/>
      <c r="AE42" s="453"/>
      <c r="AF42" s="453"/>
    </row>
    <row r="43" spans="1:51" s="449" customFormat="1" ht="17.100000000000001" customHeight="1">
      <c r="A43" s="409" t="s">
        <v>4495</v>
      </c>
      <c r="B43" s="429"/>
      <c r="C43" s="429"/>
      <c r="D43" s="429"/>
      <c r="E43" s="429"/>
      <c r="F43" s="429"/>
      <c r="G43" s="429"/>
      <c r="H43" s="429"/>
      <c r="I43" s="409"/>
      <c r="J43" s="409"/>
      <c r="K43" s="409"/>
      <c r="L43" s="409"/>
      <c r="M43" s="409"/>
      <c r="N43" s="409"/>
      <c r="O43" s="409"/>
      <c r="P43" s="409"/>
      <c r="Q43" s="409"/>
      <c r="R43" s="409"/>
      <c r="S43" s="409"/>
      <c r="T43" s="409"/>
      <c r="U43" s="409"/>
      <c r="V43" s="409"/>
      <c r="W43" s="409"/>
      <c r="X43" s="348"/>
      <c r="Y43" s="409"/>
      <c r="Z43" s="429"/>
      <c r="AA43" s="429"/>
      <c r="AB43" s="429"/>
      <c r="AC43" s="429"/>
      <c r="AD43" s="453"/>
      <c r="AE43" s="453"/>
      <c r="AF43" s="453"/>
    </row>
    <row r="44" spans="1:51" s="449" customFormat="1" ht="17.100000000000001" customHeight="1">
      <c r="A44" s="409"/>
      <c r="B44" s="412" t="s">
        <v>2828</v>
      </c>
      <c r="C44" s="1385" t="s">
        <v>4496</v>
      </c>
      <c r="D44" s="1385"/>
      <c r="E44" s="1385"/>
      <c r="F44" s="1385"/>
      <c r="G44" s="1385"/>
      <c r="H44" s="1385"/>
      <c r="I44" s="1385"/>
      <c r="J44" s="1385"/>
      <c r="K44" s="1385"/>
      <c r="L44" s="1385"/>
      <c r="M44" s="1385"/>
      <c r="N44" s="1385"/>
      <c r="O44" s="1385"/>
      <c r="P44" s="1385"/>
      <c r="Q44" s="1385"/>
      <c r="R44" s="1385"/>
      <c r="S44" s="1385"/>
      <c r="T44" s="1385"/>
      <c r="U44" s="1385"/>
      <c r="V44" s="1385"/>
      <c r="W44" s="1385"/>
      <c r="X44" s="1385"/>
      <c r="Y44" s="1385"/>
      <c r="Z44" s="1385"/>
      <c r="AA44" s="1385"/>
      <c r="AB44" s="1385"/>
      <c r="AC44" s="429"/>
      <c r="AD44" s="453"/>
      <c r="AE44" s="453"/>
      <c r="AF44" s="453"/>
    </row>
    <row r="45" spans="1:51" s="449" customFormat="1" ht="17.100000000000001" customHeight="1">
      <c r="A45" s="409"/>
      <c r="B45" s="429"/>
      <c r="C45" s="1385"/>
      <c r="D45" s="1385"/>
      <c r="E45" s="1385"/>
      <c r="F45" s="1385"/>
      <c r="G45" s="1385"/>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429"/>
      <c r="AD45" s="453"/>
      <c r="AE45" s="453"/>
      <c r="AF45" s="453"/>
    </row>
    <row r="46" spans="1:51" s="449" customFormat="1" ht="17.100000000000001" customHeight="1">
      <c r="A46" s="409"/>
      <c r="B46" s="412" t="s">
        <v>2828</v>
      </c>
      <c r="C46" s="1385" t="s">
        <v>4497</v>
      </c>
      <c r="D46" s="1385"/>
      <c r="E46" s="1385"/>
      <c r="F46" s="1385"/>
      <c r="G46" s="1385"/>
      <c r="H46" s="1385"/>
      <c r="I46" s="1385"/>
      <c r="J46" s="1385"/>
      <c r="K46" s="1385"/>
      <c r="L46" s="1385"/>
      <c r="M46" s="1385"/>
      <c r="N46" s="1385"/>
      <c r="O46" s="1385"/>
      <c r="P46" s="1385"/>
      <c r="Q46" s="1385"/>
      <c r="R46" s="1385"/>
      <c r="S46" s="1385"/>
      <c r="T46" s="1385"/>
      <c r="U46" s="1385"/>
      <c r="V46" s="1385"/>
      <c r="W46" s="1385"/>
      <c r="X46" s="1385"/>
      <c r="Y46" s="1385"/>
      <c r="Z46" s="1385"/>
      <c r="AA46" s="1385"/>
      <c r="AB46" s="1385"/>
      <c r="AC46" s="429"/>
      <c r="AD46" s="453"/>
      <c r="AE46" s="453"/>
      <c r="AF46" s="453"/>
    </row>
    <row r="47" spans="1:51" s="449" customFormat="1" ht="17.100000000000001" customHeight="1">
      <c r="A47" s="409"/>
      <c r="B47" s="429"/>
      <c r="C47" s="1385"/>
      <c r="D47" s="1385"/>
      <c r="E47" s="1385"/>
      <c r="F47" s="1385"/>
      <c r="G47" s="1385"/>
      <c r="H47" s="1385"/>
      <c r="I47" s="1385"/>
      <c r="J47" s="1385"/>
      <c r="K47" s="1385"/>
      <c r="L47" s="1385"/>
      <c r="M47" s="1385"/>
      <c r="N47" s="1385"/>
      <c r="O47" s="1385"/>
      <c r="P47" s="1385"/>
      <c r="Q47" s="1385"/>
      <c r="R47" s="1385"/>
      <c r="S47" s="1385"/>
      <c r="T47" s="1385"/>
      <c r="U47" s="1385"/>
      <c r="V47" s="1385"/>
      <c r="W47" s="1385"/>
      <c r="X47" s="1385"/>
      <c r="Y47" s="1385"/>
      <c r="Z47" s="1385"/>
      <c r="AA47" s="1385"/>
      <c r="AB47" s="1385"/>
      <c r="AC47" s="429"/>
      <c r="AD47" s="453"/>
      <c r="AE47" s="453"/>
      <c r="AF47" s="453"/>
    </row>
    <row r="48" spans="1:51" s="449" customFormat="1" ht="17.100000000000001" customHeight="1">
      <c r="A48" s="409"/>
      <c r="B48" s="1385" t="s">
        <v>4498</v>
      </c>
      <c r="C48" s="1385"/>
      <c r="D48" s="1385"/>
      <c r="E48" s="1385"/>
      <c r="F48" s="1385"/>
      <c r="G48" s="1385"/>
      <c r="H48" s="1385"/>
      <c r="I48" s="1385"/>
      <c r="J48" s="1385"/>
      <c r="K48" s="1385"/>
      <c r="L48" s="1385"/>
      <c r="M48" s="1385"/>
      <c r="N48" s="1385"/>
      <c r="O48" s="1385"/>
      <c r="P48" s="1385"/>
      <c r="Q48" s="1385"/>
      <c r="R48" s="1385"/>
      <c r="S48" s="1385"/>
      <c r="T48" s="1385"/>
      <c r="U48" s="1385"/>
      <c r="V48" s="1385"/>
      <c r="W48" s="1385"/>
      <c r="X48" s="1385"/>
      <c r="Y48" s="1385"/>
      <c r="Z48" s="1385"/>
      <c r="AA48" s="1385"/>
      <c r="AB48" s="1385"/>
      <c r="AC48" s="429"/>
      <c r="AD48" s="453"/>
      <c r="AE48" s="453"/>
      <c r="AF48" s="453"/>
    </row>
    <row r="49" spans="1:32" s="449" customFormat="1" ht="17.100000000000001" customHeight="1">
      <c r="A49" s="409"/>
      <c r="B49" s="1385"/>
      <c r="C49" s="1385"/>
      <c r="D49" s="1385"/>
      <c r="E49" s="1385"/>
      <c r="F49" s="1385"/>
      <c r="G49" s="1385"/>
      <c r="H49" s="1385"/>
      <c r="I49" s="1385"/>
      <c r="J49" s="1385"/>
      <c r="K49" s="1385"/>
      <c r="L49" s="1385"/>
      <c r="M49" s="1385"/>
      <c r="N49" s="1385"/>
      <c r="O49" s="1385"/>
      <c r="P49" s="1385"/>
      <c r="Q49" s="1385"/>
      <c r="R49" s="1385"/>
      <c r="S49" s="1385"/>
      <c r="T49" s="1385"/>
      <c r="U49" s="1385"/>
      <c r="V49" s="1385"/>
      <c r="W49" s="1385"/>
      <c r="X49" s="1385"/>
      <c r="Y49" s="1385"/>
      <c r="Z49" s="1385"/>
      <c r="AA49" s="1385"/>
      <c r="AB49" s="1385"/>
      <c r="AC49" s="429"/>
      <c r="AD49" s="453"/>
      <c r="AE49" s="453"/>
      <c r="AF49" s="453"/>
    </row>
    <row r="50" spans="1:32" s="449" customFormat="1" ht="17.100000000000001" customHeight="1">
      <c r="A50" s="409"/>
      <c r="B50" s="429"/>
      <c r="C50" s="429" t="s">
        <v>4499</v>
      </c>
      <c r="D50" s="429"/>
      <c r="E50" s="429"/>
      <c r="F50" s="1386"/>
      <c r="G50" s="1386"/>
      <c r="H50" s="1386"/>
      <c r="I50" s="1386"/>
      <c r="J50" s="1386"/>
      <c r="K50" s="1386"/>
      <c r="L50" s="1386"/>
      <c r="M50" s="1386"/>
      <c r="N50" s="1386"/>
      <c r="O50" s="1386"/>
      <c r="P50" s="1386"/>
      <c r="Q50" s="1386"/>
      <c r="R50" s="1386"/>
      <c r="S50" s="1386"/>
      <c r="T50" s="1386"/>
      <c r="U50" s="1386"/>
      <c r="V50" s="1386"/>
      <c r="W50" s="1386"/>
      <c r="X50" s="348"/>
      <c r="Y50" s="409"/>
      <c r="Z50" s="429"/>
      <c r="AA50" s="429"/>
      <c r="AB50" s="429"/>
      <c r="AC50" s="429"/>
      <c r="AD50" s="453"/>
      <c r="AE50" s="453"/>
      <c r="AF50" s="453"/>
    </row>
    <row r="51" spans="1:32" s="449" customFormat="1" ht="17.100000000000001" customHeight="1">
      <c r="A51" s="409"/>
      <c r="B51" s="429"/>
      <c r="C51" s="429" t="s">
        <v>4500</v>
      </c>
      <c r="D51" s="429"/>
      <c r="E51" s="429"/>
      <c r="F51" s="429"/>
      <c r="G51" s="429"/>
      <c r="H51" s="429"/>
      <c r="I51" s="409"/>
      <c r="J51" s="409"/>
      <c r="K51" s="409"/>
      <c r="L51" s="409"/>
      <c r="M51" s="409"/>
      <c r="N51" s="409" t="s">
        <v>16</v>
      </c>
      <c r="O51" s="1327"/>
      <c r="P51" s="1327"/>
      <c r="Q51" s="1327"/>
      <c r="R51" s="1327"/>
      <c r="S51" s="1327"/>
      <c r="T51" s="1327"/>
      <c r="U51" s="1327"/>
      <c r="V51" s="1327"/>
      <c r="W51" s="1327"/>
      <c r="X51" s="348" t="s">
        <v>17</v>
      </c>
      <c r="Y51" s="409"/>
      <c r="Z51" s="429"/>
      <c r="AA51" s="429"/>
      <c r="AB51" s="429"/>
      <c r="AC51" s="429"/>
      <c r="AD51" s="453"/>
      <c r="AE51" s="453"/>
      <c r="AF51" s="453"/>
    </row>
    <row r="52" spans="1:32" s="449" customFormat="1" ht="17.100000000000001" customHeight="1">
      <c r="A52" s="1382" t="s">
        <v>4490</v>
      </c>
      <c r="B52" s="1383"/>
      <c r="C52" s="1383"/>
      <c r="D52" s="1383"/>
      <c r="E52" s="1383"/>
      <c r="F52" s="1383"/>
      <c r="G52" s="1383"/>
      <c r="H52" s="1383"/>
      <c r="I52" s="1382"/>
      <c r="J52" s="1382"/>
      <c r="K52" s="1382"/>
      <c r="L52" s="1382"/>
      <c r="M52" s="1382"/>
      <c r="N52" s="1382"/>
      <c r="O52" s="1382"/>
      <c r="P52" s="1382"/>
      <c r="Q52" s="1382"/>
      <c r="R52" s="1382"/>
      <c r="S52" s="1382"/>
      <c r="T52" s="1382"/>
      <c r="U52" s="1382"/>
      <c r="V52" s="409"/>
      <c r="W52" s="409"/>
      <c r="X52" s="409"/>
      <c r="Y52" s="409"/>
      <c r="Z52" s="429"/>
      <c r="AA52" s="429"/>
      <c r="AB52" s="429"/>
      <c r="AC52" s="429"/>
      <c r="AD52" s="453"/>
      <c r="AE52" s="453"/>
      <c r="AF52" s="453"/>
    </row>
    <row r="53" spans="1:32" s="449" customFormat="1" ht="17.100000000000001" customHeight="1">
      <c r="A53" s="409"/>
      <c r="B53" s="429"/>
      <c r="C53" s="429"/>
      <c r="D53" s="429"/>
      <c r="E53" s="429"/>
      <c r="F53" s="429"/>
      <c r="G53" s="429"/>
      <c r="H53" s="429"/>
      <c r="I53" s="409"/>
      <c r="J53" s="409"/>
      <c r="K53" s="409"/>
      <c r="L53" s="409"/>
      <c r="M53" s="409"/>
      <c r="N53" s="409"/>
      <c r="O53" s="409"/>
      <c r="P53" s="409"/>
      <c r="Q53" s="409"/>
      <c r="R53" s="409"/>
      <c r="S53" s="409"/>
      <c r="T53" s="409"/>
      <c r="U53" s="409"/>
      <c r="V53" s="412" t="s">
        <v>2828</v>
      </c>
      <c r="W53" s="409" t="s">
        <v>2947</v>
      </c>
      <c r="X53" s="348" t="str">
        <f>IF(V53="■","□","■")</f>
        <v>■</v>
      </c>
      <c r="Y53" s="409" t="s">
        <v>2948</v>
      </c>
      <c r="Z53" s="429"/>
      <c r="AA53" s="429"/>
      <c r="AB53" s="429"/>
      <c r="AC53" s="429"/>
      <c r="AD53" s="453"/>
      <c r="AE53" s="453"/>
      <c r="AF53" s="453"/>
    </row>
    <row r="54" spans="1:32" s="449" customFormat="1" ht="17.100000000000001" customHeight="1">
      <c r="A54" s="409" t="s">
        <v>4491</v>
      </c>
      <c r="B54" s="409"/>
      <c r="C54" s="409"/>
      <c r="D54" s="409"/>
      <c r="E54" s="409"/>
      <c r="F54" s="409"/>
      <c r="G54" s="409"/>
      <c r="H54" s="409"/>
      <c r="I54" s="409"/>
      <c r="J54" s="409"/>
      <c r="K54" s="409"/>
      <c r="L54" s="409"/>
      <c r="M54" s="409"/>
      <c r="N54" s="409"/>
      <c r="O54" s="409"/>
      <c r="P54" s="409"/>
      <c r="Q54" s="409"/>
      <c r="R54" s="454"/>
      <c r="S54" s="409"/>
      <c r="T54" s="409"/>
      <c r="U54" s="409"/>
      <c r="V54" s="409"/>
      <c r="W54" s="409"/>
      <c r="X54" s="409"/>
      <c r="Y54" s="409"/>
      <c r="Z54" s="409"/>
      <c r="AA54" s="409"/>
      <c r="AB54" s="409"/>
      <c r="AC54" s="409"/>
    </row>
    <row r="55" spans="1:32" s="449" customFormat="1" ht="17.100000000000001" customHeight="1">
      <c r="A55" s="409"/>
      <c r="B55" s="409"/>
      <c r="C55" s="409"/>
      <c r="D55" s="409"/>
      <c r="E55" s="410" t="s">
        <v>16</v>
      </c>
      <c r="F55" s="1384"/>
      <c r="G55" s="1384"/>
      <c r="H55" s="1384"/>
      <c r="I55" s="1384"/>
      <c r="J55" s="1384"/>
      <c r="K55" s="1384"/>
      <c r="L55" s="409" t="s">
        <v>17</v>
      </c>
      <c r="M55" s="409"/>
      <c r="N55" s="409"/>
      <c r="O55" s="409"/>
      <c r="P55" s="409"/>
      <c r="Q55" s="409"/>
      <c r="R55" s="409"/>
      <c r="S55" s="409"/>
      <c r="T55" s="409"/>
      <c r="U55" s="409"/>
      <c r="V55" s="409"/>
      <c r="W55" s="409"/>
      <c r="X55" s="409"/>
      <c r="Y55" s="409"/>
      <c r="Z55" s="409"/>
      <c r="AA55" s="409"/>
      <c r="AB55" s="409"/>
      <c r="AC55" s="409"/>
    </row>
    <row r="56" spans="1:32" s="449" customFormat="1" ht="17.100000000000001" customHeight="1">
      <c r="A56" s="409" t="s">
        <v>4492</v>
      </c>
      <c r="B56" s="455"/>
      <c r="C56" s="455"/>
      <c r="D56" s="455"/>
      <c r="E56" s="455"/>
      <c r="F56" s="455"/>
      <c r="G56" s="455"/>
      <c r="H56" s="455"/>
      <c r="I56" s="455"/>
      <c r="J56" s="455"/>
      <c r="K56" s="455"/>
      <c r="L56" s="455"/>
      <c r="M56" s="455"/>
      <c r="N56" s="455"/>
      <c r="O56" s="455"/>
      <c r="P56" s="454"/>
      <c r="Q56" s="455"/>
      <c r="R56" s="455"/>
      <c r="S56" s="455"/>
      <c r="T56" s="455"/>
      <c r="U56" s="455"/>
      <c r="V56" s="455"/>
      <c r="W56" s="455"/>
      <c r="X56" s="455"/>
      <c r="Y56" s="455"/>
      <c r="Z56" s="455"/>
      <c r="AA56" s="455"/>
      <c r="AB56" s="455"/>
      <c r="AC56" s="455"/>
    </row>
    <row r="57" spans="1:32" s="449" customFormat="1" ht="17.100000000000001" customHeight="1">
      <c r="A57" s="409"/>
      <c r="B57" s="409"/>
      <c r="C57" s="409"/>
      <c r="D57" s="409"/>
      <c r="E57" s="410" t="s">
        <v>16</v>
      </c>
      <c r="F57" s="1212"/>
      <c r="G57" s="1212"/>
      <c r="H57" s="1212"/>
      <c r="I57" s="1212"/>
      <c r="J57" s="1212"/>
      <c r="K57" s="1212"/>
      <c r="L57" s="409" t="s">
        <v>17</v>
      </c>
      <c r="M57" s="409"/>
      <c r="N57" s="409"/>
      <c r="O57" s="409"/>
      <c r="P57" s="409"/>
      <c r="Q57" s="409"/>
      <c r="R57" s="409"/>
      <c r="S57" s="409"/>
      <c r="T57" s="409"/>
      <c r="U57" s="409"/>
      <c r="V57" s="409"/>
      <c r="W57" s="409"/>
      <c r="X57" s="409"/>
      <c r="Y57" s="409"/>
      <c r="Z57" s="409"/>
      <c r="AA57" s="409"/>
      <c r="AB57" s="409"/>
      <c r="AC57" s="409"/>
    </row>
    <row r="58" spans="1:32" s="449" customFormat="1" ht="17.100000000000001" customHeight="1">
      <c r="A58" s="409" t="s">
        <v>4493</v>
      </c>
      <c r="B58" s="409"/>
      <c r="C58" s="409"/>
      <c r="D58" s="409"/>
      <c r="E58" s="410"/>
      <c r="F58" s="456"/>
      <c r="G58" s="456"/>
      <c r="H58" s="456"/>
      <c r="I58" s="456"/>
      <c r="J58" s="456"/>
      <c r="K58" s="456"/>
      <c r="L58" s="409"/>
      <c r="M58" s="409"/>
      <c r="N58" s="409"/>
      <c r="O58" s="409"/>
      <c r="P58" s="454"/>
      <c r="Q58" s="409"/>
      <c r="R58" s="409"/>
      <c r="S58" s="409"/>
      <c r="T58" s="409"/>
      <c r="U58" s="409"/>
      <c r="V58" s="409"/>
      <c r="W58" s="409"/>
      <c r="X58" s="409"/>
      <c r="Y58" s="409"/>
      <c r="Z58" s="409"/>
      <c r="AA58" s="409"/>
      <c r="AB58" s="409"/>
      <c r="AC58" s="409"/>
    </row>
    <row r="59" spans="1:32" s="449" customFormat="1" ht="17.100000000000001" customHeight="1">
      <c r="A59" s="409" t="s">
        <v>2108</v>
      </c>
      <c r="B59" s="412" t="s">
        <v>2828</v>
      </c>
      <c r="C59" s="409" t="s">
        <v>3021</v>
      </c>
      <c r="D59" s="409"/>
      <c r="E59" s="410"/>
      <c r="F59" s="456"/>
      <c r="G59" s="456"/>
      <c r="H59" s="456"/>
      <c r="I59" s="456"/>
      <c r="J59" s="456"/>
      <c r="K59" s="456"/>
      <c r="L59" s="409"/>
      <c r="M59" s="409"/>
      <c r="N59" s="409"/>
      <c r="O59" s="409"/>
      <c r="P59" s="409"/>
      <c r="Q59" s="409"/>
      <c r="R59" s="409"/>
      <c r="S59" s="409"/>
      <c r="T59" s="409"/>
      <c r="U59" s="409"/>
      <c r="V59" s="409"/>
      <c r="W59" s="409"/>
      <c r="X59" s="409"/>
      <c r="Y59" s="409"/>
      <c r="Z59" s="409"/>
      <c r="AA59" s="409"/>
      <c r="AB59" s="409"/>
      <c r="AC59" s="409"/>
    </row>
    <row r="60" spans="1:32" s="449" customFormat="1" ht="17.100000000000001" customHeight="1">
      <c r="A60" s="409"/>
      <c r="B60" s="412" t="s">
        <v>2828</v>
      </c>
      <c r="C60" s="409" t="s">
        <v>3022</v>
      </c>
      <c r="D60" s="409"/>
      <c r="E60" s="410"/>
      <c r="F60" s="456"/>
      <c r="G60" s="456"/>
      <c r="H60" s="456"/>
      <c r="I60" s="456"/>
      <c r="J60" s="456"/>
      <c r="K60" s="456"/>
      <c r="L60" s="409"/>
      <c r="M60" s="409"/>
      <c r="N60" s="409"/>
      <c r="O60" s="409"/>
      <c r="P60" s="409"/>
      <c r="Q60" s="409"/>
      <c r="R60" s="409"/>
      <c r="S60" s="409"/>
      <c r="T60" s="409"/>
      <c r="U60" s="409"/>
      <c r="V60" s="409"/>
      <c r="W60" s="409"/>
      <c r="X60" s="409"/>
      <c r="Y60" s="409"/>
      <c r="Z60" s="409"/>
      <c r="AA60" s="409"/>
      <c r="AB60" s="409"/>
      <c r="AC60" s="409"/>
    </row>
    <row r="61" spans="1:32" s="449" customFormat="1" ht="17.100000000000001" customHeight="1">
      <c r="A61" s="409" t="s">
        <v>4494</v>
      </c>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row>
    <row r="62" spans="1:32" s="449" customFormat="1" ht="17.100000000000001" customHeight="1">
      <c r="A62" s="409"/>
      <c r="B62" s="409"/>
      <c r="C62" s="409"/>
      <c r="D62" s="409"/>
      <c r="E62" s="410" t="s">
        <v>16</v>
      </c>
      <c r="F62" s="1212"/>
      <c r="G62" s="1212"/>
      <c r="H62" s="1212"/>
      <c r="I62" s="1212"/>
      <c r="J62" s="1212"/>
      <c r="K62" s="1212"/>
      <c r="L62" s="409" t="s">
        <v>17</v>
      </c>
      <c r="M62" s="409"/>
      <c r="N62" s="409"/>
      <c r="O62" s="409"/>
      <c r="P62" s="409"/>
      <c r="Q62" s="409"/>
      <c r="R62" s="409"/>
      <c r="S62" s="409"/>
      <c r="T62" s="409"/>
      <c r="U62" s="409"/>
      <c r="V62" s="409"/>
      <c r="W62" s="409"/>
      <c r="X62" s="409"/>
      <c r="Y62" s="409"/>
      <c r="Z62" s="409"/>
      <c r="AA62" s="409"/>
      <c r="AB62" s="409"/>
      <c r="AC62" s="409"/>
    </row>
    <row r="63" spans="1:32" s="449" customFormat="1" ht="17.100000000000001" customHeight="1">
      <c r="A63" s="457"/>
      <c r="B63" s="457"/>
      <c r="C63" s="457"/>
      <c r="D63" s="457"/>
      <c r="E63" s="458"/>
      <c r="F63" s="459"/>
      <c r="G63" s="459"/>
      <c r="H63" s="459"/>
      <c r="I63" s="459"/>
      <c r="J63" s="459"/>
      <c r="K63" s="459"/>
      <c r="L63" s="457"/>
      <c r="M63" s="457"/>
      <c r="N63" s="457"/>
      <c r="O63" s="457"/>
      <c r="P63" s="457"/>
      <c r="Q63" s="457"/>
      <c r="R63" s="457"/>
      <c r="S63" s="457"/>
      <c r="T63" s="457"/>
      <c r="U63" s="457"/>
      <c r="V63" s="457"/>
      <c r="W63" s="457"/>
      <c r="X63" s="457"/>
      <c r="Y63" s="457"/>
      <c r="Z63" s="457"/>
      <c r="AA63" s="457"/>
      <c r="AB63" s="457"/>
      <c r="AC63" s="457"/>
    </row>
    <row r="64" spans="1:32" s="449" customFormat="1" ht="17.100000000000001" customHeight="1">
      <c r="A64" s="411" t="s">
        <v>3023</v>
      </c>
      <c r="B64" s="411"/>
      <c r="C64" s="411"/>
      <c r="D64" s="411"/>
      <c r="E64" s="411"/>
      <c r="F64" s="411"/>
      <c r="G64" s="411"/>
      <c r="H64" s="411"/>
      <c r="I64" s="411"/>
      <c r="J64" s="411"/>
      <c r="K64" s="451" t="s">
        <v>2571</v>
      </c>
      <c r="L64" s="385" t="s">
        <v>3024</v>
      </c>
      <c r="M64" s="385"/>
      <c r="N64" s="385"/>
      <c r="O64" s="411" t="s">
        <v>2847</v>
      </c>
      <c r="P64" s="411" t="s">
        <v>2872</v>
      </c>
      <c r="Q64" s="411"/>
      <c r="R64" s="411"/>
      <c r="S64" s="411"/>
      <c r="T64" s="411"/>
      <c r="U64" s="411" t="s">
        <v>2847</v>
      </c>
      <c r="V64" s="411" t="s">
        <v>3025</v>
      </c>
      <c r="W64" s="411"/>
      <c r="X64" s="411"/>
      <c r="Y64" s="411"/>
      <c r="Z64" s="411" t="s">
        <v>2874</v>
      </c>
      <c r="AA64" s="411"/>
      <c r="AB64" s="411"/>
      <c r="AC64" s="411"/>
    </row>
    <row r="65" spans="1:29" s="449" customFormat="1" ht="17.100000000000001" customHeight="1">
      <c r="A65" s="409" t="s">
        <v>3026</v>
      </c>
      <c r="B65" s="409"/>
      <c r="C65" s="409"/>
      <c r="D65" s="409"/>
      <c r="E65" s="409"/>
      <c r="F65" s="460" t="s">
        <v>2811</v>
      </c>
      <c r="G65" s="1359"/>
      <c r="H65" s="1359"/>
      <c r="I65" s="1359"/>
      <c r="J65" s="409" t="s">
        <v>3027</v>
      </c>
      <c r="K65" s="409" t="s">
        <v>2847</v>
      </c>
      <c r="L65" s="1380"/>
      <c r="M65" s="1380"/>
      <c r="N65" s="1380"/>
      <c r="O65" s="409" t="s">
        <v>2847</v>
      </c>
      <c r="P65" s="1340"/>
      <c r="Q65" s="1340"/>
      <c r="R65" s="1340"/>
      <c r="S65" s="1340"/>
      <c r="T65" s="1340"/>
      <c r="U65" s="409" t="s">
        <v>2847</v>
      </c>
      <c r="V65" s="1348" t="str">
        <f t="shared" ref="V65:V79" si="0">IF(L65="","",L65+P65)</f>
        <v/>
      </c>
      <c r="W65" s="1348"/>
      <c r="X65" s="1348"/>
      <c r="Y65" s="1348"/>
      <c r="Z65" s="409" t="s">
        <v>3028</v>
      </c>
      <c r="AA65" s="461"/>
      <c r="AB65" s="461"/>
      <c r="AC65" s="409"/>
    </row>
    <row r="66" spans="1:29" s="449" customFormat="1" ht="17.100000000000001" customHeight="1">
      <c r="A66" s="409"/>
      <c r="B66" s="409"/>
      <c r="C66" s="409"/>
      <c r="D66" s="409"/>
      <c r="E66" s="409"/>
      <c r="F66" s="460" t="s">
        <v>2811</v>
      </c>
      <c r="G66" s="1359"/>
      <c r="H66" s="1359"/>
      <c r="I66" s="1359"/>
      <c r="J66" s="409" t="s">
        <v>3027</v>
      </c>
      <c r="K66" s="409" t="s">
        <v>2847</v>
      </c>
      <c r="L66" s="1380"/>
      <c r="M66" s="1380"/>
      <c r="N66" s="1380"/>
      <c r="O66" s="409" t="s">
        <v>2847</v>
      </c>
      <c r="P66" s="1340"/>
      <c r="Q66" s="1340"/>
      <c r="R66" s="1340"/>
      <c r="S66" s="1340"/>
      <c r="T66" s="1340"/>
      <c r="U66" s="409" t="s">
        <v>2847</v>
      </c>
      <c r="V66" s="1348" t="str">
        <f t="shared" si="0"/>
        <v/>
      </c>
      <c r="W66" s="1348"/>
      <c r="X66" s="1348"/>
      <c r="Y66" s="1348"/>
      <c r="Z66" s="409" t="s">
        <v>3028</v>
      </c>
      <c r="AA66" s="461"/>
      <c r="AB66" s="461"/>
      <c r="AC66" s="409"/>
    </row>
    <row r="67" spans="1:29" s="449" customFormat="1" ht="17.100000000000001" customHeight="1">
      <c r="A67" s="409"/>
      <c r="B67" s="409"/>
      <c r="C67" s="409"/>
      <c r="D67" s="409"/>
      <c r="E67" s="409"/>
      <c r="F67" s="460" t="s">
        <v>2811</v>
      </c>
      <c r="G67" s="1359"/>
      <c r="H67" s="1359"/>
      <c r="I67" s="1359"/>
      <c r="J67" s="409" t="s">
        <v>3027</v>
      </c>
      <c r="K67" s="409" t="s">
        <v>2847</v>
      </c>
      <c r="L67" s="1380"/>
      <c r="M67" s="1380"/>
      <c r="N67" s="1380"/>
      <c r="O67" s="409" t="s">
        <v>2847</v>
      </c>
      <c r="P67" s="1340"/>
      <c r="Q67" s="1340"/>
      <c r="R67" s="1340"/>
      <c r="S67" s="1340"/>
      <c r="T67" s="1340"/>
      <c r="U67" s="409" t="s">
        <v>2847</v>
      </c>
      <c r="V67" s="1348" t="str">
        <f t="shared" si="0"/>
        <v/>
      </c>
      <c r="W67" s="1348"/>
      <c r="X67" s="1348"/>
      <c r="Y67" s="1348"/>
      <c r="Z67" s="409" t="s">
        <v>3028</v>
      </c>
      <c r="AA67" s="461"/>
      <c r="AB67" s="461"/>
      <c r="AC67" s="409"/>
    </row>
    <row r="68" spans="1:29" s="449" customFormat="1" ht="17.100000000000001" customHeight="1">
      <c r="A68" s="409"/>
      <c r="B68" s="409"/>
      <c r="C68" s="409"/>
      <c r="D68" s="409"/>
      <c r="E68" s="409"/>
      <c r="F68" s="460" t="s">
        <v>2811</v>
      </c>
      <c r="G68" s="1359"/>
      <c r="H68" s="1359"/>
      <c r="I68" s="1359"/>
      <c r="J68" s="409" t="s">
        <v>3027</v>
      </c>
      <c r="K68" s="409" t="s">
        <v>2847</v>
      </c>
      <c r="L68" s="1380"/>
      <c r="M68" s="1380"/>
      <c r="N68" s="1380"/>
      <c r="O68" s="409" t="s">
        <v>2847</v>
      </c>
      <c r="P68" s="1340"/>
      <c r="Q68" s="1340"/>
      <c r="R68" s="1340"/>
      <c r="S68" s="1340"/>
      <c r="T68" s="1340"/>
      <c r="U68" s="409" t="s">
        <v>2847</v>
      </c>
      <c r="V68" s="1348" t="str">
        <f t="shared" si="0"/>
        <v/>
      </c>
      <c r="W68" s="1348"/>
      <c r="X68" s="1348"/>
      <c r="Y68" s="1348"/>
      <c r="Z68" s="409" t="s">
        <v>3028</v>
      </c>
      <c r="AA68" s="461"/>
      <c r="AB68" s="461"/>
      <c r="AC68" s="409"/>
    </row>
    <row r="69" spans="1:29" s="449" customFormat="1" ht="16.5" customHeight="1">
      <c r="A69" s="409"/>
      <c r="B69" s="409"/>
      <c r="C69" s="409"/>
      <c r="D69" s="409"/>
      <c r="E69" s="409"/>
      <c r="F69" s="460" t="s">
        <v>2811</v>
      </c>
      <c r="G69" s="1359"/>
      <c r="H69" s="1359"/>
      <c r="I69" s="1359"/>
      <c r="J69" s="409" t="s">
        <v>3027</v>
      </c>
      <c r="K69" s="409" t="s">
        <v>2847</v>
      </c>
      <c r="L69" s="1380"/>
      <c r="M69" s="1380"/>
      <c r="N69" s="1380"/>
      <c r="O69" s="409" t="s">
        <v>2847</v>
      </c>
      <c r="P69" s="1340"/>
      <c r="Q69" s="1340"/>
      <c r="R69" s="1340"/>
      <c r="S69" s="1340"/>
      <c r="T69" s="1340"/>
      <c r="U69" s="409" t="s">
        <v>2847</v>
      </c>
      <c r="V69" s="1348" t="str">
        <f t="shared" si="0"/>
        <v/>
      </c>
      <c r="W69" s="1348"/>
      <c r="X69" s="1348"/>
      <c r="Y69" s="1348"/>
      <c r="Z69" s="409" t="s">
        <v>3028</v>
      </c>
      <c r="AA69" s="461"/>
      <c r="AB69" s="461"/>
      <c r="AC69" s="409"/>
    </row>
    <row r="70" spans="1:29" s="449" customFormat="1" ht="17.100000000000001" customHeight="1">
      <c r="A70" s="409"/>
      <c r="B70" s="409"/>
      <c r="C70" s="409"/>
      <c r="D70" s="409"/>
      <c r="E70" s="409"/>
      <c r="F70" s="460" t="s">
        <v>2811</v>
      </c>
      <c r="G70" s="1359"/>
      <c r="H70" s="1359"/>
      <c r="I70" s="1359"/>
      <c r="J70" s="409" t="s">
        <v>3027</v>
      </c>
      <c r="K70" s="409" t="s">
        <v>2847</v>
      </c>
      <c r="L70" s="1380"/>
      <c r="M70" s="1380"/>
      <c r="N70" s="1380"/>
      <c r="O70" s="409" t="s">
        <v>2847</v>
      </c>
      <c r="P70" s="1340"/>
      <c r="Q70" s="1340"/>
      <c r="R70" s="1340"/>
      <c r="S70" s="1340"/>
      <c r="T70" s="1340"/>
      <c r="U70" s="409" t="s">
        <v>2847</v>
      </c>
      <c r="V70" s="1348" t="str">
        <f t="shared" si="0"/>
        <v/>
      </c>
      <c r="W70" s="1348"/>
      <c r="X70" s="1348"/>
      <c r="Y70" s="1348"/>
      <c r="Z70" s="409" t="s">
        <v>3028</v>
      </c>
      <c r="AA70" s="461"/>
      <c r="AB70" s="461"/>
      <c r="AC70" s="409"/>
    </row>
    <row r="71" spans="1:29" s="449" customFormat="1" ht="17.100000000000001" hidden="1" customHeight="1" outlineLevel="1">
      <c r="A71" s="409"/>
      <c r="B71" s="409"/>
      <c r="C71" s="409"/>
      <c r="D71" s="409"/>
      <c r="E71" s="409"/>
      <c r="F71" s="460" t="s">
        <v>2811</v>
      </c>
      <c r="G71" s="1359"/>
      <c r="H71" s="1359"/>
      <c r="I71" s="1359"/>
      <c r="J71" s="409" t="s">
        <v>3027</v>
      </c>
      <c r="K71" s="409" t="s">
        <v>2847</v>
      </c>
      <c r="L71" s="1380"/>
      <c r="M71" s="1380"/>
      <c r="N71" s="1380"/>
      <c r="O71" s="409" t="s">
        <v>2847</v>
      </c>
      <c r="P71" s="1340"/>
      <c r="Q71" s="1340"/>
      <c r="R71" s="1340"/>
      <c r="S71" s="1340"/>
      <c r="T71" s="1340"/>
      <c r="U71" s="409" t="s">
        <v>2847</v>
      </c>
      <c r="V71" s="1348" t="str">
        <f t="shared" si="0"/>
        <v/>
      </c>
      <c r="W71" s="1348"/>
      <c r="X71" s="1348"/>
      <c r="Y71" s="1348"/>
      <c r="Z71" s="409" t="s">
        <v>3028</v>
      </c>
      <c r="AA71" s="461"/>
      <c r="AB71" s="461"/>
      <c r="AC71" s="409"/>
    </row>
    <row r="72" spans="1:29" s="449" customFormat="1" ht="17.100000000000001" hidden="1" customHeight="1" outlineLevel="1">
      <c r="A72" s="409"/>
      <c r="B72" s="409"/>
      <c r="C72" s="409"/>
      <c r="D72" s="409"/>
      <c r="E72" s="409"/>
      <c r="F72" s="460" t="s">
        <v>2811</v>
      </c>
      <c r="G72" s="1359"/>
      <c r="H72" s="1359"/>
      <c r="I72" s="1359"/>
      <c r="J72" s="409" t="s">
        <v>3027</v>
      </c>
      <c r="K72" s="409" t="s">
        <v>2847</v>
      </c>
      <c r="L72" s="1380"/>
      <c r="M72" s="1380"/>
      <c r="N72" s="1380"/>
      <c r="O72" s="409" t="s">
        <v>2847</v>
      </c>
      <c r="P72" s="1340"/>
      <c r="Q72" s="1340"/>
      <c r="R72" s="1340"/>
      <c r="S72" s="1340"/>
      <c r="T72" s="1340"/>
      <c r="U72" s="409" t="s">
        <v>2847</v>
      </c>
      <c r="V72" s="1348" t="str">
        <f t="shared" si="0"/>
        <v/>
      </c>
      <c r="W72" s="1348"/>
      <c r="X72" s="1348"/>
      <c r="Y72" s="1348"/>
      <c r="Z72" s="409" t="s">
        <v>3028</v>
      </c>
      <c r="AA72" s="461"/>
      <c r="AB72" s="461"/>
      <c r="AC72" s="409"/>
    </row>
    <row r="73" spans="1:29" s="449" customFormat="1" ht="17.100000000000001" hidden="1" customHeight="1" outlineLevel="1">
      <c r="A73" s="409"/>
      <c r="B73" s="409"/>
      <c r="C73" s="409"/>
      <c r="D73" s="409"/>
      <c r="E73" s="409"/>
      <c r="F73" s="460" t="s">
        <v>2811</v>
      </c>
      <c r="G73" s="1359"/>
      <c r="H73" s="1359"/>
      <c r="I73" s="1359"/>
      <c r="J73" s="409" t="s">
        <v>3027</v>
      </c>
      <c r="K73" s="409" t="s">
        <v>2847</v>
      </c>
      <c r="L73" s="1380"/>
      <c r="M73" s="1380"/>
      <c r="N73" s="1380"/>
      <c r="O73" s="409" t="s">
        <v>2847</v>
      </c>
      <c r="P73" s="1340"/>
      <c r="Q73" s="1340"/>
      <c r="R73" s="1340"/>
      <c r="S73" s="1340"/>
      <c r="T73" s="1340"/>
      <c r="U73" s="409" t="s">
        <v>2847</v>
      </c>
      <c r="V73" s="1348" t="str">
        <f t="shared" si="0"/>
        <v/>
      </c>
      <c r="W73" s="1348"/>
      <c r="X73" s="1348"/>
      <c r="Y73" s="1348"/>
      <c r="Z73" s="409" t="s">
        <v>3028</v>
      </c>
      <c r="AA73" s="461"/>
      <c r="AB73" s="461"/>
      <c r="AC73" s="409"/>
    </row>
    <row r="74" spans="1:29" s="449" customFormat="1" ht="17.100000000000001" hidden="1" customHeight="1" outlineLevel="1">
      <c r="A74" s="409"/>
      <c r="B74" s="409"/>
      <c r="C74" s="409"/>
      <c r="D74" s="409"/>
      <c r="E74" s="409"/>
      <c r="F74" s="460" t="s">
        <v>2811</v>
      </c>
      <c r="G74" s="1359"/>
      <c r="H74" s="1359"/>
      <c r="I74" s="1359"/>
      <c r="J74" s="409" t="s">
        <v>3027</v>
      </c>
      <c r="K74" s="409" t="s">
        <v>2847</v>
      </c>
      <c r="L74" s="1380"/>
      <c r="M74" s="1380"/>
      <c r="N74" s="1380"/>
      <c r="O74" s="409" t="s">
        <v>2847</v>
      </c>
      <c r="P74" s="1340"/>
      <c r="Q74" s="1340"/>
      <c r="R74" s="1340"/>
      <c r="S74" s="1340"/>
      <c r="T74" s="1340"/>
      <c r="U74" s="409" t="s">
        <v>2847</v>
      </c>
      <c r="V74" s="1348" t="str">
        <f t="shared" si="0"/>
        <v/>
      </c>
      <c r="W74" s="1348"/>
      <c r="X74" s="1348"/>
      <c r="Y74" s="1348"/>
      <c r="Z74" s="409" t="s">
        <v>3028</v>
      </c>
      <c r="AA74" s="461"/>
      <c r="AB74" s="461"/>
      <c r="AC74" s="409"/>
    </row>
    <row r="75" spans="1:29" s="449" customFormat="1" ht="17.100000000000001" hidden="1" customHeight="1" outlineLevel="1">
      <c r="A75" s="409"/>
      <c r="B75" s="409"/>
      <c r="C75" s="409"/>
      <c r="D75" s="409"/>
      <c r="E75" s="409"/>
      <c r="F75" s="460" t="s">
        <v>2811</v>
      </c>
      <c r="G75" s="1359"/>
      <c r="H75" s="1359"/>
      <c r="I75" s="1359"/>
      <c r="J75" s="409" t="s">
        <v>3027</v>
      </c>
      <c r="K75" s="409" t="s">
        <v>2847</v>
      </c>
      <c r="L75" s="1380"/>
      <c r="M75" s="1380"/>
      <c r="N75" s="1380"/>
      <c r="O75" s="409" t="s">
        <v>2847</v>
      </c>
      <c r="P75" s="1340"/>
      <c r="Q75" s="1340"/>
      <c r="R75" s="1340"/>
      <c r="S75" s="1340"/>
      <c r="T75" s="1340"/>
      <c r="U75" s="409" t="s">
        <v>2847</v>
      </c>
      <c r="V75" s="1348" t="str">
        <f t="shared" si="0"/>
        <v/>
      </c>
      <c r="W75" s="1348"/>
      <c r="X75" s="1348"/>
      <c r="Y75" s="1348"/>
      <c r="Z75" s="409" t="s">
        <v>3028</v>
      </c>
      <c r="AA75" s="461"/>
      <c r="AB75" s="461"/>
      <c r="AC75" s="409"/>
    </row>
    <row r="76" spans="1:29" s="449" customFormat="1" ht="17.100000000000001" hidden="1" customHeight="1" outlineLevel="1">
      <c r="A76" s="409"/>
      <c r="B76" s="409"/>
      <c r="C76" s="409"/>
      <c r="D76" s="409"/>
      <c r="E76" s="409"/>
      <c r="F76" s="460" t="s">
        <v>2811</v>
      </c>
      <c r="G76" s="1359"/>
      <c r="H76" s="1359"/>
      <c r="I76" s="1359"/>
      <c r="J76" s="409" t="s">
        <v>3027</v>
      </c>
      <c r="K76" s="409" t="s">
        <v>2847</v>
      </c>
      <c r="L76" s="1380"/>
      <c r="M76" s="1380"/>
      <c r="N76" s="1380"/>
      <c r="O76" s="409" t="s">
        <v>2847</v>
      </c>
      <c r="P76" s="1340"/>
      <c r="Q76" s="1340"/>
      <c r="R76" s="1340"/>
      <c r="S76" s="1340"/>
      <c r="T76" s="1340"/>
      <c r="U76" s="409" t="s">
        <v>2847</v>
      </c>
      <c r="V76" s="1348" t="str">
        <f t="shared" si="0"/>
        <v/>
      </c>
      <c r="W76" s="1348"/>
      <c r="X76" s="1348"/>
      <c r="Y76" s="1348"/>
      <c r="Z76" s="409" t="s">
        <v>3028</v>
      </c>
      <c r="AA76" s="461"/>
      <c r="AB76" s="461"/>
      <c r="AC76" s="409"/>
    </row>
    <row r="77" spans="1:29" s="449" customFormat="1" ht="17.100000000000001" hidden="1" customHeight="1" outlineLevel="1">
      <c r="A77" s="409"/>
      <c r="B77" s="409"/>
      <c r="C77" s="409"/>
      <c r="D77" s="409"/>
      <c r="E77" s="409"/>
      <c r="F77" s="460" t="s">
        <v>2811</v>
      </c>
      <c r="G77" s="1359"/>
      <c r="H77" s="1359"/>
      <c r="I77" s="1359"/>
      <c r="J77" s="409" t="s">
        <v>3027</v>
      </c>
      <c r="K77" s="409" t="s">
        <v>2847</v>
      </c>
      <c r="L77" s="1380"/>
      <c r="M77" s="1380"/>
      <c r="N77" s="1380"/>
      <c r="O77" s="409" t="s">
        <v>2847</v>
      </c>
      <c r="P77" s="1340"/>
      <c r="Q77" s="1340"/>
      <c r="R77" s="1340"/>
      <c r="S77" s="1340"/>
      <c r="T77" s="1340"/>
      <c r="U77" s="409" t="s">
        <v>2847</v>
      </c>
      <c r="V77" s="1348" t="str">
        <f t="shared" si="0"/>
        <v/>
      </c>
      <c r="W77" s="1348"/>
      <c r="X77" s="1348"/>
      <c r="Y77" s="1348"/>
      <c r="Z77" s="409" t="s">
        <v>3028</v>
      </c>
      <c r="AA77" s="461"/>
      <c r="AB77" s="461"/>
      <c r="AC77" s="409"/>
    </row>
    <row r="78" spans="1:29" s="449" customFormat="1" ht="17.100000000000001" hidden="1" customHeight="1" outlineLevel="1">
      <c r="A78" s="409"/>
      <c r="B78" s="409"/>
      <c r="C78" s="409"/>
      <c r="D78" s="409"/>
      <c r="E78" s="409"/>
      <c r="F78" s="460" t="s">
        <v>2811</v>
      </c>
      <c r="G78" s="1359"/>
      <c r="H78" s="1359"/>
      <c r="I78" s="1359"/>
      <c r="J78" s="409" t="s">
        <v>3027</v>
      </c>
      <c r="K78" s="409" t="s">
        <v>2847</v>
      </c>
      <c r="L78" s="1380"/>
      <c r="M78" s="1380"/>
      <c r="N78" s="1380"/>
      <c r="O78" s="409" t="s">
        <v>2847</v>
      </c>
      <c r="P78" s="1340"/>
      <c r="Q78" s="1340"/>
      <c r="R78" s="1340"/>
      <c r="S78" s="1340"/>
      <c r="T78" s="1340"/>
      <c r="U78" s="409" t="s">
        <v>2847</v>
      </c>
      <c r="V78" s="1348" t="str">
        <f t="shared" si="0"/>
        <v/>
      </c>
      <c r="W78" s="1348"/>
      <c r="X78" s="1348"/>
      <c r="Y78" s="1348"/>
      <c r="Z78" s="409" t="s">
        <v>3028</v>
      </c>
      <c r="AA78" s="461"/>
      <c r="AB78" s="461"/>
      <c r="AC78" s="409"/>
    </row>
    <row r="79" spans="1:29" s="449" customFormat="1" ht="17.100000000000001" hidden="1" customHeight="1" outlineLevel="1">
      <c r="A79" s="409"/>
      <c r="B79" s="409"/>
      <c r="C79" s="409"/>
      <c r="D79" s="409"/>
      <c r="E79" s="409"/>
      <c r="F79" s="460" t="s">
        <v>2811</v>
      </c>
      <c r="G79" s="1359"/>
      <c r="H79" s="1359"/>
      <c r="I79" s="1359"/>
      <c r="J79" s="409" t="s">
        <v>3027</v>
      </c>
      <c r="K79" s="409" t="s">
        <v>2847</v>
      </c>
      <c r="L79" s="1380"/>
      <c r="M79" s="1380"/>
      <c r="N79" s="1380"/>
      <c r="O79" s="409" t="s">
        <v>2847</v>
      </c>
      <c r="P79" s="1340"/>
      <c r="Q79" s="1340"/>
      <c r="R79" s="1340"/>
      <c r="S79" s="1340"/>
      <c r="T79" s="1340"/>
      <c r="U79" s="409" t="s">
        <v>2847</v>
      </c>
      <c r="V79" s="1348" t="str">
        <f t="shared" si="0"/>
        <v/>
      </c>
      <c r="W79" s="1348"/>
      <c r="X79" s="1348"/>
      <c r="Y79" s="1348"/>
      <c r="Z79" s="409" t="s">
        <v>3028</v>
      </c>
      <c r="AA79" s="461"/>
      <c r="AB79" s="461"/>
      <c r="AC79" s="409"/>
    </row>
    <row r="80" spans="1:29" s="449" customFormat="1" ht="17.100000000000001" customHeight="1" collapsed="1">
      <c r="A80" s="418" t="s">
        <v>3029</v>
      </c>
      <c r="B80" s="418"/>
      <c r="C80" s="418"/>
      <c r="D80" s="418"/>
      <c r="E80" s="418"/>
      <c r="F80" s="418"/>
      <c r="G80" s="418"/>
      <c r="H80" s="418"/>
      <c r="I80" s="418"/>
      <c r="J80" s="418"/>
      <c r="K80" s="462" t="s">
        <v>2571</v>
      </c>
      <c r="L80" s="1391">
        <f>SUM(L65:N79)</f>
        <v>0</v>
      </c>
      <c r="M80" s="1391"/>
      <c r="N80" s="1391"/>
      <c r="O80" s="418" t="s">
        <v>2847</v>
      </c>
      <c r="P80" s="1391">
        <f>SUM(P65:T79)</f>
        <v>0</v>
      </c>
      <c r="Q80" s="1391"/>
      <c r="R80" s="1391"/>
      <c r="S80" s="1391"/>
      <c r="T80" s="1391"/>
      <c r="U80" s="418" t="s">
        <v>2847</v>
      </c>
      <c r="V80" s="1391">
        <f>SUM(V65:Y79)</f>
        <v>0</v>
      </c>
      <c r="W80" s="1391"/>
      <c r="X80" s="1391"/>
      <c r="Y80" s="1391"/>
      <c r="Z80" s="418" t="s">
        <v>3028</v>
      </c>
      <c r="AA80" s="463"/>
      <c r="AB80" s="463"/>
      <c r="AC80" s="418"/>
    </row>
    <row r="81" spans="1:29" s="449" customFormat="1" ht="17.100000000000001" customHeight="1">
      <c r="A81" s="422" t="s">
        <v>3030</v>
      </c>
      <c r="B81" s="422"/>
      <c r="C81" s="422"/>
      <c r="D81" s="422"/>
      <c r="E81" s="448"/>
      <c r="F81" s="1342"/>
      <c r="G81" s="1342"/>
      <c r="H81" s="1342"/>
      <c r="I81" s="1342"/>
      <c r="J81" s="1342"/>
      <c r="K81" s="1342"/>
      <c r="L81" s="1342"/>
      <c r="M81" s="1342"/>
      <c r="N81" s="1342"/>
      <c r="O81" s="1342"/>
      <c r="P81" s="1342"/>
      <c r="Q81" s="1342"/>
      <c r="R81" s="1342"/>
      <c r="S81" s="1342"/>
      <c r="T81" s="1342"/>
      <c r="U81" s="1342"/>
      <c r="V81" s="1342"/>
      <c r="W81" s="1342"/>
      <c r="X81" s="1342"/>
      <c r="Y81" s="1342"/>
      <c r="Z81" s="1342"/>
      <c r="AA81" s="1342"/>
      <c r="AB81" s="1342"/>
      <c r="AC81" s="448"/>
    </row>
    <row r="82" spans="1:29" s="449" customFormat="1" ht="17.100000000000001" customHeight="1">
      <c r="A82" s="422" t="s">
        <v>3031</v>
      </c>
      <c r="B82" s="422"/>
      <c r="C82" s="422"/>
      <c r="D82" s="422"/>
      <c r="E82" s="448"/>
      <c r="F82" s="1342"/>
      <c r="G82" s="1342"/>
      <c r="H82" s="1342"/>
      <c r="I82" s="1342"/>
      <c r="J82" s="1342"/>
      <c r="K82" s="1342"/>
      <c r="L82" s="1342"/>
      <c r="M82" s="1342"/>
      <c r="N82" s="1342"/>
      <c r="O82" s="1342"/>
      <c r="P82" s="1342"/>
      <c r="Q82" s="1342"/>
      <c r="R82" s="1342"/>
      <c r="S82" s="1342"/>
      <c r="T82" s="1342"/>
      <c r="U82" s="1342"/>
      <c r="V82" s="1342"/>
      <c r="W82" s="1342"/>
      <c r="X82" s="1342"/>
      <c r="Y82" s="1342"/>
      <c r="Z82" s="1342"/>
      <c r="AA82" s="1342"/>
      <c r="AB82" s="1342"/>
      <c r="AC82" s="448"/>
    </row>
    <row r="83" spans="1:29" s="449" customFormat="1" ht="17.100000000000001" customHeight="1">
      <c r="A83" s="422" t="s">
        <v>3032</v>
      </c>
      <c r="B83" s="422"/>
      <c r="C83" s="422"/>
      <c r="D83" s="422"/>
      <c r="E83" s="448"/>
      <c r="F83" s="1342"/>
      <c r="G83" s="1342"/>
      <c r="H83" s="1342"/>
      <c r="I83" s="1342"/>
      <c r="J83" s="1342"/>
      <c r="K83" s="1342"/>
      <c r="L83" s="1342"/>
      <c r="M83" s="1342"/>
      <c r="N83" s="1342"/>
      <c r="O83" s="1342"/>
      <c r="P83" s="1342"/>
      <c r="Q83" s="1342"/>
      <c r="R83" s="1342"/>
      <c r="S83" s="1342"/>
      <c r="T83" s="1342"/>
      <c r="U83" s="1342"/>
      <c r="V83" s="1342"/>
      <c r="W83" s="1342"/>
      <c r="X83" s="1342"/>
      <c r="Y83" s="1342"/>
      <c r="Z83" s="1342"/>
      <c r="AA83" s="1342"/>
      <c r="AB83" s="1342"/>
      <c r="AC83" s="448"/>
    </row>
    <row r="84" spans="1:29" s="449" customFormat="1" ht="17.100000000000001" customHeight="1">
      <c r="A84" s="422" t="s">
        <v>3033</v>
      </c>
      <c r="B84" s="422"/>
      <c r="C84" s="422"/>
      <c r="D84" s="422"/>
      <c r="E84" s="448"/>
      <c r="F84" s="448"/>
      <c r="G84" s="448"/>
      <c r="H84" s="448"/>
      <c r="I84" s="448"/>
      <c r="J84" s="448"/>
      <c r="K84" s="1371"/>
      <c r="L84" s="1371"/>
      <c r="M84" s="1371"/>
      <c r="N84" s="448" t="s">
        <v>3034</v>
      </c>
      <c r="O84" s="448"/>
      <c r="P84" s="1387"/>
      <c r="Q84" s="1387"/>
      <c r="R84" s="1387"/>
      <c r="S84" s="1387"/>
      <c r="T84" s="1387"/>
      <c r="U84" s="1387"/>
      <c r="V84" s="1387"/>
      <c r="W84" s="448"/>
      <c r="X84" s="448"/>
      <c r="Y84" s="448"/>
      <c r="Z84" s="448"/>
      <c r="AA84" s="448"/>
      <c r="AB84" s="448"/>
      <c r="AC84" s="448"/>
    </row>
    <row r="85" spans="1:29" s="449" customFormat="1" ht="17.100000000000001" customHeight="1">
      <c r="A85" s="422" t="s">
        <v>3035</v>
      </c>
      <c r="B85" s="422"/>
      <c r="C85" s="422"/>
      <c r="D85" s="422"/>
      <c r="E85" s="448"/>
      <c r="F85" s="448"/>
      <c r="G85" s="1388"/>
      <c r="H85" s="1388"/>
      <c r="I85" s="1388"/>
      <c r="J85" s="1388"/>
      <c r="K85" s="1388"/>
      <c r="L85" s="1388"/>
      <c r="M85" s="1388"/>
      <c r="N85" s="1388"/>
      <c r="O85" s="1388"/>
      <c r="P85" s="1388"/>
      <c r="Q85" s="1388"/>
      <c r="R85" s="1388"/>
      <c r="S85" s="1388"/>
      <c r="T85" s="1388"/>
      <c r="U85" s="1388"/>
      <c r="V85" s="1388"/>
      <c r="W85" s="1388"/>
      <c r="X85" s="1388"/>
      <c r="Y85" s="1388"/>
      <c r="Z85" s="1388"/>
      <c r="AA85" s="1388"/>
      <c r="AB85" s="1388"/>
      <c r="AC85" s="1388"/>
    </row>
    <row r="86" spans="1:29" s="449" customFormat="1" ht="17.100000000000001" customHeight="1">
      <c r="A86" s="1389" t="s">
        <v>3036</v>
      </c>
      <c r="B86" s="1389"/>
      <c r="C86" s="1389"/>
      <c r="D86" s="1389"/>
      <c r="E86" s="1389"/>
      <c r="F86" s="1389"/>
      <c r="G86" s="1389"/>
      <c r="H86" s="1390"/>
      <c r="I86" s="1390"/>
      <c r="J86" s="1390"/>
      <c r="K86" s="1390"/>
      <c r="L86" s="1390"/>
      <c r="M86" s="1390"/>
      <c r="N86" s="1390"/>
      <c r="O86" s="1390"/>
      <c r="P86" s="1390"/>
      <c r="Q86" s="1390"/>
      <c r="R86" s="1390"/>
      <c r="S86" s="1390"/>
      <c r="T86" s="1390"/>
      <c r="U86" s="1390"/>
      <c r="V86" s="1390"/>
      <c r="W86" s="1390"/>
      <c r="X86" s="1390"/>
      <c r="Y86" s="1390"/>
      <c r="Z86" s="1390"/>
      <c r="AA86" s="1390"/>
      <c r="AB86" s="1390"/>
      <c r="AC86" s="1390"/>
    </row>
    <row r="87" spans="1:29" s="449" customFormat="1" ht="17.100000000000001" customHeight="1">
      <c r="A87" s="422" t="s">
        <v>3037</v>
      </c>
      <c r="B87" s="422"/>
      <c r="C87" s="422"/>
      <c r="D87" s="422"/>
      <c r="E87" s="1335"/>
      <c r="F87" s="1335"/>
      <c r="G87" s="1335"/>
      <c r="H87" s="1335"/>
      <c r="I87" s="1335"/>
      <c r="J87" s="1335"/>
      <c r="K87" s="1335"/>
      <c r="L87" s="1335"/>
      <c r="M87" s="1335"/>
      <c r="N87" s="1335"/>
      <c r="O87" s="1335"/>
      <c r="P87" s="1335"/>
      <c r="Q87" s="1335"/>
      <c r="R87" s="1335"/>
      <c r="S87" s="1335"/>
      <c r="T87" s="1335"/>
      <c r="U87" s="1335"/>
      <c r="V87" s="1335"/>
      <c r="W87" s="1335"/>
      <c r="X87" s="1335"/>
      <c r="Y87" s="1335"/>
      <c r="Z87" s="1335"/>
      <c r="AA87" s="1335"/>
      <c r="AB87" s="1335"/>
      <c r="AC87" s="1335"/>
    </row>
    <row r="88" spans="1:29" ht="17.100000000000001" customHeight="1">
      <c r="A88" s="464"/>
      <c r="B88" s="465"/>
      <c r="C88" s="465"/>
      <c r="D88" s="465"/>
    </row>
    <row r="89" spans="1:29" ht="17.100000000000001" customHeight="1">
      <c r="A89" s="466"/>
      <c r="B89" s="466"/>
      <c r="C89" s="466"/>
      <c r="D89" s="466"/>
    </row>
    <row r="90" spans="1:29" ht="17.100000000000001" customHeight="1"/>
    <row r="91" spans="1:29" ht="17.100000000000001" customHeight="1"/>
    <row r="92" spans="1:29" ht="17.100000000000001" customHeight="1"/>
    <row r="93" spans="1:29" ht="17.100000000000001" customHeight="1"/>
  </sheetData>
  <mergeCells count="107">
    <mergeCell ref="G6:K6"/>
    <mergeCell ref="M6:AC6"/>
    <mergeCell ref="G7:K7"/>
    <mergeCell ref="M7:AC7"/>
    <mergeCell ref="G8:K8"/>
    <mergeCell ref="M8:AC8"/>
    <mergeCell ref="A1:AC1"/>
    <mergeCell ref="A2:AC2"/>
    <mergeCell ref="G3:K3"/>
    <mergeCell ref="G4:K4"/>
    <mergeCell ref="M4:AC4"/>
    <mergeCell ref="G5:K5"/>
    <mergeCell ref="M5:AC5"/>
    <mergeCell ref="G35:U35"/>
    <mergeCell ref="I36:K36"/>
    <mergeCell ref="I37:K37"/>
    <mergeCell ref="A38:G38"/>
    <mergeCell ref="H38:AC38"/>
    <mergeCell ref="H39:AC39"/>
    <mergeCell ref="F11:K11"/>
    <mergeCell ref="O11:T11"/>
    <mergeCell ref="J31:K31"/>
    <mergeCell ref="J32:K32"/>
    <mergeCell ref="J33:K33"/>
    <mergeCell ref="J34:K34"/>
    <mergeCell ref="A52:U52"/>
    <mergeCell ref="F55:K55"/>
    <mergeCell ref="F57:K57"/>
    <mergeCell ref="F62:K62"/>
    <mergeCell ref="G65:I65"/>
    <mergeCell ref="L65:N65"/>
    <mergeCell ref="P65:T65"/>
    <mergeCell ref="A41:AC41"/>
    <mergeCell ref="C44:AB45"/>
    <mergeCell ref="C46:AB47"/>
    <mergeCell ref="B48:AB49"/>
    <mergeCell ref="F50:W50"/>
    <mergeCell ref="O51:W51"/>
    <mergeCell ref="V65:Y65"/>
    <mergeCell ref="G66:I66"/>
    <mergeCell ref="L66:N66"/>
    <mergeCell ref="P66:T66"/>
    <mergeCell ref="V66:Y66"/>
    <mergeCell ref="G67:I67"/>
    <mergeCell ref="L67:N67"/>
    <mergeCell ref="P67:T67"/>
    <mergeCell ref="V67:Y67"/>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K84:M84"/>
    <mergeCell ref="P84:V84"/>
    <mergeCell ref="G85:AC85"/>
    <mergeCell ref="A86:G86"/>
    <mergeCell ref="H86:AC86"/>
    <mergeCell ref="E87:AC87"/>
    <mergeCell ref="L80:N80"/>
    <mergeCell ref="P80:T80"/>
    <mergeCell ref="V80:Y80"/>
    <mergeCell ref="F81:AB81"/>
    <mergeCell ref="F82:AB82"/>
    <mergeCell ref="F83:AB83"/>
  </mergeCells>
  <phoneticPr fontId="1"/>
  <dataValidations count="2">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AFA90F3D-9E16-439D-A541-AD8AD489B158}">
      <formula1>"1,2,3,4"</formula1>
    </dataValidation>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DD8797BB-4F4B-46F9-A563-543367C310A3}">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230DD72-F5AC-452E-A479-722F377244DE}">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E4" sqref="E4:G4"/>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34" t="s">
        <v>3038</v>
      </c>
      <c r="B1" s="1334"/>
      <c r="C1" s="1334"/>
      <c r="D1" s="1334"/>
      <c r="E1" s="1334"/>
      <c r="F1" s="1382"/>
      <c r="G1" s="1382"/>
      <c r="H1" s="1382"/>
      <c r="I1" s="1382"/>
      <c r="J1" s="1382"/>
      <c r="K1" s="1382"/>
      <c r="L1" s="1382"/>
      <c r="M1" s="1382"/>
      <c r="N1" s="1382"/>
      <c r="O1" s="1382"/>
      <c r="P1" s="1382"/>
      <c r="Q1" s="1382"/>
      <c r="R1" s="1382"/>
      <c r="S1" s="1382"/>
      <c r="T1" s="1382"/>
      <c r="U1" s="1382"/>
      <c r="V1" s="1382"/>
      <c r="W1" s="1382"/>
      <c r="X1" s="1382"/>
      <c r="Y1" s="1382"/>
      <c r="Z1" s="1382"/>
      <c r="AA1" s="1382"/>
      <c r="AB1" s="1382"/>
      <c r="AC1" s="1382"/>
    </row>
    <row r="2" spans="1:29" s="449" customFormat="1" ht="17.100000000000001" customHeight="1">
      <c r="A2" s="1392" t="s">
        <v>3039</v>
      </c>
      <c r="B2" s="1392"/>
      <c r="C2" s="1392"/>
      <c r="D2" s="1392"/>
      <c r="E2" s="1393"/>
      <c r="F2" s="1393"/>
      <c r="G2" s="1393"/>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71" t="s">
        <v>2984</v>
      </c>
      <c r="F3" s="1371"/>
      <c r="G3" s="1371"/>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71"/>
      <c r="F4" s="1371"/>
      <c r="G4" s="1371"/>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94"/>
      <c r="H5" s="1394"/>
      <c r="I5" s="1371"/>
      <c r="J5" s="1371"/>
      <c r="K5" s="1371"/>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71"/>
      <c r="J6" s="1371"/>
      <c r="K6" s="1371"/>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71"/>
      <c r="J7" s="1371"/>
      <c r="K7" s="1371"/>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59"/>
      <c r="J9" s="1359"/>
      <c r="K9" s="1359"/>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74"/>
      <c r="L11" s="1374"/>
      <c r="M11" s="1374"/>
      <c r="N11" s="1374"/>
      <c r="O11" s="1374"/>
      <c r="P11" s="1374"/>
      <c r="Q11" s="1374"/>
      <c r="R11" s="1374"/>
      <c r="S11" s="1374"/>
      <c r="T11" s="1374"/>
      <c r="U11" s="1374"/>
      <c r="V11" s="1374"/>
      <c r="W11" s="1374"/>
      <c r="X11" s="1374"/>
      <c r="Y11" s="1374"/>
      <c r="Z11" s="1374"/>
      <c r="AA11" s="1374"/>
      <c r="AB11" s="1374"/>
      <c r="AC11" s="1374"/>
    </row>
    <row r="12" spans="1:29" s="449" customFormat="1" ht="17.100000000000001" customHeight="1">
      <c r="A12" s="409"/>
      <c r="B12" s="409"/>
      <c r="C12" s="409"/>
      <c r="D12" s="409"/>
      <c r="E12" s="409" t="s">
        <v>3051</v>
      </c>
      <c r="F12" s="1334" t="s">
        <v>3052</v>
      </c>
      <c r="G12" s="1334"/>
      <c r="H12" s="1334"/>
      <c r="I12" s="1334"/>
      <c r="J12" s="1334"/>
      <c r="K12" s="410" t="s">
        <v>2847</v>
      </c>
      <c r="L12" s="1334" t="s">
        <v>3053</v>
      </c>
      <c r="M12" s="1334"/>
      <c r="N12" s="1334"/>
      <c r="O12" s="1334"/>
      <c r="P12" s="1334"/>
      <c r="Q12" s="1334"/>
      <c r="R12" s="1334"/>
      <c r="S12" s="1334"/>
      <c r="T12" s="410" t="s">
        <v>2847</v>
      </c>
      <c r="U12" s="1334" t="s">
        <v>2312</v>
      </c>
      <c r="V12" s="1334"/>
      <c r="W12" s="1334"/>
      <c r="X12" s="1334"/>
      <c r="Y12" s="1334"/>
      <c r="Z12" s="409" t="s">
        <v>3054</v>
      </c>
      <c r="AA12" s="409"/>
      <c r="AB12" s="409"/>
      <c r="AC12" s="410"/>
    </row>
    <row r="13" spans="1:29" s="449" customFormat="1" ht="17.100000000000001" customHeight="1">
      <c r="A13" s="409" t="s">
        <v>3055</v>
      </c>
      <c r="B13" s="409"/>
      <c r="C13" s="409"/>
      <c r="D13" s="409"/>
      <c r="E13" s="409" t="s">
        <v>3051</v>
      </c>
      <c r="F13" s="1212"/>
      <c r="G13" s="1212"/>
      <c r="H13" s="1212"/>
      <c r="I13" s="1212"/>
      <c r="J13" s="1212"/>
      <c r="K13" s="410" t="s">
        <v>2847</v>
      </c>
      <c r="L13" s="1359"/>
      <c r="M13" s="1359"/>
      <c r="N13" s="1359"/>
      <c r="O13" s="1359"/>
      <c r="P13" s="1359"/>
      <c r="Q13" s="1359"/>
      <c r="R13" s="1359"/>
      <c r="S13" s="1359"/>
      <c r="T13" s="410" t="s">
        <v>2847</v>
      </c>
      <c r="U13" s="1343"/>
      <c r="V13" s="1343"/>
      <c r="W13" s="1343"/>
      <c r="X13" s="1343"/>
      <c r="Y13" s="1343"/>
      <c r="Z13" s="409" t="s">
        <v>3056</v>
      </c>
      <c r="AA13" s="410"/>
      <c r="AB13" s="410"/>
      <c r="AC13" s="410"/>
    </row>
    <row r="14" spans="1:29" s="449" customFormat="1" ht="17.100000000000001" customHeight="1">
      <c r="A14" s="409" t="s">
        <v>3057</v>
      </c>
      <c r="B14" s="409"/>
      <c r="C14" s="409"/>
      <c r="D14" s="409"/>
      <c r="E14" s="409" t="s">
        <v>3051</v>
      </c>
      <c r="F14" s="1212"/>
      <c r="G14" s="1212"/>
      <c r="H14" s="1212"/>
      <c r="I14" s="1212"/>
      <c r="J14" s="1212"/>
      <c r="K14" s="410" t="s">
        <v>2847</v>
      </c>
      <c r="L14" s="1359"/>
      <c r="M14" s="1359"/>
      <c r="N14" s="1359"/>
      <c r="O14" s="1359"/>
      <c r="P14" s="1359"/>
      <c r="Q14" s="1359"/>
      <c r="R14" s="1359"/>
      <c r="S14" s="1359"/>
      <c r="T14" s="410" t="s">
        <v>2847</v>
      </c>
      <c r="U14" s="1343"/>
      <c r="V14" s="1343"/>
      <c r="W14" s="1343"/>
      <c r="X14" s="1343"/>
      <c r="Y14" s="1343"/>
      <c r="Z14" s="409" t="s">
        <v>3056</v>
      </c>
      <c r="AA14" s="410"/>
      <c r="AB14" s="410"/>
      <c r="AC14" s="410"/>
    </row>
    <row r="15" spans="1:29" s="449" customFormat="1" ht="17.100000000000001" customHeight="1">
      <c r="A15" s="409" t="s">
        <v>3058</v>
      </c>
      <c r="B15" s="409"/>
      <c r="C15" s="409"/>
      <c r="D15" s="409"/>
      <c r="E15" s="409" t="s">
        <v>3051</v>
      </c>
      <c r="F15" s="1212"/>
      <c r="G15" s="1212"/>
      <c r="H15" s="1212"/>
      <c r="I15" s="1212"/>
      <c r="J15" s="1212"/>
      <c r="K15" s="410" t="s">
        <v>2847</v>
      </c>
      <c r="L15" s="1359"/>
      <c r="M15" s="1359"/>
      <c r="N15" s="1359"/>
      <c r="O15" s="1359"/>
      <c r="P15" s="1359"/>
      <c r="Q15" s="1359"/>
      <c r="R15" s="1359"/>
      <c r="S15" s="1359"/>
      <c r="T15" s="410" t="s">
        <v>2847</v>
      </c>
      <c r="U15" s="1343"/>
      <c r="V15" s="1343"/>
      <c r="W15" s="1343"/>
      <c r="X15" s="1343"/>
      <c r="Y15" s="1343"/>
      <c r="Z15" s="409" t="s">
        <v>3056</v>
      </c>
      <c r="AA15" s="410"/>
      <c r="AB15" s="410"/>
      <c r="AC15" s="410"/>
    </row>
    <row r="16" spans="1:29" s="449" customFormat="1" ht="17.100000000000001" customHeight="1">
      <c r="A16" s="409" t="s">
        <v>3059</v>
      </c>
      <c r="B16" s="409"/>
      <c r="C16" s="409"/>
      <c r="D16" s="409"/>
      <c r="E16" s="409" t="s">
        <v>3051</v>
      </c>
      <c r="F16" s="1212"/>
      <c r="G16" s="1212"/>
      <c r="H16" s="1212"/>
      <c r="I16" s="1212"/>
      <c r="J16" s="1212"/>
      <c r="K16" s="410" t="s">
        <v>2847</v>
      </c>
      <c r="L16" s="1359"/>
      <c r="M16" s="1359"/>
      <c r="N16" s="1359"/>
      <c r="O16" s="1359"/>
      <c r="P16" s="1359"/>
      <c r="Q16" s="1359"/>
      <c r="R16" s="1359"/>
      <c r="S16" s="1359"/>
      <c r="T16" s="410" t="s">
        <v>2847</v>
      </c>
      <c r="U16" s="1343"/>
      <c r="V16" s="1343"/>
      <c r="W16" s="1343"/>
      <c r="X16" s="1343"/>
      <c r="Y16" s="1343"/>
      <c r="Z16" s="409" t="s">
        <v>3056</v>
      </c>
      <c r="AA16" s="410"/>
      <c r="AB16" s="410"/>
      <c r="AC16" s="410"/>
    </row>
    <row r="17" spans="1:29" s="449" customFormat="1" ht="17.100000000000001" customHeight="1">
      <c r="A17" s="409" t="s">
        <v>3060</v>
      </c>
      <c r="B17" s="409"/>
      <c r="C17" s="409"/>
      <c r="D17" s="409"/>
      <c r="E17" s="409" t="s">
        <v>3051</v>
      </c>
      <c r="F17" s="1212"/>
      <c r="G17" s="1212"/>
      <c r="H17" s="1212"/>
      <c r="I17" s="1212"/>
      <c r="J17" s="1212"/>
      <c r="K17" s="410" t="s">
        <v>2847</v>
      </c>
      <c r="L17" s="1359"/>
      <c r="M17" s="1359"/>
      <c r="N17" s="1359"/>
      <c r="O17" s="1359"/>
      <c r="P17" s="1359"/>
      <c r="Q17" s="1359"/>
      <c r="R17" s="1359"/>
      <c r="S17" s="1359"/>
      <c r="T17" s="410" t="s">
        <v>2847</v>
      </c>
      <c r="U17" s="1343"/>
      <c r="V17" s="1343"/>
      <c r="W17" s="1343"/>
      <c r="X17" s="1343"/>
      <c r="Y17" s="1343"/>
      <c r="Z17" s="409" t="s">
        <v>3056</v>
      </c>
      <c r="AA17" s="410"/>
      <c r="AB17" s="410"/>
      <c r="AC17" s="410"/>
    </row>
    <row r="18" spans="1:29" s="449" customFormat="1" ht="17.100000000000001" customHeight="1">
      <c r="A18" s="409" t="s">
        <v>3061</v>
      </c>
      <c r="B18" s="409"/>
      <c r="C18" s="409"/>
      <c r="D18" s="409"/>
      <c r="E18" s="409" t="s">
        <v>3051</v>
      </c>
      <c r="F18" s="1212"/>
      <c r="G18" s="1212"/>
      <c r="H18" s="1212"/>
      <c r="I18" s="1212"/>
      <c r="J18" s="1212"/>
      <c r="K18" s="410" t="s">
        <v>2847</v>
      </c>
      <c r="L18" s="1379"/>
      <c r="M18" s="1379"/>
      <c r="N18" s="1379"/>
      <c r="O18" s="1379"/>
      <c r="P18" s="1379"/>
      <c r="Q18" s="1379"/>
      <c r="R18" s="1379"/>
      <c r="S18" s="1379"/>
      <c r="T18" s="410" t="s">
        <v>2847</v>
      </c>
      <c r="U18" s="1395"/>
      <c r="V18" s="1395"/>
      <c r="W18" s="1395"/>
      <c r="X18" s="1395"/>
      <c r="Y18" s="1395"/>
      <c r="Z18" s="409" t="s">
        <v>3056</v>
      </c>
      <c r="AA18" s="410"/>
      <c r="AB18" s="410"/>
      <c r="AC18" s="410"/>
    </row>
    <row r="19" spans="1:29" s="449" customFormat="1" ht="17.100000000000001" customHeight="1">
      <c r="A19" s="411" t="s">
        <v>3062</v>
      </c>
      <c r="B19" s="411"/>
      <c r="C19" s="411"/>
      <c r="D19" s="411"/>
      <c r="E19" s="411"/>
      <c r="F19" s="411"/>
      <c r="G19" s="411"/>
      <c r="H19" s="1342"/>
      <c r="I19" s="1342"/>
      <c r="J19" s="1342"/>
      <c r="K19" s="1342"/>
      <c r="L19" s="1342"/>
      <c r="M19" s="1342"/>
      <c r="N19" s="1342"/>
      <c r="O19" s="1342"/>
      <c r="P19" s="1342"/>
      <c r="Q19" s="1342"/>
      <c r="R19" s="1342"/>
      <c r="S19" s="1342"/>
      <c r="T19" s="1342"/>
      <c r="U19" s="1342"/>
      <c r="V19" s="1342"/>
      <c r="W19" s="1342"/>
      <c r="X19" s="1342"/>
      <c r="Y19" s="1342"/>
      <c r="Z19" s="1342"/>
      <c r="AA19" s="1342"/>
      <c r="AB19" s="1342"/>
      <c r="AC19" s="1342"/>
    </row>
    <row r="20" spans="1:29" s="449" customFormat="1" ht="17.100000000000001" customHeight="1">
      <c r="A20" s="411" t="s">
        <v>3063</v>
      </c>
      <c r="B20" s="411"/>
      <c r="C20" s="411"/>
      <c r="D20" s="411"/>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row>
    <row r="21" spans="1:29" s="449" customFormat="1" ht="17.100000000000001" customHeight="1">
      <c r="A21" s="1396"/>
      <c r="B21" s="1396"/>
      <c r="C21" s="1396"/>
      <c r="D21" s="1396"/>
      <c r="E21" s="1396"/>
      <c r="F21" s="1396"/>
      <c r="G21" s="1396"/>
      <c r="H21" s="1396"/>
      <c r="I21" s="1396"/>
      <c r="J21" s="1396"/>
      <c r="K21" s="1396"/>
      <c r="L21" s="1396"/>
      <c r="M21" s="1396"/>
      <c r="N21" s="1396"/>
      <c r="O21" s="1396"/>
      <c r="P21" s="1396"/>
      <c r="Q21" s="1396"/>
      <c r="R21" s="1396"/>
      <c r="S21" s="1396"/>
      <c r="T21" s="1396"/>
      <c r="U21" s="1396"/>
      <c r="V21" s="1396"/>
      <c r="W21" s="1396"/>
      <c r="X21" s="1396"/>
      <c r="Y21" s="1396"/>
      <c r="Z21" s="1396"/>
      <c r="AA21" s="1396"/>
      <c r="AB21" s="1396"/>
      <c r="AC21" s="1396"/>
    </row>
    <row r="22" spans="1:29" s="449" customFormat="1" ht="17.100000000000001" customHeight="1">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row>
    <row r="23" spans="1:29" ht="17.100000000000001" customHeight="1">
      <c r="A23" s="1334" t="s">
        <v>3038</v>
      </c>
      <c r="B23" s="1334"/>
      <c r="C23" s="1334"/>
      <c r="D23" s="1334"/>
      <c r="E23" s="1334"/>
      <c r="F23" s="1382"/>
      <c r="G23" s="1382"/>
      <c r="H23" s="1382"/>
      <c r="I23" s="1382"/>
      <c r="J23" s="1382"/>
      <c r="K23" s="1382"/>
      <c r="L23" s="1382"/>
      <c r="M23" s="1382"/>
      <c r="N23" s="1382"/>
      <c r="O23" s="1382"/>
      <c r="P23" s="1382"/>
      <c r="Q23" s="1382"/>
      <c r="R23" s="1382"/>
      <c r="S23" s="1382"/>
      <c r="T23" s="1382"/>
      <c r="U23" s="1382"/>
      <c r="V23" s="1382"/>
      <c r="W23" s="1382"/>
      <c r="X23" s="1382"/>
      <c r="Y23" s="1382"/>
      <c r="Z23" s="1382"/>
      <c r="AA23" s="1382"/>
      <c r="AB23" s="1382"/>
      <c r="AC23" s="1382"/>
    </row>
    <row r="24" spans="1:29" s="449" customFormat="1" ht="17.100000000000001" customHeight="1">
      <c r="A24" s="1392" t="s">
        <v>3039</v>
      </c>
      <c r="B24" s="1392"/>
      <c r="C24" s="1392"/>
      <c r="D24" s="1392"/>
      <c r="E24" s="1393"/>
      <c r="F24" s="1393"/>
      <c r="G24" s="1393"/>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71"/>
      <c r="F25" s="1371"/>
      <c r="G25" s="1371"/>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71"/>
      <c r="F26" s="1371"/>
      <c r="G26" s="1371"/>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94"/>
      <c r="H27" s="1394"/>
      <c r="I27" s="1371"/>
      <c r="J27" s="1371"/>
      <c r="K27" s="1371"/>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71"/>
      <c r="J28" s="1371"/>
      <c r="K28" s="1371"/>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71"/>
      <c r="J29" s="1371"/>
      <c r="K29" s="1371"/>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59"/>
      <c r="J31" s="1359"/>
      <c r="K31" s="1359"/>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74"/>
      <c r="L33" s="1374"/>
      <c r="M33" s="1374"/>
      <c r="N33" s="1374"/>
      <c r="O33" s="1374"/>
      <c r="P33" s="1374"/>
      <c r="Q33" s="1374"/>
      <c r="R33" s="1374"/>
      <c r="S33" s="1374"/>
      <c r="T33" s="1374"/>
      <c r="U33" s="1374"/>
      <c r="V33" s="1374"/>
      <c r="W33" s="1374"/>
      <c r="X33" s="1374"/>
      <c r="Y33" s="1374"/>
      <c r="Z33" s="1374"/>
      <c r="AA33" s="1374"/>
      <c r="AB33" s="1374"/>
      <c r="AC33" s="1374"/>
    </row>
    <row r="34" spans="1:32" s="449" customFormat="1" ht="17.100000000000001" customHeight="1">
      <c r="A34" s="409"/>
      <c r="B34" s="409"/>
      <c r="C34" s="409"/>
      <c r="D34" s="409"/>
      <c r="E34" s="409" t="s">
        <v>3051</v>
      </c>
      <c r="F34" s="1334" t="s">
        <v>3052</v>
      </c>
      <c r="G34" s="1334"/>
      <c r="H34" s="1334"/>
      <c r="I34" s="1334"/>
      <c r="J34" s="1334"/>
      <c r="K34" s="410" t="s">
        <v>2847</v>
      </c>
      <c r="L34" s="1334" t="s">
        <v>3053</v>
      </c>
      <c r="M34" s="1334"/>
      <c r="N34" s="1334"/>
      <c r="O34" s="1334"/>
      <c r="P34" s="1334"/>
      <c r="Q34" s="1334"/>
      <c r="R34" s="1334"/>
      <c r="S34" s="1334"/>
      <c r="T34" s="410" t="s">
        <v>2847</v>
      </c>
      <c r="U34" s="1334" t="s">
        <v>2312</v>
      </c>
      <c r="V34" s="1334"/>
      <c r="W34" s="1334"/>
      <c r="X34" s="1334"/>
      <c r="Y34" s="1334"/>
      <c r="Z34" s="409" t="s">
        <v>3054</v>
      </c>
      <c r="AA34" s="409"/>
      <c r="AB34" s="409"/>
      <c r="AC34" s="410"/>
    </row>
    <row r="35" spans="1:32" s="449" customFormat="1" ht="17.100000000000001" customHeight="1">
      <c r="A35" s="409" t="s">
        <v>3055</v>
      </c>
      <c r="B35" s="409"/>
      <c r="C35" s="409"/>
      <c r="D35" s="409"/>
      <c r="E35" s="409" t="s">
        <v>3051</v>
      </c>
      <c r="F35" s="1212"/>
      <c r="G35" s="1212"/>
      <c r="H35" s="1212"/>
      <c r="I35" s="1212"/>
      <c r="J35" s="1212"/>
      <c r="K35" s="410" t="s">
        <v>2847</v>
      </c>
      <c r="L35" s="1359"/>
      <c r="M35" s="1359"/>
      <c r="N35" s="1359"/>
      <c r="O35" s="1359"/>
      <c r="P35" s="1359"/>
      <c r="Q35" s="1359"/>
      <c r="R35" s="1359"/>
      <c r="S35" s="1359"/>
      <c r="T35" s="410" t="s">
        <v>2847</v>
      </c>
      <c r="U35" s="1343"/>
      <c r="V35" s="1343"/>
      <c r="W35" s="1343"/>
      <c r="X35" s="1343"/>
      <c r="Y35" s="1343"/>
      <c r="Z35" s="409" t="s">
        <v>3056</v>
      </c>
      <c r="AA35" s="410"/>
      <c r="AB35" s="410"/>
      <c r="AC35" s="410"/>
    </row>
    <row r="36" spans="1:32" s="449" customFormat="1" ht="17.100000000000001" customHeight="1">
      <c r="A36" s="409" t="s">
        <v>3064</v>
      </c>
      <c r="B36" s="409"/>
      <c r="C36" s="409"/>
      <c r="D36" s="409"/>
      <c r="E36" s="409" t="s">
        <v>3051</v>
      </c>
      <c r="F36" s="1212"/>
      <c r="G36" s="1212"/>
      <c r="H36" s="1212"/>
      <c r="I36" s="1212"/>
      <c r="J36" s="1212"/>
      <c r="K36" s="410" t="s">
        <v>2847</v>
      </c>
      <c r="L36" s="1359"/>
      <c r="M36" s="1359"/>
      <c r="N36" s="1359"/>
      <c r="O36" s="1359"/>
      <c r="P36" s="1359"/>
      <c r="Q36" s="1359"/>
      <c r="R36" s="1359"/>
      <c r="S36" s="1359"/>
      <c r="T36" s="410" t="s">
        <v>2847</v>
      </c>
      <c r="U36" s="1343"/>
      <c r="V36" s="1343"/>
      <c r="W36" s="1343"/>
      <c r="X36" s="1343"/>
      <c r="Y36" s="1343"/>
      <c r="Z36" s="409" t="s">
        <v>3056</v>
      </c>
      <c r="AA36" s="410"/>
      <c r="AB36" s="410"/>
      <c r="AC36" s="410"/>
    </row>
    <row r="37" spans="1:32" s="449" customFormat="1" ht="17.100000000000001" customHeight="1">
      <c r="A37" s="409" t="s">
        <v>3065</v>
      </c>
      <c r="B37" s="409"/>
      <c r="C37" s="409"/>
      <c r="D37" s="409"/>
      <c r="E37" s="409" t="s">
        <v>3051</v>
      </c>
      <c r="F37" s="1212"/>
      <c r="G37" s="1212"/>
      <c r="H37" s="1212"/>
      <c r="I37" s="1212"/>
      <c r="J37" s="1212"/>
      <c r="K37" s="410" t="s">
        <v>2847</v>
      </c>
      <c r="L37" s="1359"/>
      <c r="M37" s="1359"/>
      <c r="N37" s="1359"/>
      <c r="O37" s="1359"/>
      <c r="P37" s="1359"/>
      <c r="Q37" s="1359"/>
      <c r="R37" s="1359"/>
      <c r="S37" s="1359"/>
      <c r="T37" s="410" t="s">
        <v>2847</v>
      </c>
      <c r="U37" s="1343"/>
      <c r="V37" s="1343"/>
      <c r="W37" s="1343"/>
      <c r="X37" s="1343"/>
      <c r="Y37" s="1343"/>
      <c r="Z37" s="409" t="s">
        <v>3056</v>
      </c>
      <c r="AA37" s="410"/>
      <c r="AB37" s="410"/>
      <c r="AC37" s="410"/>
    </row>
    <row r="38" spans="1:32" s="449" customFormat="1" ht="17.100000000000001" customHeight="1">
      <c r="A38" s="409" t="s">
        <v>3066</v>
      </c>
      <c r="B38" s="409"/>
      <c r="C38" s="409"/>
      <c r="D38" s="409"/>
      <c r="E38" s="409" t="s">
        <v>3051</v>
      </c>
      <c r="F38" s="1212"/>
      <c r="G38" s="1212"/>
      <c r="H38" s="1212"/>
      <c r="I38" s="1212"/>
      <c r="J38" s="1212"/>
      <c r="K38" s="410" t="s">
        <v>2847</v>
      </c>
      <c r="L38" s="1359"/>
      <c r="M38" s="1359"/>
      <c r="N38" s="1359"/>
      <c r="O38" s="1359"/>
      <c r="P38" s="1359"/>
      <c r="Q38" s="1359"/>
      <c r="R38" s="1359"/>
      <c r="S38" s="1359"/>
      <c r="T38" s="410" t="s">
        <v>2847</v>
      </c>
      <c r="U38" s="1343"/>
      <c r="V38" s="1343"/>
      <c r="W38" s="1343"/>
      <c r="X38" s="1343"/>
      <c r="Y38" s="1343"/>
      <c r="Z38" s="409" t="s">
        <v>3056</v>
      </c>
      <c r="AA38" s="410"/>
      <c r="AB38" s="410"/>
      <c r="AC38" s="410"/>
    </row>
    <row r="39" spans="1:32" s="449" customFormat="1" ht="17.100000000000001" customHeight="1">
      <c r="A39" s="409" t="s">
        <v>3067</v>
      </c>
      <c r="B39" s="409"/>
      <c r="C39" s="409"/>
      <c r="D39" s="409"/>
      <c r="E39" s="409" t="s">
        <v>3051</v>
      </c>
      <c r="F39" s="1212"/>
      <c r="G39" s="1212"/>
      <c r="H39" s="1212"/>
      <c r="I39" s="1212"/>
      <c r="J39" s="1212"/>
      <c r="K39" s="410" t="s">
        <v>2847</v>
      </c>
      <c r="L39" s="1359"/>
      <c r="M39" s="1359"/>
      <c r="N39" s="1359"/>
      <c r="O39" s="1359"/>
      <c r="P39" s="1359"/>
      <c r="Q39" s="1359"/>
      <c r="R39" s="1359"/>
      <c r="S39" s="1359"/>
      <c r="T39" s="410" t="s">
        <v>2847</v>
      </c>
      <c r="U39" s="1343"/>
      <c r="V39" s="1343"/>
      <c r="W39" s="1343"/>
      <c r="X39" s="1343"/>
      <c r="Y39" s="1343"/>
      <c r="Z39" s="409" t="s">
        <v>3056</v>
      </c>
      <c r="AA39" s="410"/>
      <c r="AB39" s="410"/>
      <c r="AC39" s="410"/>
    </row>
    <row r="40" spans="1:32" s="449" customFormat="1" ht="17.100000000000001" customHeight="1">
      <c r="A40" s="409" t="s">
        <v>3068</v>
      </c>
      <c r="B40" s="409"/>
      <c r="C40" s="409"/>
      <c r="D40" s="409"/>
      <c r="E40" s="409" t="s">
        <v>3051</v>
      </c>
      <c r="F40" s="1212"/>
      <c r="G40" s="1212"/>
      <c r="H40" s="1212"/>
      <c r="I40" s="1212"/>
      <c r="J40" s="1212"/>
      <c r="K40" s="410" t="s">
        <v>2847</v>
      </c>
      <c r="L40" s="1379"/>
      <c r="M40" s="1379"/>
      <c r="N40" s="1379"/>
      <c r="O40" s="1379"/>
      <c r="P40" s="1379"/>
      <c r="Q40" s="1379"/>
      <c r="R40" s="1379"/>
      <c r="S40" s="1379"/>
      <c r="T40" s="410" t="s">
        <v>2847</v>
      </c>
      <c r="U40" s="1395"/>
      <c r="V40" s="1395"/>
      <c r="W40" s="1395"/>
      <c r="X40" s="1395"/>
      <c r="Y40" s="1395"/>
      <c r="Z40" s="409" t="s">
        <v>3056</v>
      </c>
      <c r="AA40" s="410"/>
      <c r="AB40" s="410"/>
      <c r="AC40" s="410"/>
    </row>
    <row r="41" spans="1:32" s="449" customFormat="1" ht="17.100000000000001" customHeight="1">
      <c r="A41" s="411" t="s">
        <v>3062</v>
      </c>
      <c r="B41" s="411"/>
      <c r="C41" s="411"/>
      <c r="D41" s="411"/>
      <c r="E41" s="411"/>
      <c r="F41" s="411"/>
      <c r="G41" s="411"/>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row>
    <row r="42" spans="1:32" s="449" customFormat="1" ht="17.100000000000001" customHeight="1">
      <c r="A42" s="411" t="s">
        <v>3063</v>
      </c>
      <c r="B42" s="470"/>
      <c r="C42" s="470"/>
      <c r="D42" s="470"/>
      <c r="E42" s="1399"/>
      <c r="F42" s="1399"/>
      <c r="G42" s="1399"/>
      <c r="H42" s="1399"/>
      <c r="I42" s="1337"/>
      <c r="J42" s="1337"/>
      <c r="K42" s="1337"/>
      <c r="L42" s="1337"/>
      <c r="M42" s="1337"/>
      <c r="N42" s="1337"/>
      <c r="O42" s="1337"/>
      <c r="P42" s="1337"/>
      <c r="Q42" s="1337"/>
      <c r="R42" s="1337"/>
      <c r="S42" s="1337"/>
      <c r="T42" s="1337"/>
      <c r="U42" s="1337"/>
      <c r="V42" s="1337"/>
      <c r="W42" s="1337"/>
      <c r="X42" s="1337"/>
      <c r="Y42" s="1337"/>
      <c r="Z42" s="1399"/>
      <c r="AA42" s="1399"/>
      <c r="AB42" s="1399"/>
      <c r="AC42" s="1399"/>
      <c r="AD42" s="453"/>
      <c r="AE42" s="453"/>
      <c r="AF42" s="453"/>
    </row>
    <row r="43" spans="1:32" s="449" customFormat="1" ht="17.100000000000001" customHeight="1">
      <c r="A43" s="1396"/>
      <c r="B43" s="1400"/>
      <c r="C43" s="1400"/>
      <c r="D43" s="1400"/>
      <c r="E43" s="1400"/>
      <c r="F43" s="1400"/>
      <c r="G43" s="1400"/>
      <c r="H43" s="1400"/>
      <c r="I43" s="1396"/>
      <c r="J43" s="1396"/>
      <c r="K43" s="1396"/>
      <c r="L43" s="1396"/>
      <c r="M43" s="1396"/>
      <c r="N43" s="1396"/>
      <c r="O43" s="1396"/>
      <c r="P43" s="1396"/>
      <c r="Q43" s="1396"/>
      <c r="R43" s="1396"/>
      <c r="S43" s="1396"/>
      <c r="T43" s="1396"/>
      <c r="U43" s="1396"/>
      <c r="V43" s="1396"/>
      <c r="W43" s="1396"/>
      <c r="X43" s="1396"/>
      <c r="Y43" s="1396"/>
      <c r="Z43" s="1400"/>
      <c r="AA43" s="1400"/>
      <c r="AB43" s="1400"/>
      <c r="AC43" s="1400"/>
      <c r="AD43" s="453"/>
      <c r="AE43" s="453"/>
      <c r="AF43" s="453"/>
    </row>
    <row r="44" spans="1:32" s="449" customFormat="1" ht="17.100000000000001" customHeight="1">
      <c r="A44" s="1397"/>
      <c r="B44" s="1398"/>
      <c r="C44" s="1398"/>
      <c r="D44" s="1398"/>
      <c r="E44" s="1398"/>
      <c r="F44" s="1398"/>
      <c r="G44" s="1398"/>
      <c r="H44" s="1398"/>
      <c r="I44" s="1397"/>
      <c r="J44" s="1397"/>
      <c r="K44" s="1397"/>
      <c r="L44" s="1397"/>
      <c r="M44" s="1397"/>
      <c r="N44" s="1397"/>
      <c r="O44" s="1397"/>
      <c r="P44" s="1397"/>
      <c r="Q44" s="1397"/>
      <c r="R44" s="1397"/>
      <c r="S44" s="1397"/>
      <c r="T44" s="1397"/>
      <c r="U44" s="1397"/>
      <c r="V44" s="1397"/>
      <c r="W44" s="1397"/>
      <c r="X44" s="1397"/>
      <c r="Y44" s="1397"/>
      <c r="Z44" s="1398"/>
      <c r="AA44" s="1398"/>
      <c r="AB44" s="1398"/>
      <c r="AC44" s="1398"/>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E3" sqref="E3:G3"/>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34" t="s">
        <v>3038</v>
      </c>
      <c r="B1" s="1334"/>
      <c r="C1" s="1334"/>
      <c r="D1" s="1334"/>
      <c r="E1" s="1334"/>
      <c r="F1" s="1382"/>
      <c r="G1" s="1382"/>
      <c r="H1" s="1382"/>
      <c r="I1" s="1382"/>
      <c r="J1" s="1382"/>
      <c r="K1" s="1382"/>
      <c r="L1" s="1382"/>
      <c r="M1" s="1382"/>
      <c r="N1" s="1382"/>
      <c r="O1" s="1382"/>
      <c r="P1" s="1382"/>
      <c r="Q1" s="1382"/>
      <c r="R1" s="1382"/>
      <c r="S1" s="1382"/>
      <c r="T1" s="1382"/>
      <c r="U1" s="1382"/>
      <c r="V1" s="1382"/>
      <c r="W1" s="1382"/>
      <c r="X1" s="1382"/>
      <c r="Y1" s="1382"/>
      <c r="Z1" s="1382"/>
      <c r="AA1" s="1382"/>
      <c r="AB1" s="1382"/>
      <c r="AC1" s="1382"/>
    </row>
    <row r="2" spans="1:29" s="449" customFormat="1" ht="17.100000000000001" customHeight="1">
      <c r="A2" s="1392" t="s">
        <v>3039</v>
      </c>
      <c r="B2" s="1392"/>
      <c r="C2" s="1392"/>
      <c r="D2" s="1392"/>
      <c r="E2" s="1393"/>
      <c r="F2" s="1393"/>
      <c r="G2" s="1393"/>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71"/>
      <c r="F3" s="1371"/>
      <c r="G3" s="1371"/>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71"/>
      <c r="F4" s="1371"/>
      <c r="G4" s="1371"/>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94"/>
      <c r="H5" s="1394"/>
      <c r="I5" s="1371"/>
      <c r="J5" s="1371"/>
      <c r="K5" s="1371"/>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71"/>
      <c r="J6" s="1371"/>
      <c r="K6" s="1371"/>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71"/>
      <c r="J7" s="1371"/>
      <c r="K7" s="1371"/>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59"/>
      <c r="J9" s="1359"/>
      <c r="K9" s="1359"/>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74"/>
      <c r="L11" s="1374"/>
      <c r="M11" s="1374"/>
      <c r="N11" s="1374"/>
      <c r="O11" s="1374"/>
      <c r="P11" s="1374"/>
      <c r="Q11" s="1374"/>
      <c r="R11" s="1374"/>
      <c r="S11" s="1374"/>
      <c r="T11" s="1374"/>
      <c r="U11" s="1374"/>
      <c r="V11" s="1374"/>
      <c r="W11" s="1374"/>
      <c r="X11" s="1374"/>
      <c r="Y11" s="1374"/>
      <c r="Z11" s="1374"/>
      <c r="AA11" s="1374"/>
      <c r="AB11" s="1374"/>
      <c r="AC11" s="1374"/>
    </row>
    <row r="12" spans="1:29" s="449" customFormat="1" ht="17.100000000000001" customHeight="1">
      <c r="A12" s="409"/>
      <c r="B12" s="409"/>
      <c r="C12" s="409"/>
      <c r="D12" s="409"/>
      <c r="E12" s="409" t="s">
        <v>3051</v>
      </c>
      <c r="F12" s="1334" t="s">
        <v>3052</v>
      </c>
      <c r="G12" s="1334"/>
      <c r="H12" s="1334"/>
      <c r="I12" s="1334"/>
      <c r="J12" s="1334"/>
      <c r="K12" s="410" t="s">
        <v>2847</v>
      </c>
      <c r="L12" s="1334" t="s">
        <v>3053</v>
      </c>
      <c r="M12" s="1334"/>
      <c r="N12" s="1334"/>
      <c r="O12" s="1334"/>
      <c r="P12" s="1334"/>
      <c r="Q12" s="1334"/>
      <c r="R12" s="1334"/>
      <c r="S12" s="1334"/>
      <c r="T12" s="410" t="s">
        <v>2847</v>
      </c>
      <c r="U12" s="1334" t="s">
        <v>2312</v>
      </c>
      <c r="V12" s="1334"/>
      <c r="W12" s="1334"/>
      <c r="X12" s="1334"/>
      <c r="Y12" s="1334"/>
      <c r="Z12" s="409" t="s">
        <v>3054</v>
      </c>
      <c r="AA12" s="409"/>
      <c r="AB12" s="409"/>
      <c r="AC12" s="410"/>
    </row>
    <row r="13" spans="1:29" s="449" customFormat="1" ht="17.100000000000001" customHeight="1">
      <c r="A13" s="409" t="s">
        <v>3055</v>
      </c>
      <c r="B13" s="409"/>
      <c r="C13" s="409"/>
      <c r="D13" s="409"/>
      <c r="E13" s="409" t="s">
        <v>3051</v>
      </c>
      <c r="F13" s="1212"/>
      <c r="G13" s="1212"/>
      <c r="H13" s="1212"/>
      <c r="I13" s="1212"/>
      <c r="J13" s="1212"/>
      <c r="K13" s="410" t="s">
        <v>2847</v>
      </c>
      <c r="L13" s="1359"/>
      <c r="M13" s="1359"/>
      <c r="N13" s="1359"/>
      <c r="O13" s="1359"/>
      <c r="P13" s="1359"/>
      <c r="Q13" s="1359"/>
      <c r="R13" s="1359"/>
      <c r="S13" s="1359"/>
      <c r="T13" s="410" t="s">
        <v>2847</v>
      </c>
      <c r="U13" s="1343"/>
      <c r="V13" s="1343"/>
      <c r="W13" s="1343"/>
      <c r="X13" s="1343"/>
      <c r="Y13" s="1343"/>
      <c r="Z13" s="409" t="s">
        <v>3056</v>
      </c>
      <c r="AA13" s="410"/>
      <c r="AB13" s="410"/>
      <c r="AC13" s="410"/>
    </row>
    <row r="14" spans="1:29" s="449" customFormat="1" ht="17.100000000000001" customHeight="1">
      <c r="A14" s="409" t="s">
        <v>3057</v>
      </c>
      <c r="B14" s="409"/>
      <c r="C14" s="409"/>
      <c r="D14" s="409"/>
      <c r="E14" s="409" t="s">
        <v>3051</v>
      </c>
      <c r="F14" s="1212"/>
      <c r="G14" s="1212"/>
      <c r="H14" s="1212"/>
      <c r="I14" s="1212"/>
      <c r="J14" s="1212"/>
      <c r="K14" s="410" t="s">
        <v>2847</v>
      </c>
      <c r="L14" s="1359"/>
      <c r="M14" s="1359"/>
      <c r="N14" s="1359"/>
      <c r="O14" s="1359"/>
      <c r="P14" s="1359"/>
      <c r="Q14" s="1359"/>
      <c r="R14" s="1359"/>
      <c r="S14" s="1359"/>
      <c r="T14" s="410" t="s">
        <v>2847</v>
      </c>
      <c r="U14" s="1343"/>
      <c r="V14" s="1343"/>
      <c r="W14" s="1343"/>
      <c r="X14" s="1343"/>
      <c r="Y14" s="1343"/>
      <c r="Z14" s="409" t="s">
        <v>3056</v>
      </c>
      <c r="AA14" s="410"/>
      <c r="AB14" s="410"/>
      <c r="AC14" s="410"/>
    </row>
    <row r="15" spans="1:29" s="449" customFormat="1" ht="17.100000000000001" customHeight="1">
      <c r="A15" s="409" t="s">
        <v>3058</v>
      </c>
      <c r="B15" s="409"/>
      <c r="C15" s="409"/>
      <c r="D15" s="409"/>
      <c r="E15" s="409" t="s">
        <v>3051</v>
      </c>
      <c r="F15" s="1212"/>
      <c r="G15" s="1212"/>
      <c r="H15" s="1212"/>
      <c r="I15" s="1212"/>
      <c r="J15" s="1212"/>
      <c r="K15" s="410" t="s">
        <v>2847</v>
      </c>
      <c r="L15" s="1359"/>
      <c r="M15" s="1359"/>
      <c r="N15" s="1359"/>
      <c r="O15" s="1359"/>
      <c r="P15" s="1359"/>
      <c r="Q15" s="1359"/>
      <c r="R15" s="1359"/>
      <c r="S15" s="1359"/>
      <c r="T15" s="410" t="s">
        <v>2847</v>
      </c>
      <c r="U15" s="1343"/>
      <c r="V15" s="1343"/>
      <c r="W15" s="1343"/>
      <c r="X15" s="1343"/>
      <c r="Y15" s="1343"/>
      <c r="Z15" s="409" t="s">
        <v>3056</v>
      </c>
      <c r="AA15" s="410"/>
      <c r="AB15" s="410"/>
      <c r="AC15" s="410"/>
    </row>
    <row r="16" spans="1:29" s="449" customFormat="1" ht="17.100000000000001" customHeight="1">
      <c r="A16" s="409" t="s">
        <v>3059</v>
      </c>
      <c r="B16" s="409"/>
      <c r="C16" s="409"/>
      <c r="D16" s="409"/>
      <c r="E16" s="409" t="s">
        <v>3051</v>
      </c>
      <c r="F16" s="1212"/>
      <c r="G16" s="1212"/>
      <c r="H16" s="1212"/>
      <c r="I16" s="1212"/>
      <c r="J16" s="1212"/>
      <c r="K16" s="410" t="s">
        <v>2847</v>
      </c>
      <c r="L16" s="1359"/>
      <c r="M16" s="1359"/>
      <c r="N16" s="1359"/>
      <c r="O16" s="1359"/>
      <c r="P16" s="1359"/>
      <c r="Q16" s="1359"/>
      <c r="R16" s="1359"/>
      <c r="S16" s="1359"/>
      <c r="T16" s="410" t="s">
        <v>2847</v>
      </c>
      <c r="U16" s="1343"/>
      <c r="V16" s="1343"/>
      <c r="W16" s="1343"/>
      <c r="X16" s="1343"/>
      <c r="Y16" s="1343"/>
      <c r="Z16" s="409" t="s">
        <v>3056</v>
      </c>
      <c r="AA16" s="410"/>
      <c r="AB16" s="410"/>
      <c r="AC16" s="410"/>
    </row>
    <row r="17" spans="1:29" s="449" customFormat="1" ht="17.100000000000001" customHeight="1">
      <c r="A17" s="409" t="s">
        <v>3060</v>
      </c>
      <c r="B17" s="409"/>
      <c r="C17" s="409"/>
      <c r="D17" s="409"/>
      <c r="E17" s="409" t="s">
        <v>3051</v>
      </c>
      <c r="F17" s="1212"/>
      <c r="G17" s="1212"/>
      <c r="H17" s="1212"/>
      <c r="I17" s="1212"/>
      <c r="J17" s="1212"/>
      <c r="K17" s="410" t="s">
        <v>2847</v>
      </c>
      <c r="L17" s="1359"/>
      <c r="M17" s="1359"/>
      <c r="N17" s="1359"/>
      <c r="O17" s="1359"/>
      <c r="P17" s="1359"/>
      <c r="Q17" s="1359"/>
      <c r="R17" s="1359"/>
      <c r="S17" s="1359"/>
      <c r="T17" s="410" t="s">
        <v>2847</v>
      </c>
      <c r="U17" s="1343"/>
      <c r="V17" s="1343"/>
      <c r="W17" s="1343"/>
      <c r="X17" s="1343"/>
      <c r="Y17" s="1343"/>
      <c r="Z17" s="409" t="s">
        <v>3056</v>
      </c>
      <c r="AA17" s="410"/>
      <c r="AB17" s="410"/>
      <c r="AC17" s="410"/>
    </row>
    <row r="18" spans="1:29" s="449" customFormat="1" ht="17.100000000000001" customHeight="1">
      <c r="A18" s="409" t="s">
        <v>3061</v>
      </c>
      <c r="B18" s="409"/>
      <c r="C18" s="409"/>
      <c r="D18" s="409"/>
      <c r="E18" s="409" t="s">
        <v>3051</v>
      </c>
      <c r="F18" s="1212"/>
      <c r="G18" s="1212"/>
      <c r="H18" s="1212"/>
      <c r="I18" s="1212"/>
      <c r="J18" s="1212"/>
      <c r="K18" s="410" t="s">
        <v>2847</v>
      </c>
      <c r="L18" s="1379"/>
      <c r="M18" s="1379"/>
      <c r="N18" s="1379"/>
      <c r="O18" s="1379"/>
      <c r="P18" s="1379"/>
      <c r="Q18" s="1379"/>
      <c r="R18" s="1379"/>
      <c r="S18" s="1379"/>
      <c r="T18" s="410" t="s">
        <v>2847</v>
      </c>
      <c r="U18" s="1395"/>
      <c r="V18" s="1395"/>
      <c r="W18" s="1395"/>
      <c r="X18" s="1395"/>
      <c r="Y18" s="1395"/>
      <c r="Z18" s="409" t="s">
        <v>3056</v>
      </c>
      <c r="AA18" s="410"/>
      <c r="AB18" s="410"/>
      <c r="AC18" s="410"/>
    </row>
    <row r="19" spans="1:29" s="449" customFormat="1" ht="17.100000000000001" customHeight="1">
      <c r="A19" s="411" t="s">
        <v>3062</v>
      </c>
      <c r="B19" s="411"/>
      <c r="C19" s="411"/>
      <c r="D19" s="411"/>
      <c r="E19" s="411"/>
      <c r="F19" s="411"/>
      <c r="G19" s="411"/>
      <c r="H19" s="1342"/>
      <c r="I19" s="1342"/>
      <c r="J19" s="1342"/>
      <c r="K19" s="1342"/>
      <c r="L19" s="1342"/>
      <c r="M19" s="1342"/>
      <c r="N19" s="1342"/>
      <c r="O19" s="1342"/>
      <c r="P19" s="1342"/>
      <c r="Q19" s="1342"/>
      <c r="R19" s="1342"/>
      <c r="S19" s="1342"/>
      <c r="T19" s="1342"/>
      <c r="U19" s="1342"/>
      <c r="V19" s="1342"/>
      <c r="W19" s="1342"/>
      <c r="X19" s="1342"/>
      <c r="Y19" s="1342"/>
      <c r="Z19" s="1342"/>
      <c r="AA19" s="1342"/>
      <c r="AB19" s="1342"/>
      <c r="AC19" s="1342"/>
    </row>
    <row r="20" spans="1:29" s="449" customFormat="1" ht="17.100000000000001" customHeight="1">
      <c r="A20" s="411" t="s">
        <v>3063</v>
      </c>
      <c r="B20" s="411"/>
      <c r="C20" s="411"/>
      <c r="D20" s="411"/>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row>
    <row r="21" spans="1:29" s="449" customFormat="1" ht="17.100000000000001" customHeight="1">
      <c r="A21" s="1396"/>
      <c r="B21" s="1396"/>
      <c r="C21" s="1396"/>
      <c r="D21" s="1396"/>
      <c r="E21" s="1396"/>
      <c r="F21" s="1396"/>
      <c r="G21" s="1396"/>
      <c r="H21" s="1396"/>
      <c r="I21" s="1396"/>
      <c r="J21" s="1396"/>
      <c r="K21" s="1396"/>
      <c r="L21" s="1396"/>
      <c r="M21" s="1396"/>
      <c r="N21" s="1396"/>
      <c r="O21" s="1396"/>
      <c r="P21" s="1396"/>
      <c r="Q21" s="1396"/>
      <c r="R21" s="1396"/>
      <c r="S21" s="1396"/>
      <c r="T21" s="1396"/>
      <c r="U21" s="1396"/>
      <c r="V21" s="1396"/>
      <c r="W21" s="1396"/>
      <c r="X21" s="1396"/>
      <c r="Y21" s="1396"/>
      <c r="Z21" s="1396"/>
      <c r="AA21" s="1396"/>
      <c r="AB21" s="1396"/>
      <c r="AC21" s="1396"/>
    </row>
    <row r="22" spans="1:29" s="449" customFormat="1" ht="17.100000000000001" customHeight="1">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row>
    <row r="23" spans="1:29" ht="17.100000000000001" customHeight="1">
      <c r="A23" s="1334" t="s">
        <v>3038</v>
      </c>
      <c r="B23" s="1334"/>
      <c r="C23" s="1334"/>
      <c r="D23" s="1334"/>
      <c r="E23" s="1334"/>
      <c r="F23" s="1382"/>
      <c r="G23" s="1382"/>
      <c r="H23" s="1382"/>
      <c r="I23" s="1382"/>
      <c r="J23" s="1382"/>
      <c r="K23" s="1382"/>
      <c r="L23" s="1382"/>
      <c r="M23" s="1382"/>
      <c r="N23" s="1382"/>
      <c r="O23" s="1382"/>
      <c r="P23" s="1382"/>
      <c r="Q23" s="1382"/>
      <c r="R23" s="1382"/>
      <c r="S23" s="1382"/>
      <c r="T23" s="1382"/>
      <c r="U23" s="1382"/>
      <c r="V23" s="1382"/>
      <c r="W23" s="1382"/>
      <c r="X23" s="1382"/>
      <c r="Y23" s="1382"/>
      <c r="Z23" s="1382"/>
      <c r="AA23" s="1382"/>
      <c r="AB23" s="1382"/>
      <c r="AC23" s="1382"/>
    </row>
    <row r="24" spans="1:29" s="449" customFormat="1" ht="17.100000000000001" customHeight="1">
      <c r="A24" s="1392" t="s">
        <v>3039</v>
      </c>
      <c r="B24" s="1392"/>
      <c r="C24" s="1392"/>
      <c r="D24" s="1392"/>
      <c r="E24" s="1393"/>
      <c r="F24" s="1393"/>
      <c r="G24" s="1393"/>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71"/>
      <c r="F25" s="1371"/>
      <c r="G25" s="1371"/>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71"/>
      <c r="F26" s="1371"/>
      <c r="G26" s="1371"/>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94"/>
      <c r="H27" s="1394"/>
      <c r="I27" s="1371"/>
      <c r="J27" s="1371"/>
      <c r="K27" s="1371"/>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71"/>
      <c r="J28" s="1371"/>
      <c r="K28" s="1371"/>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71"/>
      <c r="J29" s="1371"/>
      <c r="K29" s="1371"/>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59"/>
      <c r="J31" s="1359"/>
      <c r="K31" s="1359"/>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74"/>
      <c r="L33" s="1374"/>
      <c r="M33" s="1374"/>
      <c r="N33" s="1374"/>
      <c r="O33" s="1374"/>
      <c r="P33" s="1374"/>
      <c r="Q33" s="1374"/>
      <c r="R33" s="1374"/>
      <c r="S33" s="1374"/>
      <c r="T33" s="1374"/>
      <c r="U33" s="1374"/>
      <c r="V33" s="1374"/>
      <c r="W33" s="1374"/>
      <c r="X33" s="1374"/>
      <c r="Y33" s="1374"/>
      <c r="Z33" s="1374"/>
      <c r="AA33" s="1374"/>
      <c r="AB33" s="1374"/>
      <c r="AC33" s="1374"/>
    </row>
    <row r="34" spans="1:32" s="449" customFormat="1" ht="17.100000000000001" customHeight="1">
      <c r="A34" s="409"/>
      <c r="B34" s="409"/>
      <c r="C34" s="409"/>
      <c r="D34" s="409"/>
      <c r="E34" s="409" t="s">
        <v>3051</v>
      </c>
      <c r="F34" s="1334" t="s">
        <v>3052</v>
      </c>
      <c r="G34" s="1334"/>
      <c r="H34" s="1334"/>
      <c r="I34" s="1334"/>
      <c r="J34" s="1334"/>
      <c r="K34" s="410" t="s">
        <v>2847</v>
      </c>
      <c r="L34" s="1334" t="s">
        <v>3053</v>
      </c>
      <c r="M34" s="1334"/>
      <c r="N34" s="1334"/>
      <c r="O34" s="1334"/>
      <c r="P34" s="1334"/>
      <c r="Q34" s="1334"/>
      <c r="R34" s="1334"/>
      <c r="S34" s="1334"/>
      <c r="T34" s="410" t="s">
        <v>2847</v>
      </c>
      <c r="U34" s="1334" t="s">
        <v>2312</v>
      </c>
      <c r="V34" s="1334"/>
      <c r="W34" s="1334"/>
      <c r="X34" s="1334"/>
      <c r="Y34" s="1334"/>
      <c r="Z34" s="409" t="s">
        <v>3054</v>
      </c>
      <c r="AA34" s="409"/>
      <c r="AB34" s="409"/>
      <c r="AC34" s="410"/>
    </row>
    <row r="35" spans="1:32" s="449" customFormat="1" ht="17.100000000000001" customHeight="1">
      <c r="A35" s="409" t="s">
        <v>3055</v>
      </c>
      <c r="B35" s="409"/>
      <c r="C35" s="409"/>
      <c r="D35" s="409"/>
      <c r="E35" s="409" t="s">
        <v>3051</v>
      </c>
      <c r="F35" s="1212"/>
      <c r="G35" s="1212"/>
      <c r="H35" s="1212"/>
      <c r="I35" s="1212"/>
      <c r="J35" s="1212"/>
      <c r="K35" s="410" t="s">
        <v>2847</v>
      </c>
      <c r="L35" s="1359"/>
      <c r="M35" s="1359"/>
      <c r="N35" s="1359"/>
      <c r="O35" s="1359"/>
      <c r="P35" s="1359"/>
      <c r="Q35" s="1359"/>
      <c r="R35" s="1359"/>
      <c r="S35" s="1359"/>
      <c r="T35" s="410" t="s">
        <v>2847</v>
      </c>
      <c r="U35" s="1343"/>
      <c r="V35" s="1343"/>
      <c r="W35" s="1343"/>
      <c r="X35" s="1343"/>
      <c r="Y35" s="1343"/>
      <c r="Z35" s="409" t="s">
        <v>3056</v>
      </c>
      <c r="AA35" s="410"/>
      <c r="AB35" s="410"/>
      <c r="AC35" s="410"/>
    </row>
    <row r="36" spans="1:32" s="449" customFormat="1" ht="17.100000000000001" customHeight="1">
      <c r="A36" s="409" t="s">
        <v>3064</v>
      </c>
      <c r="B36" s="409"/>
      <c r="C36" s="409"/>
      <c r="D36" s="409"/>
      <c r="E36" s="409" t="s">
        <v>3051</v>
      </c>
      <c r="F36" s="1212"/>
      <c r="G36" s="1212"/>
      <c r="H36" s="1212"/>
      <c r="I36" s="1212"/>
      <c r="J36" s="1212"/>
      <c r="K36" s="410" t="s">
        <v>2847</v>
      </c>
      <c r="L36" s="1359"/>
      <c r="M36" s="1359"/>
      <c r="N36" s="1359"/>
      <c r="O36" s="1359"/>
      <c r="P36" s="1359"/>
      <c r="Q36" s="1359"/>
      <c r="R36" s="1359"/>
      <c r="S36" s="1359"/>
      <c r="T36" s="410" t="s">
        <v>2847</v>
      </c>
      <c r="U36" s="1343"/>
      <c r="V36" s="1343"/>
      <c r="W36" s="1343"/>
      <c r="X36" s="1343"/>
      <c r="Y36" s="1343"/>
      <c r="Z36" s="409" t="s">
        <v>3056</v>
      </c>
      <c r="AA36" s="410"/>
      <c r="AB36" s="410"/>
      <c r="AC36" s="410"/>
    </row>
    <row r="37" spans="1:32" s="449" customFormat="1" ht="17.100000000000001" customHeight="1">
      <c r="A37" s="409" t="s">
        <v>3065</v>
      </c>
      <c r="B37" s="409"/>
      <c r="C37" s="409"/>
      <c r="D37" s="409"/>
      <c r="E37" s="409" t="s">
        <v>3051</v>
      </c>
      <c r="F37" s="1212"/>
      <c r="G37" s="1212"/>
      <c r="H37" s="1212"/>
      <c r="I37" s="1212"/>
      <c r="J37" s="1212"/>
      <c r="K37" s="410" t="s">
        <v>2847</v>
      </c>
      <c r="L37" s="1359"/>
      <c r="M37" s="1359"/>
      <c r="N37" s="1359"/>
      <c r="O37" s="1359"/>
      <c r="P37" s="1359"/>
      <c r="Q37" s="1359"/>
      <c r="R37" s="1359"/>
      <c r="S37" s="1359"/>
      <c r="T37" s="410" t="s">
        <v>2847</v>
      </c>
      <c r="U37" s="1343"/>
      <c r="V37" s="1343"/>
      <c r="W37" s="1343"/>
      <c r="X37" s="1343"/>
      <c r="Y37" s="1343"/>
      <c r="Z37" s="409" t="s">
        <v>3056</v>
      </c>
      <c r="AA37" s="410"/>
      <c r="AB37" s="410"/>
      <c r="AC37" s="410"/>
    </row>
    <row r="38" spans="1:32" s="449" customFormat="1" ht="17.100000000000001" customHeight="1">
      <c r="A38" s="409" t="s">
        <v>3066</v>
      </c>
      <c r="B38" s="409"/>
      <c r="C38" s="409"/>
      <c r="D38" s="409"/>
      <c r="E38" s="409" t="s">
        <v>3051</v>
      </c>
      <c r="F38" s="1212"/>
      <c r="G38" s="1212"/>
      <c r="H38" s="1212"/>
      <c r="I38" s="1212"/>
      <c r="J38" s="1212"/>
      <c r="K38" s="410" t="s">
        <v>2847</v>
      </c>
      <c r="L38" s="1359"/>
      <c r="M38" s="1359"/>
      <c r="N38" s="1359"/>
      <c r="O38" s="1359"/>
      <c r="P38" s="1359"/>
      <c r="Q38" s="1359"/>
      <c r="R38" s="1359"/>
      <c r="S38" s="1359"/>
      <c r="T38" s="410" t="s">
        <v>2847</v>
      </c>
      <c r="U38" s="1343"/>
      <c r="V38" s="1343"/>
      <c r="W38" s="1343"/>
      <c r="X38" s="1343"/>
      <c r="Y38" s="1343"/>
      <c r="Z38" s="409" t="s">
        <v>3056</v>
      </c>
      <c r="AA38" s="410"/>
      <c r="AB38" s="410"/>
      <c r="AC38" s="410"/>
    </row>
    <row r="39" spans="1:32" s="449" customFormat="1" ht="17.100000000000001" customHeight="1">
      <c r="A39" s="409" t="s">
        <v>3067</v>
      </c>
      <c r="B39" s="409"/>
      <c r="C39" s="409"/>
      <c r="D39" s="409"/>
      <c r="E39" s="409" t="s">
        <v>3051</v>
      </c>
      <c r="F39" s="1212"/>
      <c r="G39" s="1212"/>
      <c r="H39" s="1212"/>
      <c r="I39" s="1212"/>
      <c r="J39" s="1212"/>
      <c r="K39" s="410" t="s">
        <v>2847</v>
      </c>
      <c r="L39" s="1359"/>
      <c r="M39" s="1359"/>
      <c r="N39" s="1359"/>
      <c r="O39" s="1359"/>
      <c r="P39" s="1359"/>
      <c r="Q39" s="1359"/>
      <c r="R39" s="1359"/>
      <c r="S39" s="1359"/>
      <c r="T39" s="410" t="s">
        <v>2847</v>
      </c>
      <c r="U39" s="1343"/>
      <c r="V39" s="1343"/>
      <c r="W39" s="1343"/>
      <c r="X39" s="1343"/>
      <c r="Y39" s="1343"/>
      <c r="Z39" s="409" t="s">
        <v>3056</v>
      </c>
      <c r="AA39" s="410"/>
      <c r="AB39" s="410"/>
      <c r="AC39" s="410"/>
    </row>
    <row r="40" spans="1:32" s="449" customFormat="1" ht="17.100000000000001" customHeight="1">
      <c r="A40" s="409" t="s">
        <v>3068</v>
      </c>
      <c r="B40" s="409"/>
      <c r="C40" s="409"/>
      <c r="D40" s="409"/>
      <c r="E40" s="409" t="s">
        <v>3051</v>
      </c>
      <c r="F40" s="1212"/>
      <c r="G40" s="1212"/>
      <c r="H40" s="1212"/>
      <c r="I40" s="1212"/>
      <c r="J40" s="1212"/>
      <c r="K40" s="410" t="s">
        <v>2847</v>
      </c>
      <c r="L40" s="1379"/>
      <c r="M40" s="1379"/>
      <c r="N40" s="1379"/>
      <c r="O40" s="1379"/>
      <c r="P40" s="1379"/>
      <c r="Q40" s="1379"/>
      <c r="R40" s="1379"/>
      <c r="S40" s="1379"/>
      <c r="T40" s="410" t="s">
        <v>2847</v>
      </c>
      <c r="U40" s="1395"/>
      <c r="V40" s="1395"/>
      <c r="W40" s="1395"/>
      <c r="X40" s="1395"/>
      <c r="Y40" s="1395"/>
      <c r="Z40" s="409" t="s">
        <v>3056</v>
      </c>
      <c r="AA40" s="410"/>
      <c r="AB40" s="410"/>
      <c r="AC40" s="410"/>
    </row>
    <row r="41" spans="1:32" s="449" customFormat="1" ht="17.100000000000001" customHeight="1">
      <c r="A41" s="411" t="s">
        <v>3062</v>
      </c>
      <c r="B41" s="411"/>
      <c r="C41" s="411"/>
      <c r="D41" s="411"/>
      <c r="E41" s="411"/>
      <c r="F41" s="411"/>
      <c r="G41" s="411"/>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row>
    <row r="42" spans="1:32" s="449" customFormat="1" ht="17.100000000000001" customHeight="1">
      <c r="A42" s="411" t="s">
        <v>3063</v>
      </c>
      <c r="B42" s="470"/>
      <c r="C42" s="470"/>
      <c r="D42" s="470"/>
      <c r="E42" s="1399"/>
      <c r="F42" s="1399"/>
      <c r="G42" s="1399"/>
      <c r="H42" s="1399"/>
      <c r="I42" s="1337"/>
      <c r="J42" s="1337"/>
      <c r="K42" s="1337"/>
      <c r="L42" s="1337"/>
      <c r="M42" s="1337"/>
      <c r="N42" s="1337"/>
      <c r="O42" s="1337"/>
      <c r="P42" s="1337"/>
      <c r="Q42" s="1337"/>
      <c r="R42" s="1337"/>
      <c r="S42" s="1337"/>
      <c r="T42" s="1337"/>
      <c r="U42" s="1337"/>
      <c r="V42" s="1337"/>
      <c r="W42" s="1337"/>
      <c r="X42" s="1337"/>
      <c r="Y42" s="1337"/>
      <c r="Z42" s="1399"/>
      <c r="AA42" s="1399"/>
      <c r="AB42" s="1399"/>
      <c r="AC42" s="1399"/>
      <c r="AD42" s="453"/>
      <c r="AE42" s="453"/>
      <c r="AF42" s="453"/>
    </row>
    <row r="43" spans="1:32" s="449" customFormat="1" ht="17.100000000000001" customHeight="1">
      <c r="A43" s="1396"/>
      <c r="B43" s="1400"/>
      <c r="C43" s="1400"/>
      <c r="D43" s="1400"/>
      <c r="E43" s="1400"/>
      <c r="F43" s="1400"/>
      <c r="G43" s="1400"/>
      <c r="H43" s="1400"/>
      <c r="I43" s="1396"/>
      <c r="J43" s="1396"/>
      <c r="K43" s="1396"/>
      <c r="L43" s="1396"/>
      <c r="M43" s="1396"/>
      <c r="N43" s="1396"/>
      <c r="O43" s="1396"/>
      <c r="P43" s="1396"/>
      <c r="Q43" s="1396"/>
      <c r="R43" s="1396"/>
      <c r="S43" s="1396"/>
      <c r="T43" s="1396"/>
      <c r="U43" s="1396"/>
      <c r="V43" s="1396"/>
      <c r="W43" s="1396"/>
      <c r="X43" s="1396"/>
      <c r="Y43" s="1396"/>
      <c r="Z43" s="1400"/>
      <c r="AA43" s="1400"/>
      <c r="AB43" s="1400"/>
      <c r="AC43" s="1400"/>
      <c r="AD43" s="453"/>
      <c r="AE43" s="453"/>
      <c r="AF43" s="453"/>
    </row>
    <row r="44" spans="1:32" s="449" customFormat="1" ht="17.100000000000001" customHeight="1">
      <c r="A44" s="1397"/>
      <c r="B44" s="1398"/>
      <c r="C44" s="1398"/>
      <c r="D44" s="1398"/>
      <c r="E44" s="1398"/>
      <c r="F44" s="1398"/>
      <c r="G44" s="1398"/>
      <c r="H44" s="1398"/>
      <c r="I44" s="1397"/>
      <c r="J44" s="1397"/>
      <c r="K44" s="1397"/>
      <c r="L44" s="1397"/>
      <c r="M44" s="1397"/>
      <c r="N44" s="1397"/>
      <c r="O44" s="1397"/>
      <c r="P44" s="1397"/>
      <c r="Q44" s="1397"/>
      <c r="R44" s="1397"/>
      <c r="S44" s="1397"/>
      <c r="T44" s="1397"/>
      <c r="U44" s="1397"/>
      <c r="V44" s="1397"/>
      <c r="W44" s="1397"/>
      <c r="X44" s="1397"/>
      <c r="Y44" s="1397"/>
      <c r="Z44" s="1398"/>
      <c r="AA44" s="1398"/>
      <c r="AB44" s="1398"/>
      <c r="AC44" s="1398"/>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E3" sqref="E3:G3"/>
    </sheetView>
  </sheetViews>
  <sheetFormatPr defaultRowHeight="12"/>
  <cols>
    <col min="1" max="29" width="3" style="447" customWidth="1"/>
    <col min="30" max="31" width="4.625" style="447" customWidth="1"/>
    <col min="32" max="256" width="9" style="447"/>
    <col min="257" max="285" width="3" style="447" customWidth="1"/>
    <col min="286" max="287" width="4.625" style="447" customWidth="1"/>
    <col min="288" max="512" width="9" style="447"/>
    <col min="513" max="541" width="3" style="447" customWidth="1"/>
    <col min="542" max="543" width="4.625" style="447" customWidth="1"/>
    <col min="544" max="768" width="9" style="447"/>
    <col min="769" max="797" width="3" style="447" customWidth="1"/>
    <col min="798" max="799" width="4.625" style="447" customWidth="1"/>
    <col min="800" max="1024" width="9" style="447"/>
    <col min="1025" max="1053" width="3" style="447" customWidth="1"/>
    <col min="1054" max="1055" width="4.625" style="447" customWidth="1"/>
    <col min="1056" max="1280" width="9" style="447"/>
    <col min="1281" max="1309" width="3" style="447" customWidth="1"/>
    <col min="1310" max="1311" width="4.625" style="447" customWidth="1"/>
    <col min="1312" max="1536" width="9" style="447"/>
    <col min="1537" max="1565" width="3" style="447" customWidth="1"/>
    <col min="1566" max="1567" width="4.625" style="447" customWidth="1"/>
    <col min="1568" max="1792" width="9" style="447"/>
    <col min="1793" max="1821" width="3" style="447" customWidth="1"/>
    <col min="1822" max="1823" width="4.625" style="447" customWidth="1"/>
    <col min="1824" max="2048" width="9" style="447"/>
    <col min="2049" max="2077" width="3" style="447" customWidth="1"/>
    <col min="2078" max="2079" width="4.625" style="447" customWidth="1"/>
    <col min="2080" max="2304" width="9" style="447"/>
    <col min="2305" max="2333" width="3" style="447" customWidth="1"/>
    <col min="2334" max="2335" width="4.625" style="447" customWidth="1"/>
    <col min="2336" max="2560" width="9" style="447"/>
    <col min="2561" max="2589" width="3" style="447" customWidth="1"/>
    <col min="2590" max="2591" width="4.625" style="447" customWidth="1"/>
    <col min="2592" max="2816" width="9" style="447"/>
    <col min="2817" max="2845" width="3" style="447" customWidth="1"/>
    <col min="2846" max="2847" width="4.625" style="447" customWidth="1"/>
    <col min="2848" max="3072" width="9" style="447"/>
    <col min="3073" max="3101" width="3" style="447" customWidth="1"/>
    <col min="3102" max="3103" width="4.625" style="447" customWidth="1"/>
    <col min="3104" max="3328" width="9" style="447"/>
    <col min="3329" max="3357" width="3" style="447" customWidth="1"/>
    <col min="3358" max="3359" width="4.625" style="447" customWidth="1"/>
    <col min="3360" max="3584" width="9" style="447"/>
    <col min="3585" max="3613" width="3" style="447" customWidth="1"/>
    <col min="3614" max="3615" width="4.625" style="447" customWidth="1"/>
    <col min="3616" max="3840" width="9" style="447"/>
    <col min="3841" max="3869" width="3" style="447" customWidth="1"/>
    <col min="3870" max="3871" width="4.625" style="447" customWidth="1"/>
    <col min="3872" max="4096" width="9" style="447"/>
    <col min="4097" max="4125" width="3" style="447" customWidth="1"/>
    <col min="4126" max="4127" width="4.625" style="447" customWidth="1"/>
    <col min="4128" max="4352" width="9" style="447"/>
    <col min="4353" max="4381" width="3" style="447" customWidth="1"/>
    <col min="4382" max="4383" width="4.625" style="447" customWidth="1"/>
    <col min="4384" max="4608" width="9" style="447"/>
    <col min="4609" max="4637" width="3" style="447" customWidth="1"/>
    <col min="4638" max="4639" width="4.625" style="447" customWidth="1"/>
    <col min="4640" max="4864" width="9" style="447"/>
    <col min="4865" max="4893" width="3" style="447" customWidth="1"/>
    <col min="4894" max="4895" width="4.625" style="447" customWidth="1"/>
    <col min="4896" max="5120" width="9" style="447"/>
    <col min="5121" max="5149" width="3" style="447" customWidth="1"/>
    <col min="5150" max="5151" width="4.625" style="447" customWidth="1"/>
    <col min="5152" max="5376" width="9" style="447"/>
    <col min="5377" max="5405" width="3" style="447" customWidth="1"/>
    <col min="5406" max="5407" width="4.625" style="447" customWidth="1"/>
    <col min="5408" max="5632" width="9" style="447"/>
    <col min="5633" max="5661" width="3" style="447" customWidth="1"/>
    <col min="5662" max="5663" width="4.625" style="447" customWidth="1"/>
    <col min="5664" max="5888" width="9" style="447"/>
    <col min="5889" max="5917" width="3" style="447" customWidth="1"/>
    <col min="5918" max="5919" width="4.625" style="447" customWidth="1"/>
    <col min="5920" max="6144" width="9" style="447"/>
    <col min="6145" max="6173" width="3" style="447" customWidth="1"/>
    <col min="6174" max="6175" width="4.625" style="447" customWidth="1"/>
    <col min="6176" max="6400" width="9" style="447"/>
    <col min="6401" max="6429" width="3" style="447" customWidth="1"/>
    <col min="6430" max="6431" width="4.625" style="447" customWidth="1"/>
    <col min="6432" max="6656" width="9" style="447"/>
    <col min="6657" max="6685" width="3" style="447" customWidth="1"/>
    <col min="6686" max="6687" width="4.625" style="447" customWidth="1"/>
    <col min="6688" max="6912" width="9" style="447"/>
    <col min="6913" max="6941" width="3" style="447" customWidth="1"/>
    <col min="6942" max="6943" width="4.625" style="447" customWidth="1"/>
    <col min="6944" max="7168" width="9" style="447"/>
    <col min="7169" max="7197" width="3" style="447" customWidth="1"/>
    <col min="7198" max="7199" width="4.625" style="447" customWidth="1"/>
    <col min="7200" max="7424" width="9" style="447"/>
    <col min="7425" max="7453" width="3" style="447" customWidth="1"/>
    <col min="7454" max="7455" width="4.625" style="447" customWidth="1"/>
    <col min="7456" max="7680" width="9" style="447"/>
    <col min="7681" max="7709" width="3" style="447" customWidth="1"/>
    <col min="7710" max="7711" width="4.625" style="447" customWidth="1"/>
    <col min="7712" max="7936" width="9" style="447"/>
    <col min="7937" max="7965" width="3" style="447" customWidth="1"/>
    <col min="7966" max="7967" width="4.625" style="447" customWidth="1"/>
    <col min="7968" max="8192" width="9" style="447"/>
    <col min="8193" max="8221" width="3" style="447" customWidth="1"/>
    <col min="8222" max="8223" width="4.625" style="447" customWidth="1"/>
    <col min="8224" max="8448" width="9" style="447"/>
    <col min="8449" max="8477" width="3" style="447" customWidth="1"/>
    <col min="8478" max="8479" width="4.625" style="447" customWidth="1"/>
    <col min="8480" max="8704" width="9" style="447"/>
    <col min="8705" max="8733" width="3" style="447" customWidth="1"/>
    <col min="8734" max="8735" width="4.625" style="447" customWidth="1"/>
    <col min="8736" max="8960" width="9" style="447"/>
    <col min="8961" max="8989" width="3" style="447" customWidth="1"/>
    <col min="8990" max="8991" width="4.625" style="447" customWidth="1"/>
    <col min="8992" max="9216" width="9" style="447"/>
    <col min="9217" max="9245" width="3" style="447" customWidth="1"/>
    <col min="9246" max="9247" width="4.625" style="447" customWidth="1"/>
    <col min="9248" max="9472" width="9" style="447"/>
    <col min="9473" max="9501" width="3" style="447" customWidth="1"/>
    <col min="9502" max="9503" width="4.625" style="447" customWidth="1"/>
    <col min="9504" max="9728" width="9" style="447"/>
    <col min="9729" max="9757" width="3" style="447" customWidth="1"/>
    <col min="9758" max="9759" width="4.625" style="447" customWidth="1"/>
    <col min="9760" max="9984" width="9" style="447"/>
    <col min="9985" max="10013" width="3" style="447" customWidth="1"/>
    <col min="10014" max="10015" width="4.625" style="447" customWidth="1"/>
    <col min="10016" max="10240" width="9" style="447"/>
    <col min="10241" max="10269" width="3" style="447" customWidth="1"/>
    <col min="10270" max="10271" width="4.625" style="447" customWidth="1"/>
    <col min="10272" max="10496" width="9" style="447"/>
    <col min="10497" max="10525" width="3" style="447" customWidth="1"/>
    <col min="10526" max="10527" width="4.625" style="447" customWidth="1"/>
    <col min="10528" max="10752" width="9" style="447"/>
    <col min="10753" max="10781" width="3" style="447" customWidth="1"/>
    <col min="10782" max="10783" width="4.625" style="447" customWidth="1"/>
    <col min="10784" max="11008" width="9" style="447"/>
    <col min="11009" max="11037" width="3" style="447" customWidth="1"/>
    <col min="11038" max="11039" width="4.625" style="447" customWidth="1"/>
    <col min="11040" max="11264" width="9" style="447"/>
    <col min="11265" max="11293" width="3" style="447" customWidth="1"/>
    <col min="11294" max="11295" width="4.625" style="447" customWidth="1"/>
    <col min="11296" max="11520" width="9" style="447"/>
    <col min="11521" max="11549" width="3" style="447" customWidth="1"/>
    <col min="11550" max="11551" width="4.625" style="447" customWidth="1"/>
    <col min="11552" max="11776" width="9" style="447"/>
    <col min="11777" max="11805" width="3" style="447" customWidth="1"/>
    <col min="11806" max="11807" width="4.625" style="447" customWidth="1"/>
    <col min="11808" max="12032" width="9" style="447"/>
    <col min="12033" max="12061" width="3" style="447" customWidth="1"/>
    <col min="12062" max="12063" width="4.625" style="447" customWidth="1"/>
    <col min="12064" max="12288" width="9" style="447"/>
    <col min="12289" max="12317" width="3" style="447" customWidth="1"/>
    <col min="12318" max="12319" width="4.625" style="447" customWidth="1"/>
    <col min="12320" max="12544" width="9" style="447"/>
    <col min="12545" max="12573" width="3" style="447" customWidth="1"/>
    <col min="12574" max="12575" width="4.625" style="447" customWidth="1"/>
    <col min="12576" max="12800" width="9" style="447"/>
    <col min="12801" max="12829" width="3" style="447" customWidth="1"/>
    <col min="12830" max="12831" width="4.625" style="447" customWidth="1"/>
    <col min="12832" max="13056" width="9" style="447"/>
    <col min="13057" max="13085" width="3" style="447" customWidth="1"/>
    <col min="13086" max="13087" width="4.625" style="447" customWidth="1"/>
    <col min="13088" max="13312" width="9" style="447"/>
    <col min="13313" max="13341" width="3" style="447" customWidth="1"/>
    <col min="13342" max="13343" width="4.625" style="447" customWidth="1"/>
    <col min="13344" max="13568" width="9" style="447"/>
    <col min="13569" max="13597" width="3" style="447" customWidth="1"/>
    <col min="13598" max="13599" width="4.625" style="447" customWidth="1"/>
    <col min="13600" max="13824" width="9" style="447"/>
    <col min="13825" max="13853" width="3" style="447" customWidth="1"/>
    <col min="13854" max="13855" width="4.625" style="447" customWidth="1"/>
    <col min="13856" max="14080" width="9" style="447"/>
    <col min="14081" max="14109" width="3" style="447" customWidth="1"/>
    <col min="14110" max="14111" width="4.625" style="447" customWidth="1"/>
    <col min="14112" max="14336" width="9" style="447"/>
    <col min="14337" max="14365" width="3" style="447" customWidth="1"/>
    <col min="14366" max="14367" width="4.625" style="447" customWidth="1"/>
    <col min="14368" max="14592" width="9" style="447"/>
    <col min="14593" max="14621" width="3" style="447" customWidth="1"/>
    <col min="14622" max="14623" width="4.625" style="447" customWidth="1"/>
    <col min="14624" max="14848" width="9" style="447"/>
    <col min="14849" max="14877" width="3" style="447" customWidth="1"/>
    <col min="14878" max="14879" width="4.625" style="447" customWidth="1"/>
    <col min="14880" max="15104" width="9" style="447"/>
    <col min="15105" max="15133" width="3" style="447" customWidth="1"/>
    <col min="15134" max="15135" width="4.625" style="447" customWidth="1"/>
    <col min="15136" max="15360" width="9" style="447"/>
    <col min="15361" max="15389" width="3" style="447" customWidth="1"/>
    <col min="15390" max="15391" width="4.625" style="447" customWidth="1"/>
    <col min="15392" max="15616" width="9" style="447"/>
    <col min="15617" max="15645" width="3" style="447" customWidth="1"/>
    <col min="15646" max="15647" width="4.625" style="447" customWidth="1"/>
    <col min="15648" max="15872" width="9" style="447"/>
    <col min="15873" max="15901" width="3" style="447" customWidth="1"/>
    <col min="15902" max="15903" width="4.625" style="447" customWidth="1"/>
    <col min="15904" max="16128" width="9" style="447"/>
    <col min="16129" max="16157" width="3" style="447" customWidth="1"/>
    <col min="16158" max="16159" width="4.625" style="447" customWidth="1"/>
    <col min="16160" max="16384" width="9" style="447"/>
  </cols>
  <sheetData>
    <row r="1" spans="1:29" ht="17.100000000000001" customHeight="1">
      <c r="A1" s="1334" t="s">
        <v>3038</v>
      </c>
      <c r="B1" s="1334"/>
      <c r="C1" s="1334"/>
      <c r="D1" s="1334"/>
      <c r="E1" s="1334"/>
      <c r="F1" s="1382"/>
      <c r="G1" s="1382"/>
      <c r="H1" s="1382"/>
      <c r="I1" s="1382"/>
      <c r="J1" s="1382"/>
      <c r="K1" s="1382"/>
      <c r="L1" s="1382"/>
      <c r="M1" s="1382"/>
      <c r="N1" s="1382"/>
      <c r="O1" s="1382"/>
      <c r="P1" s="1382"/>
      <c r="Q1" s="1382"/>
      <c r="R1" s="1382"/>
      <c r="S1" s="1382"/>
      <c r="T1" s="1382"/>
      <c r="U1" s="1382"/>
      <c r="V1" s="1382"/>
      <c r="W1" s="1382"/>
      <c r="X1" s="1382"/>
      <c r="Y1" s="1382"/>
      <c r="Z1" s="1382"/>
      <c r="AA1" s="1382"/>
      <c r="AB1" s="1382"/>
      <c r="AC1" s="1382"/>
    </row>
    <row r="2" spans="1:29" s="449" customFormat="1" ht="17.100000000000001" customHeight="1">
      <c r="A2" s="1392" t="s">
        <v>3039</v>
      </c>
      <c r="B2" s="1392"/>
      <c r="C2" s="1392"/>
      <c r="D2" s="1392"/>
      <c r="E2" s="1393"/>
      <c r="F2" s="1393"/>
      <c r="G2" s="1393"/>
      <c r="H2" s="409"/>
      <c r="I2" s="409"/>
      <c r="J2" s="409"/>
      <c r="K2" s="409"/>
      <c r="L2" s="409"/>
      <c r="M2" s="409"/>
      <c r="N2" s="409"/>
      <c r="O2" s="409"/>
      <c r="P2" s="409"/>
      <c r="Q2" s="409"/>
      <c r="R2" s="409"/>
      <c r="S2" s="409"/>
      <c r="T2" s="409"/>
      <c r="U2" s="409"/>
      <c r="V2" s="409"/>
      <c r="W2" s="409"/>
      <c r="X2" s="409"/>
      <c r="Y2" s="409"/>
      <c r="Z2" s="409"/>
      <c r="AA2" s="409"/>
      <c r="AB2" s="409"/>
      <c r="AC2" s="409"/>
    </row>
    <row r="3" spans="1:29" s="449" customFormat="1" ht="17.100000000000001" customHeight="1">
      <c r="A3" s="411" t="s">
        <v>3040</v>
      </c>
      <c r="B3" s="411"/>
      <c r="C3" s="411"/>
      <c r="D3" s="411"/>
      <c r="E3" s="1371"/>
      <c r="F3" s="1371"/>
      <c r="G3" s="1371"/>
      <c r="H3" s="467"/>
      <c r="I3" s="467"/>
      <c r="J3" s="467"/>
      <c r="K3" s="467"/>
      <c r="L3" s="467"/>
      <c r="M3" s="467"/>
      <c r="N3" s="467"/>
      <c r="O3" s="467"/>
      <c r="P3" s="467"/>
      <c r="Q3" s="467"/>
      <c r="R3" s="467"/>
      <c r="S3" s="467"/>
      <c r="T3" s="467"/>
      <c r="U3" s="467"/>
      <c r="V3" s="467"/>
      <c r="W3" s="467"/>
      <c r="X3" s="467"/>
      <c r="Y3" s="467"/>
      <c r="Z3" s="467"/>
      <c r="AA3" s="467"/>
      <c r="AB3" s="467"/>
      <c r="AC3" s="467"/>
    </row>
    <row r="4" spans="1:29" s="449" customFormat="1" ht="17.100000000000001" customHeight="1">
      <c r="A4" s="411" t="s">
        <v>3041</v>
      </c>
      <c r="B4" s="411"/>
      <c r="C4" s="411"/>
      <c r="D4" s="467"/>
      <c r="E4" s="1371"/>
      <c r="F4" s="1371"/>
      <c r="G4" s="1371"/>
      <c r="H4" s="448" t="s">
        <v>2109</v>
      </c>
      <c r="I4" s="448"/>
      <c r="J4" s="448"/>
      <c r="K4" s="448"/>
      <c r="L4" s="448"/>
      <c r="M4" s="448"/>
      <c r="N4" s="448"/>
      <c r="O4" s="448"/>
      <c r="P4" s="448"/>
      <c r="Q4" s="448"/>
      <c r="R4" s="448"/>
      <c r="S4" s="448"/>
      <c r="T4" s="448"/>
      <c r="U4" s="448"/>
      <c r="V4" s="448"/>
      <c r="W4" s="448"/>
      <c r="X4" s="448"/>
      <c r="Y4" s="448"/>
      <c r="Z4" s="448"/>
      <c r="AA4" s="448"/>
      <c r="AB4" s="448"/>
      <c r="AC4" s="448"/>
    </row>
    <row r="5" spans="1:29" s="449" customFormat="1" ht="17.100000000000001" customHeight="1">
      <c r="A5" s="411" t="s">
        <v>3042</v>
      </c>
      <c r="B5" s="411"/>
      <c r="C5" s="411"/>
      <c r="D5" s="411"/>
      <c r="E5" s="411"/>
      <c r="F5" s="385"/>
      <c r="G5" s="1394"/>
      <c r="H5" s="1394"/>
      <c r="I5" s="1371"/>
      <c r="J5" s="1371"/>
      <c r="K5" s="1371"/>
      <c r="L5" s="448" t="s">
        <v>3034</v>
      </c>
      <c r="M5" s="448"/>
      <c r="N5" s="448"/>
      <c r="O5" s="448"/>
      <c r="P5" s="448"/>
      <c r="Q5" s="448"/>
      <c r="R5" s="448"/>
      <c r="S5" s="448"/>
      <c r="T5" s="448"/>
      <c r="U5" s="448"/>
      <c r="V5" s="448"/>
      <c r="W5" s="448"/>
      <c r="X5" s="448"/>
      <c r="Y5" s="448"/>
      <c r="Z5" s="448"/>
      <c r="AA5" s="448"/>
      <c r="AB5" s="448"/>
      <c r="AC5" s="448"/>
    </row>
    <row r="6" spans="1:29" s="449" customFormat="1" ht="17.100000000000001" customHeight="1">
      <c r="A6" s="411" t="s">
        <v>3043</v>
      </c>
      <c r="B6" s="411"/>
      <c r="C6" s="411"/>
      <c r="D6" s="411"/>
      <c r="E6" s="411"/>
      <c r="F6" s="385"/>
      <c r="G6" s="385"/>
      <c r="H6" s="385"/>
      <c r="I6" s="1371"/>
      <c r="J6" s="1371"/>
      <c r="K6" s="1371"/>
      <c r="L6" s="448" t="s">
        <v>3034</v>
      </c>
      <c r="M6" s="468"/>
      <c r="N6" s="448"/>
      <c r="O6" s="448"/>
      <c r="P6" s="448"/>
      <c r="Q6" s="448"/>
      <c r="R6" s="448"/>
      <c r="S6" s="448"/>
      <c r="T6" s="448"/>
      <c r="U6" s="448"/>
      <c r="V6" s="448"/>
      <c r="W6" s="448"/>
      <c r="X6" s="448"/>
      <c r="Y6" s="448"/>
      <c r="Z6" s="448"/>
      <c r="AA6" s="448"/>
      <c r="AB6" s="448"/>
      <c r="AC6" s="448"/>
    </row>
    <row r="7" spans="1:29" s="449" customFormat="1" ht="17.100000000000001" customHeight="1">
      <c r="A7" s="411" t="s">
        <v>3044</v>
      </c>
      <c r="B7" s="411"/>
      <c r="C7" s="411"/>
      <c r="D7" s="411"/>
      <c r="E7" s="411"/>
      <c r="F7" s="385"/>
      <c r="G7" s="385"/>
      <c r="H7" s="385"/>
      <c r="I7" s="1371"/>
      <c r="J7" s="1371"/>
      <c r="K7" s="1371"/>
      <c r="L7" s="448" t="s">
        <v>3034</v>
      </c>
      <c r="M7" s="468"/>
      <c r="N7" s="448"/>
      <c r="O7" s="448"/>
      <c r="P7" s="448"/>
      <c r="Q7" s="448"/>
      <c r="R7" s="448"/>
      <c r="S7" s="448"/>
      <c r="T7" s="448"/>
      <c r="U7" s="448"/>
      <c r="V7" s="448"/>
      <c r="W7" s="448"/>
      <c r="X7" s="448"/>
      <c r="Y7" s="448"/>
      <c r="Z7" s="448"/>
      <c r="AA7" s="448"/>
      <c r="AB7" s="448"/>
      <c r="AC7" s="448"/>
    </row>
    <row r="8" spans="1:29" s="449" customFormat="1" ht="17.100000000000001" customHeight="1">
      <c r="A8" s="411" t="s">
        <v>3045</v>
      </c>
      <c r="B8" s="411"/>
      <c r="C8" s="411"/>
      <c r="D8" s="411"/>
      <c r="E8" s="411"/>
      <c r="F8" s="385"/>
      <c r="G8" s="385"/>
      <c r="H8" s="385"/>
      <c r="I8" s="385"/>
      <c r="J8" s="385"/>
      <c r="K8" s="385"/>
      <c r="L8" s="385"/>
      <c r="M8" s="385"/>
      <c r="N8" s="385"/>
      <c r="O8" s="385"/>
      <c r="P8" s="385"/>
      <c r="Q8" s="385"/>
      <c r="R8" s="385"/>
      <c r="S8" s="385"/>
      <c r="T8" s="385"/>
      <c r="U8" s="385"/>
      <c r="V8" s="385"/>
      <c r="W8" s="385"/>
      <c r="X8" s="385"/>
      <c r="Y8" s="385"/>
      <c r="Z8" s="385"/>
      <c r="AA8" s="385"/>
      <c r="AB8" s="385"/>
      <c r="AC8" s="385"/>
    </row>
    <row r="9" spans="1:29" s="449" customFormat="1" ht="17.100000000000001" customHeight="1">
      <c r="A9" s="409" t="s">
        <v>3046</v>
      </c>
      <c r="B9" s="409"/>
      <c r="C9" s="409"/>
      <c r="D9" s="409"/>
      <c r="E9" s="409"/>
      <c r="F9" s="367"/>
      <c r="G9" s="367"/>
      <c r="H9" s="367"/>
      <c r="I9" s="1359"/>
      <c r="J9" s="1359"/>
      <c r="K9" s="1359"/>
      <c r="L9" s="367" t="s">
        <v>3034</v>
      </c>
      <c r="M9" s="410"/>
      <c r="N9" s="367"/>
      <c r="O9" s="367"/>
      <c r="P9" s="367"/>
      <c r="Q9" s="367"/>
      <c r="R9" s="367"/>
      <c r="S9" s="367"/>
      <c r="T9" s="367"/>
      <c r="U9" s="367"/>
      <c r="V9" s="367"/>
      <c r="W9" s="367"/>
      <c r="X9" s="367"/>
      <c r="Y9" s="367"/>
      <c r="Z9" s="367"/>
      <c r="AA9" s="367"/>
      <c r="AB9" s="367"/>
      <c r="AC9" s="367"/>
    </row>
    <row r="10" spans="1:29" s="449" customFormat="1" ht="17.100000000000001" customHeight="1">
      <c r="A10" s="418" t="s">
        <v>3047</v>
      </c>
      <c r="B10" s="418"/>
      <c r="C10" s="418"/>
      <c r="D10" s="418"/>
      <c r="E10" s="418"/>
      <c r="F10" s="417"/>
      <c r="G10" s="417"/>
      <c r="H10" s="417"/>
      <c r="I10" s="462"/>
      <c r="J10" s="462"/>
      <c r="K10" s="462"/>
      <c r="L10" s="417"/>
      <c r="M10" s="431"/>
      <c r="N10" s="417"/>
      <c r="O10" s="417"/>
      <c r="P10" s="417"/>
      <c r="Q10" s="417"/>
      <c r="R10" s="417"/>
      <c r="S10" s="414" t="s">
        <v>2828</v>
      </c>
      <c r="T10" s="417" t="s">
        <v>3048</v>
      </c>
      <c r="U10" s="417"/>
      <c r="V10" s="469" t="str">
        <f>IF(S10="■","□","■")</f>
        <v>■</v>
      </c>
      <c r="W10" s="417" t="s">
        <v>3049</v>
      </c>
      <c r="X10" s="417"/>
      <c r="Y10" s="417"/>
      <c r="Z10" s="417"/>
      <c r="AA10" s="417"/>
      <c r="AB10" s="417"/>
      <c r="AC10" s="417"/>
    </row>
    <row r="11" spans="1:29" s="449" customFormat="1" ht="17.100000000000001" customHeight="1">
      <c r="A11" s="411" t="s">
        <v>3050</v>
      </c>
      <c r="B11" s="411"/>
      <c r="C11" s="411"/>
      <c r="D11" s="411"/>
      <c r="E11" s="411"/>
      <c r="F11" s="411"/>
      <c r="G11" s="411"/>
      <c r="H11" s="411"/>
      <c r="I11" s="411"/>
      <c r="J11" s="411"/>
      <c r="K11" s="1374"/>
      <c r="L11" s="1374"/>
      <c r="M11" s="1374"/>
      <c r="N11" s="1374"/>
      <c r="O11" s="1374"/>
      <c r="P11" s="1374"/>
      <c r="Q11" s="1374"/>
      <c r="R11" s="1374"/>
      <c r="S11" s="1374"/>
      <c r="T11" s="1374"/>
      <c r="U11" s="1374"/>
      <c r="V11" s="1374"/>
      <c r="W11" s="1374"/>
      <c r="X11" s="1374"/>
      <c r="Y11" s="1374"/>
      <c r="Z11" s="1374"/>
      <c r="AA11" s="1374"/>
      <c r="AB11" s="1374"/>
      <c r="AC11" s="1374"/>
    </row>
    <row r="12" spans="1:29" s="449" customFormat="1" ht="17.100000000000001" customHeight="1">
      <c r="A12" s="409"/>
      <c r="B12" s="409"/>
      <c r="C12" s="409"/>
      <c r="D12" s="409"/>
      <c r="E12" s="409" t="s">
        <v>3051</v>
      </c>
      <c r="F12" s="1334" t="s">
        <v>3052</v>
      </c>
      <c r="G12" s="1334"/>
      <c r="H12" s="1334"/>
      <c r="I12" s="1334"/>
      <c r="J12" s="1334"/>
      <c r="K12" s="410" t="s">
        <v>2847</v>
      </c>
      <c r="L12" s="1334" t="s">
        <v>3053</v>
      </c>
      <c r="M12" s="1334"/>
      <c r="N12" s="1334"/>
      <c r="O12" s="1334"/>
      <c r="P12" s="1334"/>
      <c r="Q12" s="1334"/>
      <c r="R12" s="1334"/>
      <c r="S12" s="1334"/>
      <c r="T12" s="410" t="s">
        <v>2847</v>
      </c>
      <c r="U12" s="1334" t="s">
        <v>2312</v>
      </c>
      <c r="V12" s="1334"/>
      <c r="W12" s="1334"/>
      <c r="X12" s="1334"/>
      <c r="Y12" s="1334"/>
      <c r="Z12" s="409" t="s">
        <v>3054</v>
      </c>
      <c r="AA12" s="409"/>
      <c r="AB12" s="409"/>
      <c r="AC12" s="410"/>
    </row>
    <row r="13" spans="1:29" s="449" customFormat="1" ht="17.100000000000001" customHeight="1">
      <c r="A13" s="409" t="s">
        <v>3055</v>
      </c>
      <c r="B13" s="409"/>
      <c r="C13" s="409"/>
      <c r="D13" s="409"/>
      <c r="E13" s="409" t="s">
        <v>3051</v>
      </c>
      <c r="F13" s="1212"/>
      <c r="G13" s="1212"/>
      <c r="H13" s="1212"/>
      <c r="I13" s="1212"/>
      <c r="J13" s="1212"/>
      <c r="K13" s="410" t="s">
        <v>2847</v>
      </c>
      <c r="L13" s="1359"/>
      <c r="M13" s="1359"/>
      <c r="N13" s="1359"/>
      <c r="O13" s="1359"/>
      <c r="P13" s="1359"/>
      <c r="Q13" s="1359"/>
      <c r="R13" s="1359"/>
      <c r="S13" s="1359"/>
      <c r="T13" s="410" t="s">
        <v>2847</v>
      </c>
      <c r="U13" s="1343"/>
      <c r="V13" s="1343"/>
      <c r="W13" s="1343"/>
      <c r="X13" s="1343"/>
      <c r="Y13" s="1343"/>
      <c r="Z13" s="409" t="s">
        <v>3056</v>
      </c>
      <c r="AA13" s="410"/>
      <c r="AB13" s="410"/>
      <c r="AC13" s="410"/>
    </row>
    <row r="14" spans="1:29" s="449" customFormat="1" ht="17.100000000000001" customHeight="1">
      <c r="A14" s="409" t="s">
        <v>3057</v>
      </c>
      <c r="B14" s="409"/>
      <c r="C14" s="409"/>
      <c r="D14" s="409"/>
      <c r="E14" s="409" t="s">
        <v>3051</v>
      </c>
      <c r="F14" s="1212"/>
      <c r="G14" s="1212"/>
      <c r="H14" s="1212"/>
      <c r="I14" s="1212"/>
      <c r="J14" s="1212"/>
      <c r="K14" s="410" t="s">
        <v>2847</v>
      </c>
      <c r="L14" s="1359"/>
      <c r="M14" s="1359"/>
      <c r="N14" s="1359"/>
      <c r="O14" s="1359"/>
      <c r="P14" s="1359"/>
      <c r="Q14" s="1359"/>
      <c r="R14" s="1359"/>
      <c r="S14" s="1359"/>
      <c r="T14" s="410" t="s">
        <v>2847</v>
      </c>
      <c r="U14" s="1343"/>
      <c r="V14" s="1343"/>
      <c r="W14" s="1343"/>
      <c r="X14" s="1343"/>
      <c r="Y14" s="1343"/>
      <c r="Z14" s="409" t="s">
        <v>3056</v>
      </c>
      <c r="AA14" s="410"/>
      <c r="AB14" s="410"/>
      <c r="AC14" s="410"/>
    </row>
    <row r="15" spans="1:29" s="449" customFormat="1" ht="17.100000000000001" customHeight="1">
      <c r="A15" s="409" t="s">
        <v>3058</v>
      </c>
      <c r="B15" s="409"/>
      <c r="C15" s="409"/>
      <c r="D15" s="409"/>
      <c r="E15" s="409" t="s">
        <v>3051</v>
      </c>
      <c r="F15" s="1212"/>
      <c r="G15" s="1212"/>
      <c r="H15" s="1212"/>
      <c r="I15" s="1212"/>
      <c r="J15" s="1212"/>
      <c r="K15" s="410" t="s">
        <v>2847</v>
      </c>
      <c r="L15" s="1359"/>
      <c r="M15" s="1359"/>
      <c r="N15" s="1359"/>
      <c r="O15" s="1359"/>
      <c r="P15" s="1359"/>
      <c r="Q15" s="1359"/>
      <c r="R15" s="1359"/>
      <c r="S15" s="1359"/>
      <c r="T15" s="410" t="s">
        <v>2847</v>
      </c>
      <c r="U15" s="1343"/>
      <c r="V15" s="1343"/>
      <c r="W15" s="1343"/>
      <c r="X15" s="1343"/>
      <c r="Y15" s="1343"/>
      <c r="Z15" s="409" t="s">
        <v>3056</v>
      </c>
      <c r="AA15" s="410"/>
      <c r="AB15" s="410"/>
      <c r="AC15" s="410"/>
    </row>
    <row r="16" spans="1:29" s="449" customFormat="1" ht="17.100000000000001" customHeight="1">
      <c r="A16" s="409" t="s">
        <v>3059</v>
      </c>
      <c r="B16" s="409"/>
      <c r="C16" s="409"/>
      <c r="D16" s="409"/>
      <c r="E16" s="409" t="s">
        <v>3051</v>
      </c>
      <c r="F16" s="1212"/>
      <c r="G16" s="1212"/>
      <c r="H16" s="1212"/>
      <c r="I16" s="1212"/>
      <c r="J16" s="1212"/>
      <c r="K16" s="410" t="s">
        <v>2847</v>
      </c>
      <c r="L16" s="1359"/>
      <c r="M16" s="1359"/>
      <c r="N16" s="1359"/>
      <c r="O16" s="1359"/>
      <c r="P16" s="1359"/>
      <c r="Q16" s="1359"/>
      <c r="R16" s="1359"/>
      <c r="S16" s="1359"/>
      <c r="T16" s="410" t="s">
        <v>2847</v>
      </c>
      <c r="U16" s="1343"/>
      <c r="V16" s="1343"/>
      <c r="W16" s="1343"/>
      <c r="X16" s="1343"/>
      <c r="Y16" s="1343"/>
      <c r="Z16" s="409" t="s">
        <v>3056</v>
      </c>
      <c r="AA16" s="410"/>
      <c r="AB16" s="410"/>
      <c r="AC16" s="410"/>
    </row>
    <row r="17" spans="1:29" s="449" customFormat="1" ht="17.100000000000001" customHeight="1">
      <c r="A17" s="409" t="s">
        <v>3060</v>
      </c>
      <c r="B17" s="409"/>
      <c r="C17" s="409"/>
      <c r="D17" s="409"/>
      <c r="E17" s="409" t="s">
        <v>3051</v>
      </c>
      <c r="F17" s="1212"/>
      <c r="G17" s="1212"/>
      <c r="H17" s="1212"/>
      <c r="I17" s="1212"/>
      <c r="J17" s="1212"/>
      <c r="K17" s="410" t="s">
        <v>2847</v>
      </c>
      <c r="L17" s="1359"/>
      <c r="M17" s="1359"/>
      <c r="N17" s="1359"/>
      <c r="O17" s="1359"/>
      <c r="P17" s="1359"/>
      <c r="Q17" s="1359"/>
      <c r="R17" s="1359"/>
      <c r="S17" s="1359"/>
      <c r="T17" s="410" t="s">
        <v>2847</v>
      </c>
      <c r="U17" s="1343"/>
      <c r="V17" s="1343"/>
      <c r="W17" s="1343"/>
      <c r="X17" s="1343"/>
      <c r="Y17" s="1343"/>
      <c r="Z17" s="409" t="s">
        <v>3056</v>
      </c>
      <c r="AA17" s="410"/>
      <c r="AB17" s="410"/>
      <c r="AC17" s="410"/>
    </row>
    <row r="18" spans="1:29" s="449" customFormat="1" ht="17.100000000000001" customHeight="1">
      <c r="A18" s="409" t="s">
        <v>3061</v>
      </c>
      <c r="B18" s="409"/>
      <c r="C18" s="409"/>
      <c r="D18" s="409"/>
      <c r="E18" s="409" t="s">
        <v>3051</v>
      </c>
      <c r="F18" s="1212"/>
      <c r="G18" s="1212"/>
      <c r="H18" s="1212"/>
      <c r="I18" s="1212"/>
      <c r="J18" s="1212"/>
      <c r="K18" s="410" t="s">
        <v>2847</v>
      </c>
      <c r="L18" s="1379"/>
      <c r="M18" s="1379"/>
      <c r="N18" s="1379"/>
      <c r="O18" s="1379"/>
      <c r="P18" s="1379"/>
      <c r="Q18" s="1379"/>
      <c r="R18" s="1379"/>
      <c r="S18" s="1379"/>
      <c r="T18" s="410" t="s">
        <v>2847</v>
      </c>
      <c r="U18" s="1395"/>
      <c r="V18" s="1395"/>
      <c r="W18" s="1395"/>
      <c r="X18" s="1395"/>
      <c r="Y18" s="1395"/>
      <c r="Z18" s="409" t="s">
        <v>3056</v>
      </c>
      <c r="AA18" s="410"/>
      <c r="AB18" s="410"/>
      <c r="AC18" s="410"/>
    </row>
    <row r="19" spans="1:29" s="449" customFormat="1" ht="17.100000000000001" customHeight="1">
      <c r="A19" s="411" t="s">
        <v>3062</v>
      </c>
      <c r="B19" s="411"/>
      <c r="C19" s="411"/>
      <c r="D19" s="411"/>
      <c r="E19" s="411"/>
      <c r="F19" s="411"/>
      <c r="G19" s="411"/>
      <c r="H19" s="1342"/>
      <c r="I19" s="1342"/>
      <c r="J19" s="1342"/>
      <c r="K19" s="1342"/>
      <c r="L19" s="1342"/>
      <c r="M19" s="1342"/>
      <c r="N19" s="1342"/>
      <c r="O19" s="1342"/>
      <c r="P19" s="1342"/>
      <c r="Q19" s="1342"/>
      <c r="R19" s="1342"/>
      <c r="S19" s="1342"/>
      <c r="T19" s="1342"/>
      <c r="U19" s="1342"/>
      <c r="V19" s="1342"/>
      <c r="W19" s="1342"/>
      <c r="X19" s="1342"/>
      <c r="Y19" s="1342"/>
      <c r="Z19" s="1342"/>
      <c r="AA19" s="1342"/>
      <c r="AB19" s="1342"/>
      <c r="AC19" s="1342"/>
    </row>
    <row r="20" spans="1:29" s="449" customFormat="1" ht="17.100000000000001" customHeight="1">
      <c r="A20" s="411" t="s">
        <v>3063</v>
      </c>
      <c r="B20" s="411"/>
      <c r="C20" s="411"/>
      <c r="D20" s="411"/>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row>
    <row r="21" spans="1:29" s="449" customFormat="1" ht="17.100000000000001" customHeight="1">
      <c r="A21" s="1396"/>
      <c r="B21" s="1396"/>
      <c r="C21" s="1396"/>
      <c r="D21" s="1396"/>
      <c r="E21" s="1396"/>
      <c r="F21" s="1396"/>
      <c r="G21" s="1396"/>
      <c r="H21" s="1396"/>
      <c r="I21" s="1396"/>
      <c r="J21" s="1396"/>
      <c r="K21" s="1396"/>
      <c r="L21" s="1396"/>
      <c r="M21" s="1396"/>
      <c r="N21" s="1396"/>
      <c r="O21" s="1396"/>
      <c r="P21" s="1396"/>
      <c r="Q21" s="1396"/>
      <c r="R21" s="1396"/>
      <c r="S21" s="1396"/>
      <c r="T21" s="1396"/>
      <c r="U21" s="1396"/>
      <c r="V21" s="1396"/>
      <c r="W21" s="1396"/>
      <c r="X21" s="1396"/>
      <c r="Y21" s="1396"/>
      <c r="Z21" s="1396"/>
      <c r="AA21" s="1396"/>
      <c r="AB21" s="1396"/>
      <c r="AC21" s="1396"/>
    </row>
    <row r="22" spans="1:29" s="449" customFormat="1" ht="17.100000000000001" customHeight="1">
      <c r="A22" s="1397"/>
      <c r="B22" s="1397"/>
      <c r="C22" s="1397"/>
      <c r="D22" s="1397"/>
      <c r="E22" s="1397"/>
      <c r="F22" s="1397"/>
      <c r="G22" s="1397"/>
      <c r="H22" s="1397"/>
      <c r="I22" s="1397"/>
      <c r="J22" s="1397"/>
      <c r="K22" s="1397"/>
      <c r="L22" s="1397"/>
      <c r="M22" s="1397"/>
      <c r="N22" s="1397"/>
      <c r="O22" s="1397"/>
      <c r="P22" s="1397"/>
      <c r="Q22" s="1397"/>
      <c r="R22" s="1397"/>
      <c r="S22" s="1397"/>
      <c r="T22" s="1397"/>
      <c r="U22" s="1397"/>
      <c r="V22" s="1397"/>
      <c r="W22" s="1397"/>
      <c r="X22" s="1397"/>
      <c r="Y22" s="1397"/>
      <c r="Z22" s="1397"/>
      <c r="AA22" s="1397"/>
      <c r="AB22" s="1397"/>
      <c r="AC22" s="1397"/>
    </row>
    <row r="23" spans="1:29" ht="17.100000000000001" customHeight="1">
      <c r="A23" s="1334" t="s">
        <v>3038</v>
      </c>
      <c r="B23" s="1334"/>
      <c r="C23" s="1334"/>
      <c r="D23" s="1334"/>
      <c r="E23" s="1334"/>
      <c r="F23" s="1382"/>
      <c r="G23" s="1382"/>
      <c r="H23" s="1382"/>
      <c r="I23" s="1382"/>
      <c r="J23" s="1382"/>
      <c r="K23" s="1382"/>
      <c r="L23" s="1382"/>
      <c r="M23" s="1382"/>
      <c r="N23" s="1382"/>
      <c r="O23" s="1382"/>
      <c r="P23" s="1382"/>
      <c r="Q23" s="1382"/>
      <c r="R23" s="1382"/>
      <c r="S23" s="1382"/>
      <c r="T23" s="1382"/>
      <c r="U23" s="1382"/>
      <c r="V23" s="1382"/>
      <c r="W23" s="1382"/>
      <c r="X23" s="1382"/>
      <c r="Y23" s="1382"/>
      <c r="Z23" s="1382"/>
      <c r="AA23" s="1382"/>
      <c r="AB23" s="1382"/>
      <c r="AC23" s="1382"/>
    </row>
    <row r="24" spans="1:29" s="449" customFormat="1" ht="17.100000000000001" customHeight="1">
      <c r="A24" s="1392" t="s">
        <v>3039</v>
      </c>
      <c r="B24" s="1392"/>
      <c r="C24" s="1392"/>
      <c r="D24" s="1392"/>
      <c r="E24" s="1393"/>
      <c r="F24" s="1393"/>
      <c r="G24" s="1393"/>
      <c r="H24" s="409"/>
      <c r="I24" s="409"/>
      <c r="J24" s="409"/>
      <c r="K24" s="409"/>
      <c r="L24" s="409"/>
      <c r="M24" s="409"/>
      <c r="N24" s="409"/>
      <c r="O24" s="409"/>
      <c r="P24" s="409"/>
      <c r="Q24" s="409"/>
      <c r="R24" s="409"/>
      <c r="S24" s="409"/>
      <c r="T24" s="409"/>
      <c r="U24" s="409"/>
      <c r="V24" s="409"/>
      <c r="W24" s="409"/>
      <c r="X24" s="409"/>
      <c r="Y24" s="409"/>
      <c r="Z24" s="409"/>
      <c r="AA24" s="409"/>
      <c r="AB24" s="409"/>
      <c r="AC24" s="409"/>
    </row>
    <row r="25" spans="1:29" s="449" customFormat="1" ht="17.100000000000001" customHeight="1">
      <c r="A25" s="411" t="s">
        <v>3040</v>
      </c>
      <c r="B25" s="411"/>
      <c r="C25" s="411"/>
      <c r="D25" s="411"/>
      <c r="E25" s="1371"/>
      <c r="F25" s="1371"/>
      <c r="G25" s="1371"/>
      <c r="H25" s="467"/>
      <c r="I25" s="467"/>
      <c r="J25" s="467"/>
      <c r="K25" s="467"/>
      <c r="L25" s="467"/>
      <c r="M25" s="467"/>
      <c r="N25" s="467"/>
      <c r="O25" s="467"/>
      <c r="P25" s="467"/>
      <c r="Q25" s="467"/>
      <c r="R25" s="467"/>
      <c r="S25" s="467"/>
      <c r="T25" s="467"/>
      <c r="U25" s="467"/>
      <c r="V25" s="467"/>
      <c r="W25" s="467"/>
      <c r="X25" s="467"/>
      <c r="Y25" s="467"/>
      <c r="Z25" s="467"/>
      <c r="AA25" s="467"/>
      <c r="AB25" s="467"/>
      <c r="AC25" s="467"/>
    </row>
    <row r="26" spans="1:29" s="449" customFormat="1" ht="17.100000000000001" customHeight="1">
      <c r="A26" s="411" t="s">
        <v>3041</v>
      </c>
      <c r="B26" s="411"/>
      <c r="C26" s="411"/>
      <c r="D26" s="411"/>
      <c r="E26" s="1371"/>
      <c r="F26" s="1371"/>
      <c r="G26" s="1371"/>
      <c r="H26" s="448" t="s">
        <v>2109</v>
      </c>
      <c r="I26" s="448"/>
      <c r="J26" s="448"/>
      <c r="K26" s="448"/>
      <c r="L26" s="448"/>
      <c r="M26" s="448"/>
      <c r="N26" s="448"/>
      <c r="O26" s="448"/>
      <c r="P26" s="448"/>
      <c r="Q26" s="448"/>
      <c r="R26" s="448"/>
      <c r="S26" s="448"/>
      <c r="T26" s="448"/>
      <c r="U26" s="448"/>
      <c r="V26" s="448"/>
      <c r="W26" s="448"/>
      <c r="X26" s="448"/>
      <c r="Y26" s="448"/>
      <c r="Z26" s="448"/>
      <c r="AA26" s="448"/>
      <c r="AB26" s="448"/>
      <c r="AC26" s="448"/>
    </row>
    <row r="27" spans="1:29" s="449" customFormat="1" ht="17.100000000000001" customHeight="1">
      <c r="A27" s="411" t="s">
        <v>3042</v>
      </c>
      <c r="B27" s="411"/>
      <c r="C27" s="411"/>
      <c r="D27" s="411"/>
      <c r="E27" s="411"/>
      <c r="F27" s="385"/>
      <c r="G27" s="1394"/>
      <c r="H27" s="1394"/>
      <c r="I27" s="1371"/>
      <c r="J27" s="1371"/>
      <c r="K27" s="1371"/>
      <c r="L27" s="448" t="s">
        <v>3034</v>
      </c>
      <c r="M27" s="448"/>
      <c r="N27" s="448"/>
      <c r="O27" s="448"/>
      <c r="P27" s="448"/>
      <c r="Q27" s="448"/>
      <c r="R27" s="448"/>
      <c r="S27" s="448"/>
      <c r="T27" s="448"/>
      <c r="U27" s="448"/>
      <c r="V27" s="448"/>
      <c r="W27" s="448"/>
      <c r="X27" s="448"/>
      <c r="Y27" s="448"/>
      <c r="Z27" s="448"/>
      <c r="AA27" s="448"/>
      <c r="AB27" s="448"/>
      <c r="AC27" s="448"/>
    </row>
    <row r="28" spans="1:29" s="449" customFormat="1" ht="17.100000000000001" customHeight="1">
      <c r="A28" s="411" t="s">
        <v>3043</v>
      </c>
      <c r="B28" s="411"/>
      <c r="C28" s="411"/>
      <c r="D28" s="411"/>
      <c r="E28" s="411"/>
      <c r="F28" s="385"/>
      <c r="G28" s="385"/>
      <c r="H28" s="385"/>
      <c r="I28" s="1371"/>
      <c r="J28" s="1371"/>
      <c r="K28" s="1371"/>
      <c r="L28" s="448" t="s">
        <v>3034</v>
      </c>
      <c r="M28" s="468"/>
      <c r="N28" s="448"/>
      <c r="O28" s="448"/>
      <c r="P28" s="448"/>
      <c r="Q28" s="448"/>
      <c r="R28" s="448"/>
      <c r="S28" s="448"/>
      <c r="T28" s="448"/>
      <c r="U28" s="448"/>
      <c r="V28" s="448"/>
      <c r="W28" s="448"/>
      <c r="X28" s="448"/>
      <c r="Y28" s="448"/>
      <c r="Z28" s="448"/>
      <c r="AA28" s="448"/>
      <c r="AB28" s="448"/>
      <c r="AC28" s="448"/>
    </row>
    <row r="29" spans="1:29" s="449" customFormat="1" ht="17.100000000000001" customHeight="1">
      <c r="A29" s="411" t="s">
        <v>3044</v>
      </c>
      <c r="B29" s="411"/>
      <c r="C29" s="411"/>
      <c r="D29" s="411"/>
      <c r="E29" s="411"/>
      <c r="F29" s="385"/>
      <c r="G29" s="385"/>
      <c r="H29" s="385"/>
      <c r="I29" s="1371"/>
      <c r="J29" s="1371"/>
      <c r="K29" s="1371"/>
      <c r="L29" s="448" t="s">
        <v>3034</v>
      </c>
      <c r="M29" s="468"/>
      <c r="N29" s="448"/>
      <c r="O29" s="448"/>
      <c r="P29" s="448"/>
      <c r="Q29" s="448"/>
      <c r="R29" s="448"/>
      <c r="S29" s="448"/>
      <c r="T29" s="448"/>
      <c r="U29" s="448"/>
      <c r="V29" s="448"/>
      <c r="W29" s="448"/>
      <c r="X29" s="448"/>
      <c r="Y29" s="448"/>
      <c r="Z29" s="448"/>
      <c r="AA29" s="448"/>
      <c r="AB29" s="448"/>
      <c r="AC29" s="448"/>
    </row>
    <row r="30" spans="1:29" s="449" customFormat="1" ht="17.100000000000001" customHeight="1">
      <c r="A30" s="411" t="s">
        <v>3045</v>
      </c>
      <c r="B30" s="411"/>
      <c r="C30" s="411"/>
      <c r="D30" s="411"/>
      <c r="E30" s="411"/>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row>
    <row r="31" spans="1:29" s="449" customFormat="1" ht="17.100000000000001" customHeight="1">
      <c r="A31" s="409" t="s">
        <v>3046</v>
      </c>
      <c r="B31" s="409"/>
      <c r="C31" s="409"/>
      <c r="D31" s="409"/>
      <c r="E31" s="409"/>
      <c r="F31" s="367"/>
      <c r="G31" s="367"/>
      <c r="H31" s="367"/>
      <c r="I31" s="1359"/>
      <c r="J31" s="1359"/>
      <c r="K31" s="1359"/>
      <c r="L31" s="367" t="s">
        <v>3034</v>
      </c>
      <c r="M31" s="410"/>
      <c r="N31" s="367"/>
      <c r="O31" s="367"/>
      <c r="P31" s="367"/>
      <c r="Q31" s="367"/>
      <c r="R31" s="367"/>
      <c r="S31" s="367"/>
      <c r="T31" s="367"/>
      <c r="U31" s="367"/>
      <c r="V31" s="367"/>
      <c r="W31" s="367"/>
      <c r="X31" s="367"/>
      <c r="Y31" s="367"/>
      <c r="Z31" s="367"/>
      <c r="AA31" s="367"/>
      <c r="AB31" s="367"/>
      <c r="AC31" s="367"/>
    </row>
    <row r="32" spans="1:29" s="449" customFormat="1" ht="17.100000000000001" customHeight="1">
      <c r="A32" s="418" t="s">
        <v>3047</v>
      </c>
      <c r="B32" s="418"/>
      <c r="C32" s="418"/>
      <c r="D32" s="418"/>
      <c r="E32" s="418"/>
      <c r="F32" s="417"/>
      <c r="G32" s="417"/>
      <c r="H32" s="417"/>
      <c r="I32" s="462"/>
      <c r="J32" s="462"/>
      <c r="K32" s="462"/>
      <c r="L32" s="417"/>
      <c r="M32" s="431"/>
      <c r="N32" s="417"/>
      <c r="O32" s="417"/>
      <c r="P32" s="417"/>
      <c r="Q32" s="417"/>
      <c r="R32" s="417"/>
      <c r="S32" s="414" t="s">
        <v>2828</v>
      </c>
      <c r="T32" s="417" t="s">
        <v>3048</v>
      </c>
      <c r="U32" s="417"/>
      <c r="V32" s="469" t="str">
        <f>IF(S32="■","□","■")</f>
        <v>■</v>
      </c>
      <c r="W32" s="417" t="s">
        <v>3049</v>
      </c>
      <c r="X32" s="417"/>
      <c r="Y32" s="417"/>
      <c r="Z32" s="417"/>
      <c r="AA32" s="417"/>
      <c r="AB32" s="417"/>
      <c r="AC32" s="417"/>
    </row>
    <row r="33" spans="1:32" s="449" customFormat="1" ht="17.100000000000001" customHeight="1">
      <c r="A33" s="411" t="s">
        <v>3050</v>
      </c>
      <c r="B33" s="411"/>
      <c r="C33" s="411"/>
      <c r="D33" s="411"/>
      <c r="E33" s="411"/>
      <c r="F33" s="411"/>
      <c r="G33" s="411"/>
      <c r="H33" s="411"/>
      <c r="I33" s="411"/>
      <c r="J33" s="411"/>
      <c r="K33" s="1374"/>
      <c r="L33" s="1374"/>
      <c r="M33" s="1374"/>
      <c r="N33" s="1374"/>
      <c r="O33" s="1374"/>
      <c r="P33" s="1374"/>
      <c r="Q33" s="1374"/>
      <c r="R33" s="1374"/>
      <c r="S33" s="1374"/>
      <c r="T33" s="1374"/>
      <c r="U33" s="1374"/>
      <c r="V33" s="1374"/>
      <c r="W33" s="1374"/>
      <c r="X33" s="1374"/>
      <c r="Y33" s="1374"/>
      <c r="Z33" s="1374"/>
      <c r="AA33" s="1374"/>
      <c r="AB33" s="1374"/>
      <c r="AC33" s="1374"/>
    </row>
    <row r="34" spans="1:32" s="449" customFormat="1" ht="17.100000000000001" customHeight="1">
      <c r="A34" s="409"/>
      <c r="B34" s="409"/>
      <c r="C34" s="409"/>
      <c r="D34" s="409"/>
      <c r="E34" s="409" t="s">
        <v>3051</v>
      </c>
      <c r="F34" s="1334" t="s">
        <v>3052</v>
      </c>
      <c r="G34" s="1334"/>
      <c r="H34" s="1334"/>
      <c r="I34" s="1334"/>
      <c r="J34" s="1334"/>
      <c r="K34" s="410" t="s">
        <v>2847</v>
      </c>
      <c r="L34" s="1334" t="s">
        <v>3053</v>
      </c>
      <c r="M34" s="1334"/>
      <c r="N34" s="1334"/>
      <c r="O34" s="1334"/>
      <c r="P34" s="1334"/>
      <c r="Q34" s="1334"/>
      <c r="R34" s="1334"/>
      <c r="S34" s="1334"/>
      <c r="T34" s="410" t="s">
        <v>2847</v>
      </c>
      <c r="U34" s="1334" t="s">
        <v>2312</v>
      </c>
      <c r="V34" s="1334"/>
      <c r="W34" s="1334"/>
      <c r="X34" s="1334"/>
      <c r="Y34" s="1334"/>
      <c r="Z34" s="409" t="s">
        <v>3054</v>
      </c>
      <c r="AA34" s="409"/>
      <c r="AB34" s="409"/>
      <c r="AC34" s="410"/>
    </row>
    <row r="35" spans="1:32" s="449" customFormat="1" ht="17.100000000000001" customHeight="1">
      <c r="A35" s="409" t="s">
        <v>3055</v>
      </c>
      <c r="B35" s="409"/>
      <c r="C35" s="409"/>
      <c r="D35" s="409"/>
      <c r="E35" s="409" t="s">
        <v>3051</v>
      </c>
      <c r="F35" s="1212"/>
      <c r="G35" s="1212"/>
      <c r="H35" s="1212"/>
      <c r="I35" s="1212"/>
      <c r="J35" s="1212"/>
      <c r="K35" s="410" t="s">
        <v>2847</v>
      </c>
      <c r="L35" s="1359"/>
      <c r="M35" s="1359"/>
      <c r="N35" s="1359"/>
      <c r="O35" s="1359"/>
      <c r="P35" s="1359"/>
      <c r="Q35" s="1359"/>
      <c r="R35" s="1359"/>
      <c r="S35" s="1359"/>
      <c r="T35" s="410" t="s">
        <v>2847</v>
      </c>
      <c r="U35" s="1343"/>
      <c r="V35" s="1343"/>
      <c r="W35" s="1343"/>
      <c r="X35" s="1343"/>
      <c r="Y35" s="1343"/>
      <c r="Z35" s="409" t="s">
        <v>3056</v>
      </c>
      <c r="AA35" s="410"/>
      <c r="AB35" s="410"/>
      <c r="AC35" s="410"/>
    </row>
    <row r="36" spans="1:32" s="449" customFormat="1" ht="17.100000000000001" customHeight="1">
      <c r="A36" s="409" t="s">
        <v>3064</v>
      </c>
      <c r="B36" s="409"/>
      <c r="C36" s="409"/>
      <c r="D36" s="409"/>
      <c r="E36" s="409" t="s">
        <v>3051</v>
      </c>
      <c r="F36" s="1212"/>
      <c r="G36" s="1212"/>
      <c r="H36" s="1212"/>
      <c r="I36" s="1212"/>
      <c r="J36" s="1212"/>
      <c r="K36" s="410" t="s">
        <v>2847</v>
      </c>
      <c r="L36" s="1359"/>
      <c r="M36" s="1359"/>
      <c r="N36" s="1359"/>
      <c r="O36" s="1359"/>
      <c r="P36" s="1359"/>
      <c r="Q36" s="1359"/>
      <c r="R36" s="1359"/>
      <c r="S36" s="1359"/>
      <c r="T36" s="410" t="s">
        <v>2847</v>
      </c>
      <c r="U36" s="1343"/>
      <c r="V36" s="1343"/>
      <c r="W36" s="1343"/>
      <c r="X36" s="1343"/>
      <c r="Y36" s="1343"/>
      <c r="Z36" s="409" t="s">
        <v>3056</v>
      </c>
      <c r="AA36" s="410"/>
      <c r="AB36" s="410"/>
      <c r="AC36" s="410"/>
    </row>
    <row r="37" spans="1:32" s="449" customFormat="1" ht="17.100000000000001" customHeight="1">
      <c r="A37" s="409" t="s">
        <v>3065</v>
      </c>
      <c r="B37" s="409"/>
      <c r="C37" s="409"/>
      <c r="D37" s="409"/>
      <c r="E37" s="409" t="s">
        <v>3051</v>
      </c>
      <c r="F37" s="1212"/>
      <c r="G37" s="1212"/>
      <c r="H37" s="1212"/>
      <c r="I37" s="1212"/>
      <c r="J37" s="1212"/>
      <c r="K37" s="410" t="s">
        <v>2847</v>
      </c>
      <c r="L37" s="1359"/>
      <c r="M37" s="1359"/>
      <c r="N37" s="1359"/>
      <c r="O37" s="1359"/>
      <c r="P37" s="1359"/>
      <c r="Q37" s="1359"/>
      <c r="R37" s="1359"/>
      <c r="S37" s="1359"/>
      <c r="T37" s="410" t="s">
        <v>2847</v>
      </c>
      <c r="U37" s="1343"/>
      <c r="V37" s="1343"/>
      <c r="W37" s="1343"/>
      <c r="X37" s="1343"/>
      <c r="Y37" s="1343"/>
      <c r="Z37" s="409" t="s">
        <v>3056</v>
      </c>
      <c r="AA37" s="410"/>
      <c r="AB37" s="410"/>
      <c r="AC37" s="410"/>
    </row>
    <row r="38" spans="1:32" s="449" customFormat="1" ht="17.100000000000001" customHeight="1">
      <c r="A38" s="409" t="s">
        <v>3066</v>
      </c>
      <c r="B38" s="409"/>
      <c r="C38" s="409"/>
      <c r="D38" s="409"/>
      <c r="E38" s="409" t="s">
        <v>3051</v>
      </c>
      <c r="F38" s="1212"/>
      <c r="G38" s="1212"/>
      <c r="H38" s="1212"/>
      <c r="I38" s="1212"/>
      <c r="J38" s="1212"/>
      <c r="K38" s="410" t="s">
        <v>2847</v>
      </c>
      <c r="L38" s="1359"/>
      <c r="M38" s="1359"/>
      <c r="N38" s="1359"/>
      <c r="O38" s="1359"/>
      <c r="P38" s="1359"/>
      <c r="Q38" s="1359"/>
      <c r="R38" s="1359"/>
      <c r="S38" s="1359"/>
      <c r="T38" s="410" t="s">
        <v>2847</v>
      </c>
      <c r="U38" s="1343"/>
      <c r="V38" s="1343"/>
      <c r="W38" s="1343"/>
      <c r="X38" s="1343"/>
      <c r="Y38" s="1343"/>
      <c r="Z38" s="409" t="s">
        <v>3056</v>
      </c>
      <c r="AA38" s="410"/>
      <c r="AB38" s="410"/>
      <c r="AC38" s="410"/>
    </row>
    <row r="39" spans="1:32" s="449" customFormat="1" ht="17.100000000000001" customHeight="1">
      <c r="A39" s="409" t="s">
        <v>3067</v>
      </c>
      <c r="B39" s="409"/>
      <c r="C39" s="409"/>
      <c r="D39" s="409"/>
      <c r="E39" s="409" t="s">
        <v>3051</v>
      </c>
      <c r="F39" s="1212"/>
      <c r="G39" s="1212"/>
      <c r="H39" s="1212"/>
      <c r="I39" s="1212"/>
      <c r="J39" s="1212"/>
      <c r="K39" s="410" t="s">
        <v>2847</v>
      </c>
      <c r="L39" s="1359"/>
      <c r="M39" s="1359"/>
      <c r="N39" s="1359"/>
      <c r="O39" s="1359"/>
      <c r="P39" s="1359"/>
      <c r="Q39" s="1359"/>
      <c r="R39" s="1359"/>
      <c r="S39" s="1359"/>
      <c r="T39" s="410" t="s">
        <v>2847</v>
      </c>
      <c r="U39" s="1343"/>
      <c r="V39" s="1343"/>
      <c r="W39" s="1343"/>
      <c r="X39" s="1343"/>
      <c r="Y39" s="1343"/>
      <c r="Z39" s="409" t="s">
        <v>3056</v>
      </c>
      <c r="AA39" s="410"/>
      <c r="AB39" s="410"/>
      <c r="AC39" s="410"/>
    </row>
    <row r="40" spans="1:32" s="449" customFormat="1" ht="17.100000000000001" customHeight="1">
      <c r="A40" s="409" t="s">
        <v>3068</v>
      </c>
      <c r="B40" s="409"/>
      <c r="C40" s="409"/>
      <c r="D40" s="409"/>
      <c r="E40" s="409" t="s">
        <v>3051</v>
      </c>
      <c r="F40" s="1212"/>
      <c r="G40" s="1212"/>
      <c r="H40" s="1212"/>
      <c r="I40" s="1212"/>
      <c r="J40" s="1212"/>
      <c r="K40" s="410" t="s">
        <v>2847</v>
      </c>
      <c r="L40" s="1379"/>
      <c r="M40" s="1379"/>
      <c r="N40" s="1379"/>
      <c r="O40" s="1379"/>
      <c r="P40" s="1379"/>
      <c r="Q40" s="1379"/>
      <c r="R40" s="1379"/>
      <c r="S40" s="1379"/>
      <c r="T40" s="410" t="s">
        <v>2847</v>
      </c>
      <c r="U40" s="1395"/>
      <c r="V40" s="1395"/>
      <c r="W40" s="1395"/>
      <c r="X40" s="1395"/>
      <c r="Y40" s="1395"/>
      <c r="Z40" s="409" t="s">
        <v>3056</v>
      </c>
      <c r="AA40" s="410"/>
      <c r="AB40" s="410"/>
      <c r="AC40" s="410"/>
    </row>
    <row r="41" spans="1:32" s="449" customFormat="1" ht="17.100000000000001" customHeight="1">
      <c r="A41" s="411" t="s">
        <v>3062</v>
      </c>
      <c r="B41" s="411"/>
      <c r="C41" s="411"/>
      <c r="D41" s="411"/>
      <c r="E41" s="411"/>
      <c r="F41" s="411"/>
      <c r="G41" s="411"/>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row>
    <row r="42" spans="1:32" s="449" customFormat="1" ht="17.100000000000001" customHeight="1">
      <c r="A42" s="411" t="s">
        <v>3063</v>
      </c>
      <c r="B42" s="470"/>
      <c r="C42" s="470"/>
      <c r="D42" s="470"/>
      <c r="E42" s="1399"/>
      <c r="F42" s="1399"/>
      <c r="G42" s="1399"/>
      <c r="H42" s="1399"/>
      <c r="I42" s="1337"/>
      <c r="J42" s="1337"/>
      <c r="K42" s="1337"/>
      <c r="L42" s="1337"/>
      <c r="M42" s="1337"/>
      <c r="N42" s="1337"/>
      <c r="O42" s="1337"/>
      <c r="P42" s="1337"/>
      <c r="Q42" s="1337"/>
      <c r="R42" s="1337"/>
      <c r="S42" s="1337"/>
      <c r="T42" s="1337"/>
      <c r="U42" s="1337"/>
      <c r="V42" s="1337"/>
      <c r="W42" s="1337"/>
      <c r="X42" s="1337"/>
      <c r="Y42" s="1337"/>
      <c r="Z42" s="1399"/>
      <c r="AA42" s="1399"/>
      <c r="AB42" s="1399"/>
      <c r="AC42" s="1399"/>
      <c r="AD42" s="453"/>
      <c r="AE42" s="453"/>
      <c r="AF42" s="453"/>
    </row>
    <row r="43" spans="1:32" s="449" customFormat="1" ht="17.100000000000001" customHeight="1">
      <c r="A43" s="1396"/>
      <c r="B43" s="1400"/>
      <c r="C43" s="1400"/>
      <c r="D43" s="1400"/>
      <c r="E43" s="1400"/>
      <c r="F43" s="1400"/>
      <c r="G43" s="1400"/>
      <c r="H43" s="1400"/>
      <c r="I43" s="1396"/>
      <c r="J43" s="1396"/>
      <c r="K43" s="1396"/>
      <c r="L43" s="1396"/>
      <c r="M43" s="1396"/>
      <c r="N43" s="1396"/>
      <c r="O43" s="1396"/>
      <c r="P43" s="1396"/>
      <c r="Q43" s="1396"/>
      <c r="R43" s="1396"/>
      <c r="S43" s="1396"/>
      <c r="T43" s="1396"/>
      <c r="U43" s="1396"/>
      <c r="V43" s="1396"/>
      <c r="W43" s="1396"/>
      <c r="X43" s="1396"/>
      <c r="Y43" s="1396"/>
      <c r="Z43" s="1400"/>
      <c r="AA43" s="1400"/>
      <c r="AB43" s="1400"/>
      <c r="AC43" s="1400"/>
      <c r="AD43" s="453"/>
      <c r="AE43" s="453"/>
      <c r="AF43" s="453"/>
    </row>
    <row r="44" spans="1:32" s="449" customFormat="1" ht="17.100000000000001" customHeight="1">
      <c r="A44" s="1397"/>
      <c r="B44" s="1398"/>
      <c r="C44" s="1398"/>
      <c r="D44" s="1398"/>
      <c r="E44" s="1398"/>
      <c r="F44" s="1398"/>
      <c r="G44" s="1398"/>
      <c r="H44" s="1398"/>
      <c r="I44" s="1397"/>
      <c r="J44" s="1397"/>
      <c r="K44" s="1397"/>
      <c r="L44" s="1397"/>
      <c r="M44" s="1397"/>
      <c r="N44" s="1397"/>
      <c r="O44" s="1397"/>
      <c r="P44" s="1397"/>
      <c r="Q44" s="1397"/>
      <c r="R44" s="1397"/>
      <c r="S44" s="1397"/>
      <c r="T44" s="1397"/>
      <c r="U44" s="1397"/>
      <c r="V44" s="1397"/>
      <c r="W44" s="1397"/>
      <c r="X44" s="1397"/>
      <c r="Y44" s="1397"/>
      <c r="Z44" s="1398"/>
      <c r="AA44" s="1398"/>
      <c r="AB44" s="1398"/>
      <c r="AC44" s="1398"/>
      <c r="AD44" s="453"/>
      <c r="AE44" s="453"/>
      <c r="AF44" s="453"/>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H4" sqref="H4:L4"/>
    </sheetView>
  </sheetViews>
  <sheetFormatPr defaultColWidth="3" defaultRowHeight="17.100000000000001" customHeight="1"/>
  <cols>
    <col min="1" max="16384" width="3" style="317"/>
  </cols>
  <sheetData>
    <row r="1" spans="1:32" ht="18" customHeight="1">
      <c r="A1" s="1211" t="s">
        <v>3069</v>
      </c>
      <c r="B1" s="1211"/>
      <c r="C1" s="1211"/>
      <c r="D1" s="1211"/>
      <c r="E1" s="1211"/>
      <c r="F1" s="1211"/>
      <c r="G1" s="1211"/>
      <c r="H1" s="1211"/>
      <c r="I1" s="1211"/>
      <c r="J1" s="1211"/>
      <c r="K1" s="1211"/>
      <c r="L1" s="1211"/>
      <c r="M1" s="1211"/>
      <c r="N1" s="1211"/>
      <c r="O1" s="1211"/>
      <c r="P1" s="1211"/>
      <c r="Q1" s="1211"/>
      <c r="R1" s="1211"/>
      <c r="S1" s="1211"/>
      <c r="T1" s="1211"/>
      <c r="U1" s="1211"/>
      <c r="V1" s="1211"/>
      <c r="W1" s="1211"/>
      <c r="X1" s="1211"/>
      <c r="Y1" s="1211"/>
      <c r="Z1" s="1211"/>
      <c r="AA1" s="1211"/>
      <c r="AB1" s="1211"/>
      <c r="AC1" s="1211"/>
    </row>
    <row r="2" spans="1:32" ht="18" customHeight="1">
      <c r="A2" s="1287" t="s">
        <v>3070</v>
      </c>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row>
    <row r="3" spans="1:32" ht="18" customHeight="1">
      <c r="A3" s="384" t="s">
        <v>3071</v>
      </c>
      <c r="B3" s="384"/>
      <c r="C3" s="384"/>
      <c r="D3" s="384"/>
      <c r="E3" s="471"/>
      <c r="F3" s="471"/>
      <c r="G3" s="471"/>
      <c r="H3" s="1402">
        <v>1</v>
      </c>
      <c r="I3" s="1402"/>
      <c r="J3" s="1402"/>
      <c r="K3" s="1402"/>
      <c r="L3" s="1402"/>
      <c r="M3" s="471"/>
      <c r="N3" s="471"/>
      <c r="O3" s="471"/>
      <c r="P3" s="471"/>
      <c r="Q3" s="471"/>
      <c r="R3" s="471"/>
      <c r="S3" s="471"/>
      <c r="T3" s="471"/>
      <c r="U3" s="471"/>
      <c r="V3" s="471"/>
      <c r="W3" s="471"/>
      <c r="X3" s="471"/>
      <c r="Y3" s="471"/>
      <c r="Z3" s="471"/>
      <c r="AA3" s="471"/>
      <c r="AB3" s="471"/>
      <c r="AC3" s="472"/>
      <c r="AD3" s="325"/>
      <c r="AE3" s="473"/>
      <c r="AF3" s="325"/>
    </row>
    <row r="4" spans="1:32" ht="18" customHeight="1">
      <c r="A4" s="384" t="s">
        <v>3072</v>
      </c>
      <c r="B4" s="384"/>
      <c r="C4" s="384"/>
      <c r="D4" s="384"/>
      <c r="E4" s="384"/>
      <c r="F4" s="384"/>
      <c r="G4" s="384"/>
      <c r="H4" s="1403"/>
      <c r="I4" s="1403"/>
      <c r="J4" s="1403"/>
      <c r="K4" s="1403"/>
      <c r="L4" s="1403"/>
      <c r="M4" s="472"/>
      <c r="N4" s="472" t="s">
        <v>47</v>
      </c>
      <c r="O4" s="472"/>
      <c r="P4" s="472"/>
      <c r="Q4" s="472"/>
      <c r="R4" s="472"/>
      <c r="S4" s="472"/>
      <c r="T4" s="472"/>
      <c r="U4" s="472"/>
      <c r="V4" s="472"/>
      <c r="W4" s="472"/>
      <c r="X4" s="472"/>
      <c r="Y4" s="472"/>
      <c r="Z4" s="472"/>
      <c r="AA4" s="472"/>
      <c r="AB4" s="472"/>
      <c r="AC4" s="472"/>
      <c r="AD4" s="325"/>
      <c r="AE4" s="325"/>
      <c r="AF4" s="325"/>
    </row>
    <row r="5" spans="1:32" ht="18" customHeight="1">
      <c r="A5" s="384" t="s">
        <v>3073</v>
      </c>
      <c r="B5" s="384"/>
      <c r="C5" s="384"/>
      <c r="D5" s="384"/>
      <c r="E5" s="384"/>
      <c r="F5" s="384"/>
      <c r="G5" s="384"/>
      <c r="H5" s="384"/>
      <c r="I5" s="384"/>
      <c r="J5" s="384"/>
      <c r="K5" s="472"/>
      <c r="L5" s="472"/>
      <c r="M5" s="472"/>
      <c r="N5" s="472"/>
      <c r="O5" s="472"/>
      <c r="P5" s="472"/>
      <c r="Q5" s="472"/>
      <c r="R5" s="472"/>
      <c r="S5" s="472"/>
      <c r="T5" s="472"/>
      <c r="U5" s="472"/>
      <c r="V5" s="472"/>
      <c r="W5" s="472"/>
      <c r="X5" s="472"/>
      <c r="Y5" s="472"/>
      <c r="Z5" s="472"/>
      <c r="AA5" s="472"/>
      <c r="AB5" s="472"/>
      <c r="AC5" s="472"/>
      <c r="AD5" s="325"/>
      <c r="AE5" s="325"/>
      <c r="AF5" s="325"/>
    </row>
    <row r="6" spans="1:32" ht="18" customHeight="1">
      <c r="A6" s="320" t="s">
        <v>3074</v>
      </c>
      <c r="B6" s="320"/>
      <c r="C6" s="320"/>
      <c r="D6" s="320"/>
      <c r="E6" s="320"/>
      <c r="F6" s="320"/>
      <c r="G6" s="320"/>
      <c r="H6" s="320"/>
      <c r="I6" s="320"/>
      <c r="J6" s="1404"/>
      <c r="K6" s="1404"/>
      <c r="L6" s="1404"/>
      <c r="M6" s="1404"/>
      <c r="N6" s="320" t="s">
        <v>2842</v>
      </c>
      <c r="O6" s="320"/>
      <c r="P6" s="320"/>
      <c r="Q6" s="320"/>
      <c r="R6" s="320"/>
      <c r="S6" s="320"/>
      <c r="T6" s="320"/>
      <c r="U6" s="320"/>
      <c r="V6" s="320"/>
      <c r="W6" s="320"/>
      <c r="X6" s="320"/>
      <c r="Y6" s="320"/>
      <c r="Z6" s="320"/>
      <c r="AA6" s="320"/>
      <c r="AB6" s="320"/>
      <c r="AC6" s="320"/>
    </row>
    <row r="7" spans="1:32" ht="18" customHeight="1">
      <c r="A7" s="320" t="s">
        <v>3075</v>
      </c>
      <c r="B7" s="320"/>
      <c r="C7" s="320"/>
      <c r="D7" s="320"/>
      <c r="E7" s="320"/>
      <c r="F7" s="320"/>
      <c r="G7" s="320"/>
      <c r="H7" s="320"/>
      <c r="I7" s="320"/>
      <c r="J7" s="1404"/>
      <c r="K7" s="1404"/>
      <c r="L7" s="1404"/>
      <c r="M7" s="1404"/>
      <c r="N7" s="320" t="s">
        <v>2842</v>
      </c>
      <c r="O7" s="320"/>
      <c r="P7" s="320"/>
      <c r="Q7" s="320"/>
      <c r="R7" s="320"/>
      <c r="S7" s="320"/>
      <c r="T7" s="320"/>
      <c r="U7" s="320"/>
      <c r="V7" s="320"/>
      <c r="W7" s="320"/>
      <c r="X7" s="320"/>
      <c r="Y7" s="320"/>
      <c r="Z7" s="320"/>
      <c r="AA7" s="320"/>
      <c r="AB7" s="320"/>
      <c r="AC7" s="320"/>
    </row>
    <row r="8" spans="1:32" ht="18" customHeight="1">
      <c r="A8" s="320" t="s">
        <v>3076</v>
      </c>
      <c r="B8" s="320"/>
      <c r="C8" s="320"/>
      <c r="D8" s="320"/>
      <c r="E8" s="320"/>
      <c r="F8" s="320"/>
      <c r="G8" s="320"/>
      <c r="H8" s="320"/>
      <c r="I8" s="320"/>
      <c r="J8" s="320" t="s">
        <v>2941</v>
      </c>
      <c r="K8" s="320"/>
      <c r="L8" s="320" t="s">
        <v>2811</v>
      </c>
      <c r="M8" s="1405"/>
      <c r="N8" s="1405"/>
      <c r="O8" s="1405"/>
      <c r="P8" s="1405"/>
      <c r="Q8" s="320" t="s">
        <v>2812</v>
      </c>
      <c r="R8" s="320" t="s">
        <v>2110</v>
      </c>
      <c r="S8" s="320"/>
      <c r="T8" s="320" t="s">
        <v>2811</v>
      </c>
      <c r="U8" s="1405"/>
      <c r="V8" s="1405"/>
      <c r="W8" s="1405"/>
      <c r="X8" s="1405"/>
      <c r="Y8" s="320" t="s">
        <v>2812</v>
      </c>
      <c r="Z8" s="320"/>
      <c r="AA8" s="320"/>
      <c r="AB8" s="320"/>
      <c r="AC8" s="320"/>
    </row>
    <row r="9" spans="1:32" s="449" customFormat="1" ht="18" customHeight="1">
      <c r="A9" s="409" t="s">
        <v>3077</v>
      </c>
      <c r="B9" s="409"/>
      <c r="C9" s="409"/>
      <c r="D9" s="409"/>
      <c r="E9" s="409"/>
      <c r="F9" s="409"/>
      <c r="G9" s="410"/>
      <c r="H9" s="410"/>
      <c r="I9" s="410"/>
      <c r="J9" s="1406"/>
      <c r="K9" s="1406"/>
      <c r="L9" s="1406"/>
      <c r="M9" s="1406"/>
      <c r="N9" s="1406"/>
      <c r="O9" s="1406"/>
      <c r="P9" s="1406"/>
      <c r="Q9" s="409" t="s">
        <v>2944</v>
      </c>
      <c r="R9" s="410"/>
      <c r="S9" s="410"/>
      <c r="T9" s="1406"/>
      <c r="U9" s="1406"/>
      <c r="V9" s="1406"/>
      <c r="W9" s="1406"/>
      <c r="X9" s="1406"/>
      <c r="Y9" s="1406"/>
      <c r="Z9" s="409" t="s">
        <v>2945</v>
      </c>
      <c r="AA9" s="409"/>
      <c r="AB9" s="409"/>
      <c r="AC9" s="409"/>
    </row>
    <row r="10" spans="1:32" s="449" customFormat="1" ht="18" customHeight="1">
      <c r="A10" s="418"/>
      <c r="B10" s="418"/>
      <c r="C10" s="418"/>
      <c r="D10" s="418"/>
      <c r="E10" s="418"/>
      <c r="F10" s="418"/>
      <c r="G10" s="431"/>
      <c r="H10" s="431"/>
      <c r="I10" s="431"/>
      <c r="J10" s="462"/>
      <c r="K10" s="462"/>
      <c r="L10" s="462"/>
      <c r="M10" s="462"/>
      <c r="N10" s="462"/>
      <c r="O10" s="462"/>
      <c r="P10" s="462"/>
      <c r="Q10" s="418"/>
      <c r="R10" s="431"/>
      <c r="S10" s="431"/>
      <c r="T10" s="462"/>
      <c r="U10" s="462"/>
      <c r="V10" s="462"/>
      <c r="W10" s="462"/>
      <c r="X10" s="462"/>
      <c r="Y10" s="462"/>
      <c r="Z10" s="418"/>
      <c r="AA10" s="418"/>
      <c r="AB10" s="418"/>
      <c r="AC10" s="418"/>
    </row>
    <row r="11" spans="1:32" ht="18" customHeight="1">
      <c r="A11" s="1401" t="s">
        <v>3078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row>
    <row r="12" spans="1:32" ht="18" customHeight="1">
      <c r="A12" s="320"/>
      <c r="B12" s="320"/>
      <c r="C12" s="412" t="s">
        <v>2828</v>
      </c>
      <c r="D12" s="320" t="s">
        <v>3079</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2" t="s">
        <v>2828</v>
      </c>
      <c r="D13" s="320" t="s">
        <v>3080</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401" t="s">
        <v>3081</v>
      </c>
      <c r="B15" s="1401"/>
      <c r="C15" s="1401"/>
      <c r="D15" s="1401"/>
      <c r="E15" s="1401"/>
      <c r="F15" s="1401"/>
      <c r="G15" s="1401"/>
      <c r="H15" s="1401"/>
      <c r="I15" s="1401"/>
      <c r="J15" s="1401"/>
      <c r="K15" s="1401"/>
      <c r="L15" s="1401"/>
      <c r="M15" s="1401"/>
      <c r="N15" s="1401"/>
      <c r="O15" s="1401"/>
      <c r="P15" s="1401"/>
      <c r="Q15" s="1401"/>
      <c r="R15" s="1401"/>
      <c r="S15" s="1401"/>
      <c r="T15" s="1401"/>
      <c r="U15" s="1401"/>
      <c r="V15" s="1401"/>
      <c r="W15" s="1401"/>
      <c r="X15" s="1401"/>
      <c r="Y15" s="1401"/>
      <c r="Z15" s="1401"/>
      <c r="AA15" s="1401"/>
      <c r="AB15" s="1401"/>
      <c r="AC15" s="1401"/>
    </row>
    <row r="16" spans="1:32" ht="18" customHeight="1">
      <c r="A16" s="320"/>
      <c r="B16" s="320"/>
      <c r="C16" s="412" t="s">
        <v>2828</v>
      </c>
      <c r="D16" s="320" t="s">
        <v>3082</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2" t="s">
        <v>2828</v>
      </c>
      <c r="D17" s="320" t="s">
        <v>3083</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2" t="s">
        <v>2828</v>
      </c>
      <c r="D18" s="320" t="s">
        <v>3084</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2" t="s">
        <v>2828</v>
      </c>
      <c r="D19" s="320" t="s">
        <v>3085</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2" t="s">
        <v>2828</v>
      </c>
      <c r="D20" s="320" t="s">
        <v>3086</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401" t="s">
        <v>3087</v>
      </c>
      <c r="B22" s="1401"/>
      <c r="C22" s="1401"/>
      <c r="D22" s="1401"/>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row>
    <row r="23" spans="1:29" ht="18" customHeight="1">
      <c r="A23" s="320" t="s">
        <v>3088</v>
      </c>
      <c r="B23" s="320"/>
      <c r="C23" s="320"/>
      <c r="D23" s="320"/>
      <c r="E23" s="320"/>
      <c r="F23" s="320" t="s">
        <v>2811</v>
      </c>
      <c r="G23" s="1408"/>
      <c r="H23" s="1408"/>
      <c r="I23" s="1408"/>
      <c r="J23" s="1408"/>
      <c r="K23" s="1408"/>
      <c r="L23" s="1408"/>
      <c r="M23" s="1408"/>
      <c r="N23" s="1408"/>
      <c r="O23" s="1408"/>
      <c r="P23" s="1408"/>
      <c r="Q23" s="1408"/>
      <c r="R23" s="1408"/>
      <c r="S23" s="1408"/>
      <c r="T23" s="1408"/>
      <c r="U23" s="1408"/>
      <c r="V23" s="1408"/>
      <c r="W23" s="1408"/>
      <c r="X23" s="1408"/>
      <c r="Y23" s="1408"/>
      <c r="Z23" s="320" t="s">
        <v>2812</v>
      </c>
      <c r="AA23" s="320"/>
      <c r="AB23" s="320"/>
      <c r="AC23" s="320"/>
    </row>
    <row r="24" spans="1:29" ht="18" customHeight="1">
      <c r="A24" s="320" t="s">
        <v>3089</v>
      </c>
      <c r="B24" s="320"/>
      <c r="C24" s="320"/>
      <c r="D24" s="320"/>
      <c r="E24" s="320"/>
      <c r="F24" s="412" t="s">
        <v>2828</v>
      </c>
      <c r="G24" s="320" t="s">
        <v>3090</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2811</v>
      </c>
      <c r="K25" s="320" t="s">
        <v>3091</v>
      </c>
      <c r="L25" s="320"/>
      <c r="M25" s="320"/>
      <c r="N25" s="320"/>
      <c r="O25" s="1408"/>
      <c r="P25" s="1408"/>
      <c r="Q25" s="1408"/>
      <c r="R25" s="1408"/>
      <c r="S25" s="1408"/>
      <c r="T25" s="1408"/>
      <c r="U25" s="1408"/>
      <c r="V25" s="1408"/>
      <c r="W25" s="1408"/>
      <c r="X25" s="1408"/>
      <c r="Y25" s="1408"/>
      <c r="Z25" s="320" t="s">
        <v>2812</v>
      </c>
      <c r="AA25" s="320"/>
      <c r="AB25" s="320"/>
      <c r="AC25" s="320"/>
    </row>
    <row r="26" spans="1:29" ht="18" customHeight="1">
      <c r="A26" s="320"/>
      <c r="B26" s="320"/>
      <c r="C26" s="320"/>
      <c r="D26" s="320"/>
      <c r="E26" s="320"/>
      <c r="F26" s="412" t="s">
        <v>2828</v>
      </c>
      <c r="G26" s="320" t="s">
        <v>3092</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401" t="s">
        <v>3093</v>
      </c>
      <c r="B28" s="1401"/>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row>
    <row r="29" spans="1:29" ht="18" customHeight="1">
      <c r="A29" s="320"/>
      <c r="B29" s="320"/>
      <c r="C29" s="320"/>
      <c r="D29" s="320"/>
      <c r="E29" s="320"/>
      <c r="F29" s="320" t="s">
        <v>2811</v>
      </c>
      <c r="G29" s="1409"/>
      <c r="H29" s="1409"/>
      <c r="I29" s="1409"/>
      <c r="J29" s="1409"/>
      <c r="K29" s="1409"/>
      <c r="L29" s="1409"/>
      <c r="M29" s="1409"/>
      <c r="N29" s="1409"/>
      <c r="O29" s="1409"/>
      <c r="P29" s="1409"/>
      <c r="Q29" s="1409"/>
      <c r="R29" s="1409"/>
      <c r="S29" s="1409"/>
      <c r="T29" s="1409"/>
      <c r="U29" s="1409"/>
      <c r="V29" s="1409"/>
      <c r="W29" s="1409"/>
      <c r="X29" s="1409"/>
      <c r="Y29" s="1409"/>
      <c r="Z29" s="320" t="s">
        <v>2812</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401" t="s">
        <v>3094</v>
      </c>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row>
    <row r="32" spans="1:29" ht="18" customHeight="1">
      <c r="A32" s="388"/>
      <c r="B32" s="1407"/>
      <c r="C32" s="1407"/>
      <c r="D32" s="1407"/>
      <c r="E32" s="1407"/>
      <c r="F32" s="1407"/>
      <c r="G32" s="1407"/>
      <c r="H32" s="1407"/>
      <c r="I32" s="1407"/>
      <c r="J32" s="1407"/>
      <c r="K32" s="1407"/>
      <c r="L32" s="1407"/>
      <c r="M32" s="1407"/>
      <c r="N32" s="1407"/>
      <c r="O32" s="1407"/>
      <c r="P32" s="1407"/>
      <c r="Q32" s="1407"/>
      <c r="R32" s="1407"/>
      <c r="S32" s="1407"/>
      <c r="T32" s="1407"/>
      <c r="U32" s="1407"/>
      <c r="V32" s="1407"/>
      <c r="W32" s="1407"/>
      <c r="X32" s="1407"/>
      <c r="Y32" s="1407"/>
      <c r="Z32" s="1407"/>
      <c r="AA32" s="1407"/>
      <c r="AB32" s="1407"/>
      <c r="AC32" s="388"/>
    </row>
    <row r="42" spans="2:32" ht="17.100000000000001" customHeight="1">
      <c r="B42" s="380"/>
      <c r="C42" s="380"/>
      <c r="D42" s="380"/>
      <c r="E42" s="380"/>
      <c r="F42" s="380"/>
      <c r="G42" s="380"/>
      <c r="H42" s="380"/>
      <c r="Z42" s="380"/>
      <c r="AA42" s="380"/>
      <c r="AB42" s="380"/>
      <c r="AC42" s="380"/>
      <c r="AD42" s="380"/>
      <c r="AE42" s="380"/>
      <c r="AF42" s="380"/>
    </row>
    <row r="43" spans="2:32" ht="17.100000000000001" customHeight="1">
      <c r="B43" s="380"/>
      <c r="C43" s="380"/>
      <c r="D43" s="380"/>
      <c r="E43" s="380"/>
      <c r="F43" s="380"/>
      <c r="G43" s="380"/>
      <c r="H43" s="380"/>
      <c r="Z43" s="380"/>
      <c r="AA43" s="380"/>
      <c r="AB43" s="380"/>
      <c r="AC43" s="380"/>
      <c r="AD43" s="380"/>
      <c r="AE43" s="380"/>
      <c r="AF43" s="380"/>
    </row>
    <row r="44" spans="2:32" ht="17.100000000000001" customHeight="1">
      <c r="B44" s="380"/>
      <c r="C44" s="380"/>
      <c r="D44" s="380"/>
      <c r="E44" s="380"/>
      <c r="F44" s="380"/>
      <c r="G44" s="380"/>
      <c r="H44" s="380"/>
      <c r="Z44" s="380"/>
      <c r="AA44" s="380"/>
      <c r="AB44" s="380"/>
      <c r="AC44" s="380"/>
      <c r="AD44" s="380"/>
      <c r="AE44" s="380"/>
      <c r="AF44" s="380"/>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H3" sqref="H3:L3"/>
    </sheetView>
  </sheetViews>
  <sheetFormatPr defaultColWidth="3" defaultRowHeight="17.100000000000001" customHeight="1"/>
  <cols>
    <col min="1" max="16384" width="3" style="317"/>
  </cols>
  <sheetData>
    <row r="1" spans="1:32" ht="18" customHeight="1">
      <c r="A1" s="1211" t="s">
        <v>3069</v>
      </c>
      <c r="B1" s="1211"/>
      <c r="C1" s="1211"/>
      <c r="D1" s="1211"/>
      <c r="E1" s="1211"/>
      <c r="F1" s="1211"/>
      <c r="G1" s="1211"/>
      <c r="H1" s="1211"/>
      <c r="I1" s="1211"/>
      <c r="J1" s="1211"/>
      <c r="K1" s="1211"/>
      <c r="L1" s="1211"/>
      <c r="M1" s="1211"/>
      <c r="N1" s="1211"/>
      <c r="O1" s="1211"/>
      <c r="P1" s="1211"/>
      <c r="Q1" s="1211"/>
      <c r="R1" s="1211"/>
      <c r="S1" s="1211"/>
      <c r="T1" s="1211"/>
      <c r="U1" s="1211"/>
      <c r="V1" s="1211"/>
      <c r="W1" s="1211"/>
      <c r="X1" s="1211"/>
      <c r="Y1" s="1211"/>
      <c r="Z1" s="1211"/>
      <c r="AA1" s="1211"/>
      <c r="AB1" s="1211"/>
      <c r="AC1" s="1211"/>
    </row>
    <row r="2" spans="1:32" ht="18" customHeight="1">
      <c r="A2" s="1287" t="s">
        <v>3070</v>
      </c>
      <c r="B2" s="1287"/>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row>
    <row r="3" spans="1:32" ht="18" customHeight="1">
      <c r="A3" s="384" t="s">
        <v>3071</v>
      </c>
      <c r="B3" s="384"/>
      <c r="C3" s="384"/>
      <c r="D3" s="384"/>
      <c r="E3" s="471"/>
      <c r="F3" s="471"/>
      <c r="G3" s="471"/>
      <c r="H3" s="1402"/>
      <c r="I3" s="1402"/>
      <c r="J3" s="1402"/>
      <c r="K3" s="1402"/>
      <c r="L3" s="1402"/>
      <c r="M3" s="471"/>
      <c r="N3" s="471"/>
      <c r="O3" s="471"/>
      <c r="P3" s="471"/>
      <c r="Q3" s="471"/>
      <c r="R3" s="471"/>
      <c r="S3" s="471"/>
      <c r="T3" s="471"/>
      <c r="U3" s="471"/>
      <c r="V3" s="471"/>
      <c r="W3" s="471"/>
      <c r="X3" s="471"/>
      <c r="Y3" s="471"/>
      <c r="Z3" s="471"/>
      <c r="AA3" s="471"/>
      <c r="AB3" s="471"/>
      <c r="AC3" s="472"/>
      <c r="AD3" s="325"/>
      <c r="AE3" s="473"/>
      <c r="AF3" s="325"/>
    </row>
    <row r="4" spans="1:32" ht="18" customHeight="1">
      <c r="A4" s="384" t="s">
        <v>3072</v>
      </c>
      <c r="B4" s="384"/>
      <c r="C4" s="384"/>
      <c r="D4" s="384"/>
      <c r="E4" s="384"/>
      <c r="F4" s="384"/>
      <c r="G4" s="384"/>
      <c r="H4" s="1403"/>
      <c r="I4" s="1403"/>
      <c r="J4" s="1403"/>
      <c r="K4" s="1403"/>
      <c r="L4" s="1403"/>
      <c r="M4" s="472"/>
      <c r="N4" s="472" t="s">
        <v>47</v>
      </c>
      <c r="O4" s="472"/>
      <c r="P4" s="472"/>
      <c r="Q4" s="472"/>
      <c r="R4" s="472"/>
      <c r="S4" s="472"/>
      <c r="T4" s="472"/>
      <c r="U4" s="472"/>
      <c r="V4" s="472"/>
      <c r="W4" s="472"/>
      <c r="X4" s="472"/>
      <c r="Y4" s="472"/>
      <c r="Z4" s="472"/>
      <c r="AA4" s="472"/>
      <c r="AB4" s="472"/>
      <c r="AC4" s="472"/>
      <c r="AD4" s="325"/>
      <c r="AE4" s="325"/>
      <c r="AF4" s="325"/>
    </row>
    <row r="5" spans="1:32" ht="18" customHeight="1">
      <c r="A5" s="384" t="s">
        <v>3073</v>
      </c>
      <c r="B5" s="384"/>
      <c r="C5" s="384"/>
      <c r="D5" s="384"/>
      <c r="E5" s="384"/>
      <c r="F5" s="384"/>
      <c r="G5" s="384"/>
      <c r="H5" s="384"/>
      <c r="I5" s="384"/>
      <c r="J5" s="384"/>
      <c r="K5" s="472"/>
      <c r="L5" s="472"/>
      <c r="M5" s="472"/>
      <c r="N5" s="472"/>
      <c r="O5" s="472"/>
      <c r="P5" s="472"/>
      <c r="Q5" s="472"/>
      <c r="R5" s="472"/>
      <c r="S5" s="472"/>
      <c r="T5" s="472"/>
      <c r="U5" s="472"/>
      <c r="V5" s="472"/>
      <c r="W5" s="472"/>
      <c r="X5" s="472"/>
      <c r="Y5" s="472"/>
      <c r="Z5" s="472"/>
      <c r="AA5" s="472"/>
      <c r="AB5" s="472"/>
      <c r="AC5" s="472"/>
      <c r="AD5" s="325"/>
      <c r="AE5" s="325"/>
      <c r="AF5" s="325"/>
    </row>
    <row r="6" spans="1:32" ht="18" customHeight="1">
      <c r="A6" s="320" t="s">
        <v>3074</v>
      </c>
      <c r="B6" s="320"/>
      <c r="C6" s="320"/>
      <c r="D6" s="320"/>
      <c r="E6" s="320"/>
      <c r="F6" s="320"/>
      <c r="G6" s="320"/>
      <c r="H6" s="320"/>
      <c r="I6" s="320"/>
      <c r="J6" s="1404"/>
      <c r="K6" s="1404"/>
      <c r="L6" s="1404"/>
      <c r="M6" s="1404"/>
      <c r="N6" s="320" t="s">
        <v>2842</v>
      </c>
      <c r="O6" s="320"/>
      <c r="P6" s="320"/>
      <c r="Q6" s="320"/>
      <c r="R6" s="320"/>
      <c r="S6" s="320"/>
      <c r="T6" s="320"/>
      <c r="U6" s="320"/>
      <c r="V6" s="320"/>
      <c r="W6" s="320"/>
      <c r="X6" s="320"/>
      <c r="Y6" s="320"/>
      <c r="Z6" s="320"/>
      <c r="AA6" s="320"/>
      <c r="AB6" s="320"/>
      <c r="AC6" s="320"/>
    </row>
    <row r="7" spans="1:32" ht="18" customHeight="1">
      <c r="A7" s="320" t="s">
        <v>3075</v>
      </c>
      <c r="B7" s="320"/>
      <c r="C7" s="320"/>
      <c r="D7" s="320"/>
      <c r="E7" s="320"/>
      <c r="F7" s="320"/>
      <c r="G7" s="320"/>
      <c r="H7" s="320"/>
      <c r="I7" s="320"/>
      <c r="J7" s="1404"/>
      <c r="K7" s="1404"/>
      <c r="L7" s="1404"/>
      <c r="M7" s="1404"/>
      <c r="N7" s="320" t="s">
        <v>2842</v>
      </c>
      <c r="O7" s="320"/>
      <c r="P7" s="320"/>
      <c r="Q7" s="320"/>
      <c r="R7" s="320"/>
      <c r="S7" s="320"/>
      <c r="T7" s="320"/>
      <c r="U7" s="320"/>
      <c r="V7" s="320"/>
      <c r="W7" s="320"/>
      <c r="X7" s="320"/>
      <c r="Y7" s="320"/>
      <c r="Z7" s="320"/>
      <c r="AA7" s="320"/>
      <c r="AB7" s="320"/>
      <c r="AC7" s="320"/>
    </row>
    <row r="8" spans="1:32" ht="18" customHeight="1">
      <c r="A8" s="320" t="s">
        <v>3076</v>
      </c>
      <c r="B8" s="320"/>
      <c r="C8" s="320"/>
      <c r="D8" s="320"/>
      <c r="E8" s="320"/>
      <c r="F8" s="320"/>
      <c r="G8" s="320"/>
      <c r="H8" s="320"/>
      <c r="I8" s="320"/>
      <c r="J8" s="320" t="s">
        <v>2941</v>
      </c>
      <c r="K8" s="320"/>
      <c r="L8" s="320" t="s">
        <v>2811</v>
      </c>
      <c r="M8" s="1405"/>
      <c r="N8" s="1405"/>
      <c r="O8" s="1405"/>
      <c r="P8" s="1405"/>
      <c r="Q8" s="320" t="s">
        <v>2812</v>
      </c>
      <c r="R8" s="320" t="s">
        <v>2110</v>
      </c>
      <c r="S8" s="320"/>
      <c r="T8" s="320" t="s">
        <v>2811</v>
      </c>
      <c r="U8" s="1405"/>
      <c r="V8" s="1405"/>
      <c r="W8" s="1405"/>
      <c r="X8" s="1405"/>
      <c r="Y8" s="320" t="s">
        <v>2812</v>
      </c>
      <c r="Z8" s="320"/>
      <c r="AA8" s="320"/>
      <c r="AB8" s="320"/>
      <c r="AC8" s="320"/>
    </row>
    <row r="9" spans="1:32" s="449" customFormat="1" ht="18" customHeight="1">
      <c r="A9" s="409" t="s">
        <v>3077</v>
      </c>
      <c r="B9" s="409"/>
      <c r="C9" s="409"/>
      <c r="D9" s="409"/>
      <c r="E9" s="409"/>
      <c r="F9" s="409"/>
      <c r="G9" s="410"/>
      <c r="H9" s="410"/>
      <c r="I9" s="410"/>
      <c r="J9" s="1406"/>
      <c r="K9" s="1406"/>
      <c r="L9" s="1406"/>
      <c r="M9" s="1406"/>
      <c r="N9" s="1406"/>
      <c r="O9" s="1406"/>
      <c r="P9" s="1406"/>
      <c r="Q9" s="409" t="s">
        <v>2944</v>
      </c>
      <c r="R9" s="410"/>
      <c r="S9" s="410"/>
      <c r="T9" s="1406"/>
      <c r="U9" s="1406"/>
      <c r="V9" s="1406"/>
      <c r="W9" s="1406"/>
      <c r="X9" s="1406"/>
      <c r="Y9" s="1406"/>
      <c r="Z9" s="409" t="s">
        <v>2945</v>
      </c>
      <c r="AA9" s="409"/>
      <c r="AB9" s="409"/>
      <c r="AC9" s="409"/>
    </row>
    <row r="10" spans="1:32" s="449" customFormat="1" ht="18" customHeight="1">
      <c r="A10" s="418"/>
      <c r="B10" s="418"/>
      <c r="C10" s="418"/>
      <c r="D10" s="418"/>
      <c r="E10" s="418"/>
      <c r="F10" s="418"/>
      <c r="G10" s="431"/>
      <c r="H10" s="431"/>
      <c r="I10" s="431"/>
      <c r="J10" s="462"/>
      <c r="K10" s="462"/>
      <c r="L10" s="462"/>
      <c r="M10" s="462"/>
      <c r="N10" s="462"/>
      <c r="O10" s="462"/>
      <c r="P10" s="462"/>
      <c r="Q10" s="418"/>
      <c r="R10" s="431"/>
      <c r="S10" s="431"/>
      <c r="T10" s="462"/>
      <c r="U10" s="462"/>
      <c r="V10" s="462"/>
      <c r="W10" s="462"/>
      <c r="X10" s="462"/>
      <c r="Y10" s="462"/>
      <c r="Z10" s="418"/>
      <c r="AA10" s="418"/>
      <c r="AB10" s="418"/>
      <c r="AC10" s="418"/>
    </row>
    <row r="11" spans="1:32" ht="18" customHeight="1">
      <c r="A11" s="1401" t="s">
        <v>3078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row>
    <row r="12" spans="1:32" ht="18" customHeight="1">
      <c r="A12" s="320"/>
      <c r="B12" s="320"/>
      <c r="C12" s="412" t="s">
        <v>2828</v>
      </c>
      <c r="D12" s="320" t="s">
        <v>3079</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12" t="s">
        <v>2828</v>
      </c>
      <c r="D13" s="320" t="s">
        <v>3080</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401" t="s">
        <v>3081</v>
      </c>
      <c r="B15" s="1401"/>
      <c r="C15" s="1401"/>
      <c r="D15" s="1401"/>
      <c r="E15" s="1401"/>
      <c r="F15" s="1401"/>
      <c r="G15" s="1401"/>
      <c r="H15" s="1401"/>
      <c r="I15" s="1401"/>
      <c r="J15" s="1401"/>
      <c r="K15" s="1401"/>
      <c r="L15" s="1401"/>
      <c r="M15" s="1401"/>
      <c r="N15" s="1401"/>
      <c r="O15" s="1401"/>
      <c r="P15" s="1401"/>
      <c r="Q15" s="1401"/>
      <c r="R15" s="1401"/>
      <c r="S15" s="1401"/>
      <c r="T15" s="1401"/>
      <c r="U15" s="1401"/>
      <c r="V15" s="1401"/>
      <c r="W15" s="1401"/>
      <c r="X15" s="1401"/>
      <c r="Y15" s="1401"/>
      <c r="Z15" s="1401"/>
      <c r="AA15" s="1401"/>
      <c r="AB15" s="1401"/>
      <c r="AC15" s="1401"/>
    </row>
    <row r="16" spans="1:32" ht="18" customHeight="1">
      <c r="A16" s="320"/>
      <c r="B16" s="320"/>
      <c r="C16" s="412" t="s">
        <v>2828</v>
      </c>
      <c r="D16" s="320" t="s">
        <v>3082</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12" t="s">
        <v>2828</v>
      </c>
      <c r="D17" s="320" t="s">
        <v>3083</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12" t="s">
        <v>2828</v>
      </c>
      <c r="D18" s="320" t="s">
        <v>3084</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12" t="s">
        <v>2828</v>
      </c>
      <c r="D19" s="320" t="s">
        <v>3085</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12" t="s">
        <v>2828</v>
      </c>
      <c r="D20" s="320" t="s">
        <v>3086</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401" t="s">
        <v>3087</v>
      </c>
      <c r="B22" s="1401"/>
      <c r="C22" s="1401"/>
      <c r="D22" s="1401"/>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row>
    <row r="23" spans="1:29" ht="18" customHeight="1">
      <c r="A23" s="320" t="s">
        <v>3088</v>
      </c>
      <c r="B23" s="320"/>
      <c r="C23" s="320"/>
      <c r="D23" s="320"/>
      <c r="E23" s="320"/>
      <c r="F23" s="320" t="s">
        <v>2811</v>
      </c>
      <c r="G23" s="1408"/>
      <c r="H23" s="1408"/>
      <c r="I23" s="1408"/>
      <c r="J23" s="1408"/>
      <c r="K23" s="1408"/>
      <c r="L23" s="1408"/>
      <c r="M23" s="1408"/>
      <c r="N23" s="1408"/>
      <c r="O23" s="1408"/>
      <c r="P23" s="1408"/>
      <c r="Q23" s="1408"/>
      <c r="R23" s="1408"/>
      <c r="S23" s="1408"/>
      <c r="T23" s="1408"/>
      <c r="U23" s="1408"/>
      <c r="V23" s="1408"/>
      <c r="W23" s="1408"/>
      <c r="X23" s="1408"/>
      <c r="Y23" s="1408"/>
      <c r="Z23" s="320" t="s">
        <v>2812</v>
      </c>
      <c r="AA23" s="320"/>
      <c r="AB23" s="320"/>
      <c r="AC23" s="320"/>
    </row>
    <row r="24" spans="1:29" ht="18" customHeight="1">
      <c r="A24" s="320" t="s">
        <v>3089</v>
      </c>
      <c r="B24" s="320"/>
      <c r="C24" s="320"/>
      <c r="D24" s="320"/>
      <c r="E24" s="320"/>
      <c r="F24" s="412" t="s">
        <v>2828</v>
      </c>
      <c r="G24" s="320" t="s">
        <v>3090</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2811</v>
      </c>
      <c r="K25" s="320" t="s">
        <v>3091</v>
      </c>
      <c r="L25" s="320"/>
      <c r="M25" s="320"/>
      <c r="N25" s="320"/>
      <c r="O25" s="1408"/>
      <c r="P25" s="1408"/>
      <c r="Q25" s="1408"/>
      <c r="R25" s="1408"/>
      <c r="S25" s="1408"/>
      <c r="T25" s="1408"/>
      <c r="U25" s="1408"/>
      <c r="V25" s="1408"/>
      <c r="W25" s="1408"/>
      <c r="X25" s="1408"/>
      <c r="Y25" s="1408"/>
      <c r="Z25" s="320" t="s">
        <v>2812</v>
      </c>
      <c r="AA25" s="320"/>
      <c r="AB25" s="320"/>
      <c r="AC25" s="320"/>
    </row>
    <row r="26" spans="1:29" ht="18" customHeight="1">
      <c r="A26" s="320"/>
      <c r="B26" s="320"/>
      <c r="C26" s="320"/>
      <c r="D26" s="320"/>
      <c r="E26" s="320"/>
      <c r="F26" s="412" t="s">
        <v>2828</v>
      </c>
      <c r="G26" s="320" t="s">
        <v>3092</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401" t="s">
        <v>3093</v>
      </c>
      <c r="B28" s="1401"/>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row>
    <row r="29" spans="1:29" ht="18" customHeight="1">
      <c r="A29" s="320"/>
      <c r="B29" s="320"/>
      <c r="C29" s="320"/>
      <c r="D29" s="320"/>
      <c r="E29" s="320"/>
      <c r="F29" s="320" t="s">
        <v>2811</v>
      </c>
      <c r="G29" s="1409"/>
      <c r="H29" s="1409"/>
      <c r="I29" s="1409"/>
      <c r="J29" s="1409"/>
      <c r="K29" s="1409"/>
      <c r="L29" s="1409"/>
      <c r="M29" s="1409"/>
      <c r="N29" s="1409"/>
      <c r="O29" s="1409"/>
      <c r="P29" s="1409"/>
      <c r="Q29" s="1409"/>
      <c r="R29" s="1409"/>
      <c r="S29" s="1409"/>
      <c r="T29" s="1409"/>
      <c r="U29" s="1409"/>
      <c r="V29" s="1409"/>
      <c r="W29" s="1409"/>
      <c r="X29" s="1409"/>
      <c r="Y29" s="1409"/>
      <c r="Z29" s="320" t="s">
        <v>2812</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401" t="s">
        <v>3094</v>
      </c>
      <c r="B31" s="1401"/>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row>
    <row r="32" spans="1:29" ht="18" customHeight="1">
      <c r="A32" s="388"/>
      <c r="B32" s="1407"/>
      <c r="C32" s="1407"/>
      <c r="D32" s="1407"/>
      <c r="E32" s="1407"/>
      <c r="F32" s="1407"/>
      <c r="G32" s="1407"/>
      <c r="H32" s="1407"/>
      <c r="I32" s="1407"/>
      <c r="J32" s="1407"/>
      <c r="K32" s="1407"/>
      <c r="L32" s="1407"/>
      <c r="M32" s="1407"/>
      <c r="N32" s="1407"/>
      <c r="O32" s="1407"/>
      <c r="P32" s="1407"/>
      <c r="Q32" s="1407"/>
      <c r="R32" s="1407"/>
      <c r="S32" s="1407"/>
      <c r="T32" s="1407"/>
      <c r="U32" s="1407"/>
      <c r="V32" s="1407"/>
      <c r="W32" s="1407"/>
      <c r="X32" s="1407"/>
      <c r="Y32" s="1407"/>
      <c r="Z32" s="1407"/>
      <c r="AA32" s="1407"/>
      <c r="AB32" s="1407"/>
      <c r="AC32" s="388"/>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211" t="s">
        <v>3095</v>
      </c>
      <c r="B1" s="1211"/>
      <c r="C1" s="1211"/>
      <c r="D1" s="1211"/>
      <c r="E1" s="1211"/>
      <c r="F1" s="1211"/>
      <c r="G1" s="1211"/>
      <c r="H1" s="1211"/>
      <c r="I1" s="1211"/>
      <c r="J1" s="1211"/>
      <c r="K1" s="1211"/>
      <c r="L1" s="1211"/>
      <c r="M1" s="1211"/>
      <c r="N1" s="1211"/>
      <c r="O1" s="1211"/>
      <c r="P1" s="1211"/>
      <c r="Q1" s="1211"/>
      <c r="R1" s="1211"/>
      <c r="S1" s="1211"/>
      <c r="T1" s="1211"/>
      <c r="U1" s="1211"/>
      <c r="V1" s="1211"/>
      <c r="W1" s="1211"/>
      <c r="X1" s="1211"/>
      <c r="Y1" s="1211"/>
      <c r="Z1" s="1211"/>
      <c r="AA1" s="1211"/>
      <c r="AB1" s="1211"/>
      <c r="AC1" s="1211"/>
    </row>
    <row r="2" spans="1:29" ht="17.100000000000001" customHeight="1">
      <c r="A2" s="1277" t="s">
        <v>3096</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row>
    <row r="3" spans="1:29" s="317" customFormat="1" ht="17.100000000000001" customHeight="1">
      <c r="A3" s="365" t="s">
        <v>3097</v>
      </c>
      <c r="B3" s="365"/>
      <c r="C3" s="365"/>
      <c r="D3" s="365"/>
      <c r="E3" s="365"/>
      <c r="F3" s="365"/>
      <c r="G3" s="365"/>
      <c r="H3" s="365"/>
      <c r="I3" s="365"/>
      <c r="J3" s="365"/>
      <c r="K3" s="1304"/>
      <c r="L3" s="1304"/>
      <c r="M3" s="1304"/>
      <c r="N3" s="1304"/>
      <c r="O3" s="1304"/>
      <c r="P3" s="1304"/>
      <c r="Q3" s="1304"/>
      <c r="R3" s="1304"/>
      <c r="S3" s="1304"/>
      <c r="T3" s="1304"/>
      <c r="U3" s="1304"/>
      <c r="V3" s="1304"/>
      <c r="W3" s="1304"/>
      <c r="X3" s="1304"/>
      <c r="Y3" s="1304"/>
      <c r="Z3" s="1304"/>
      <c r="AA3" s="1304"/>
      <c r="AB3" s="1304"/>
      <c r="AC3" s="1304"/>
    </row>
    <row r="4" spans="1:29" s="317" customFormat="1" ht="17.100000000000001" customHeight="1">
      <c r="A4" s="320" t="s">
        <v>2741</v>
      </c>
      <c r="B4" s="320"/>
      <c r="C4" s="320"/>
      <c r="D4" s="320"/>
      <c r="E4" s="320"/>
      <c r="F4" s="320"/>
      <c r="G4" s="320"/>
      <c r="H4" s="320"/>
      <c r="I4" s="320"/>
      <c r="J4" s="320"/>
      <c r="K4" s="1219"/>
      <c r="L4" s="1219"/>
      <c r="M4" s="1219"/>
      <c r="N4" s="1219"/>
      <c r="O4" s="1219"/>
      <c r="P4" s="1219"/>
      <c r="Q4" s="1219"/>
      <c r="R4" s="1219"/>
      <c r="S4" s="1219"/>
      <c r="T4" s="1219"/>
      <c r="U4" s="1219"/>
      <c r="V4" s="1219"/>
      <c r="W4" s="1219"/>
      <c r="X4" s="1219"/>
      <c r="Y4" s="1219"/>
      <c r="Z4" s="1219"/>
      <c r="AA4" s="1219"/>
      <c r="AB4" s="1219"/>
      <c r="AC4" s="1219"/>
    </row>
    <row r="5" spans="1:29" s="317" customFormat="1" ht="17.100000000000001" customHeight="1">
      <c r="A5" s="320" t="s">
        <v>2742</v>
      </c>
      <c r="B5" s="320"/>
      <c r="C5" s="320"/>
      <c r="D5" s="320"/>
      <c r="E5" s="320"/>
      <c r="F5" s="320"/>
      <c r="G5" s="320"/>
      <c r="H5" s="320"/>
      <c r="I5" s="320"/>
      <c r="J5" s="320"/>
      <c r="K5" s="1219"/>
      <c r="L5" s="1219"/>
      <c r="M5" s="1219"/>
      <c r="N5" s="1219"/>
      <c r="O5" s="1219"/>
      <c r="P5" s="1219"/>
      <c r="Q5" s="1219"/>
      <c r="R5" s="1219"/>
      <c r="S5" s="1219"/>
      <c r="T5" s="1219"/>
      <c r="U5" s="1219"/>
      <c r="V5" s="1219"/>
      <c r="W5" s="1219"/>
      <c r="X5" s="1219"/>
      <c r="Y5" s="1219"/>
      <c r="Z5" s="1219"/>
      <c r="AA5" s="1219"/>
      <c r="AB5" s="1219"/>
      <c r="AC5" s="1219"/>
    </row>
    <row r="6" spans="1:29" s="317" customFormat="1" ht="17.100000000000001" customHeight="1">
      <c r="A6" s="320" t="s">
        <v>2743</v>
      </c>
      <c r="B6" s="320"/>
      <c r="C6" s="320"/>
      <c r="D6" s="320"/>
      <c r="E6" s="320"/>
      <c r="F6" s="320"/>
      <c r="G6" s="320"/>
      <c r="H6" s="320"/>
      <c r="I6" s="320"/>
      <c r="J6" s="320"/>
      <c r="K6" s="1218"/>
      <c r="L6" s="1218"/>
      <c r="M6" s="1218"/>
      <c r="N6" s="326"/>
      <c r="O6" s="322"/>
      <c r="P6" s="322"/>
      <c r="Q6" s="322"/>
      <c r="R6" s="320"/>
      <c r="S6" s="320"/>
      <c r="T6" s="320"/>
      <c r="U6" s="320"/>
      <c r="V6" s="320"/>
      <c r="W6" s="320"/>
      <c r="X6" s="320"/>
      <c r="Y6" s="320"/>
      <c r="Z6" s="320"/>
      <c r="AA6" s="320"/>
      <c r="AB6" s="320"/>
      <c r="AC6" s="320"/>
    </row>
    <row r="7" spans="1:29" s="317" customFormat="1" ht="17.100000000000001" customHeight="1">
      <c r="A7" s="320" t="s">
        <v>2744</v>
      </c>
      <c r="B7" s="320"/>
      <c r="C7" s="320"/>
      <c r="D7" s="320"/>
      <c r="E7" s="320"/>
      <c r="F7" s="320"/>
      <c r="G7" s="320"/>
      <c r="H7" s="320"/>
      <c r="I7" s="320"/>
      <c r="J7" s="320"/>
      <c r="K7" s="1216"/>
      <c r="L7" s="1216"/>
      <c r="M7" s="1216"/>
      <c r="N7" s="1216"/>
      <c r="O7" s="1216"/>
      <c r="P7" s="1216"/>
      <c r="Q7" s="1216"/>
      <c r="R7" s="1216"/>
      <c r="S7" s="1216"/>
      <c r="T7" s="1216"/>
      <c r="U7" s="1216"/>
      <c r="V7" s="1216"/>
      <c r="W7" s="1216"/>
      <c r="X7" s="1216"/>
      <c r="Y7" s="1216"/>
      <c r="Z7" s="1216"/>
      <c r="AA7" s="1216"/>
      <c r="AB7" s="1216"/>
      <c r="AC7" s="1216"/>
    </row>
    <row r="8" spans="1:29" s="317" customFormat="1" ht="17.100000000000001" customHeight="1">
      <c r="A8" s="320" t="s">
        <v>2745</v>
      </c>
      <c r="B8" s="320"/>
      <c r="C8" s="320"/>
      <c r="D8" s="320"/>
      <c r="E8" s="320"/>
      <c r="F8" s="320"/>
      <c r="G8" s="320"/>
      <c r="H8" s="320"/>
      <c r="I8" s="320"/>
      <c r="J8" s="320"/>
      <c r="K8" s="1221"/>
      <c r="L8" s="1221"/>
      <c r="M8" s="1221"/>
      <c r="N8" s="1221"/>
      <c r="O8" s="1221"/>
      <c r="P8" s="1221"/>
      <c r="Q8" s="1221"/>
      <c r="R8" s="1221"/>
      <c r="S8" s="1221"/>
      <c r="T8" s="1221"/>
      <c r="U8" s="1221"/>
      <c r="V8" s="1221"/>
      <c r="W8" s="1221"/>
      <c r="X8" s="1221"/>
      <c r="Y8" s="1221"/>
      <c r="Z8" s="1221"/>
      <c r="AA8" s="1221"/>
      <c r="AB8" s="1221"/>
      <c r="AC8" s="1221"/>
    </row>
    <row r="9" spans="1:29" s="317" customFormat="1" ht="17.100000000000001" customHeight="1">
      <c r="A9" s="388"/>
      <c r="B9" s="388"/>
      <c r="C9" s="388"/>
      <c r="D9" s="388"/>
      <c r="E9" s="388"/>
      <c r="F9" s="388"/>
      <c r="G9" s="388"/>
      <c r="H9" s="388"/>
      <c r="I9" s="388"/>
      <c r="J9" s="388"/>
      <c r="K9" s="433"/>
      <c r="L9" s="433"/>
      <c r="M9" s="433"/>
      <c r="N9" s="433"/>
      <c r="O9" s="433"/>
      <c r="P9" s="417"/>
      <c r="Q9" s="417"/>
      <c r="R9" s="417"/>
      <c r="S9" s="417"/>
      <c r="T9" s="474"/>
      <c r="U9" s="474"/>
      <c r="V9" s="474"/>
      <c r="W9" s="474"/>
      <c r="X9" s="474"/>
      <c r="Y9" s="474"/>
      <c r="Z9" s="474"/>
      <c r="AA9" s="474"/>
      <c r="AB9" s="474"/>
      <c r="AC9" s="474"/>
    </row>
    <row r="10" spans="1:29" s="317" customFormat="1" ht="17.100000000000001" customHeight="1">
      <c r="A10" s="365" t="s">
        <v>3098</v>
      </c>
      <c r="B10" s="365"/>
      <c r="C10" s="365"/>
      <c r="D10" s="365"/>
      <c r="E10" s="365"/>
      <c r="F10" s="365"/>
      <c r="G10" s="365"/>
      <c r="H10" s="365"/>
      <c r="I10" s="365"/>
      <c r="J10" s="365"/>
      <c r="K10" s="1304"/>
      <c r="L10" s="1304"/>
      <c r="M10" s="1304"/>
      <c r="N10" s="1304"/>
      <c r="O10" s="1304"/>
      <c r="P10" s="1304"/>
      <c r="Q10" s="1304"/>
      <c r="R10" s="1304"/>
      <c r="S10" s="1304"/>
      <c r="T10" s="1304"/>
      <c r="U10" s="1304"/>
      <c r="V10" s="1304"/>
      <c r="W10" s="1304"/>
      <c r="X10" s="1304"/>
      <c r="Y10" s="1304"/>
      <c r="Z10" s="1304"/>
      <c r="AA10" s="1304"/>
      <c r="AB10" s="1304"/>
      <c r="AC10" s="1304"/>
    </row>
    <row r="11" spans="1:29" s="317" customFormat="1" ht="17.100000000000001" customHeight="1">
      <c r="A11" s="320" t="s">
        <v>2741</v>
      </c>
      <c r="B11" s="320"/>
      <c r="C11" s="320"/>
      <c r="D11" s="320"/>
      <c r="E11" s="320"/>
      <c r="F11" s="320"/>
      <c r="G11" s="320"/>
      <c r="H11" s="320"/>
      <c r="I11" s="320"/>
      <c r="J11" s="320"/>
      <c r="K11" s="1219"/>
      <c r="L11" s="1219"/>
      <c r="M11" s="1219"/>
      <c r="N11" s="1219"/>
      <c r="O11" s="1219"/>
      <c r="P11" s="1219"/>
      <c r="Q11" s="1219"/>
      <c r="R11" s="1219"/>
      <c r="S11" s="1219"/>
      <c r="T11" s="1219"/>
      <c r="U11" s="1219"/>
      <c r="V11" s="1219"/>
      <c r="W11" s="1219"/>
      <c r="X11" s="1219"/>
      <c r="Y11" s="1219"/>
      <c r="Z11" s="1219"/>
      <c r="AA11" s="1219"/>
      <c r="AB11" s="1219"/>
      <c r="AC11" s="1219"/>
    </row>
    <row r="12" spans="1:29" s="317" customFormat="1" ht="17.100000000000001" customHeight="1">
      <c r="A12" s="320" t="s">
        <v>2742</v>
      </c>
      <c r="B12" s="320"/>
      <c r="C12" s="320"/>
      <c r="D12" s="320"/>
      <c r="E12" s="320"/>
      <c r="F12" s="320"/>
      <c r="G12" s="320"/>
      <c r="H12" s="320"/>
      <c r="I12" s="320"/>
      <c r="J12" s="320"/>
      <c r="K12" s="1219"/>
      <c r="L12" s="1219"/>
      <c r="M12" s="1219"/>
      <c r="N12" s="1219"/>
      <c r="O12" s="1219"/>
      <c r="P12" s="1219"/>
      <c r="Q12" s="1219"/>
      <c r="R12" s="1219"/>
      <c r="S12" s="1219"/>
      <c r="T12" s="1219"/>
      <c r="U12" s="1219"/>
      <c r="V12" s="1219"/>
      <c r="W12" s="1219"/>
      <c r="X12" s="1219"/>
      <c r="Y12" s="1219"/>
      <c r="Z12" s="1219"/>
      <c r="AA12" s="1219"/>
      <c r="AB12" s="1219"/>
      <c r="AC12" s="1219"/>
    </row>
    <row r="13" spans="1:29" s="317" customFormat="1" ht="17.100000000000001" customHeight="1">
      <c r="A13" s="320" t="s">
        <v>2743</v>
      </c>
      <c r="B13" s="320"/>
      <c r="C13" s="320"/>
      <c r="D13" s="320"/>
      <c r="E13" s="320"/>
      <c r="F13" s="320"/>
      <c r="G13" s="320"/>
      <c r="H13" s="320"/>
      <c r="I13" s="320"/>
      <c r="J13" s="320"/>
      <c r="K13" s="1218"/>
      <c r="L13" s="1218"/>
      <c r="M13" s="1218"/>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2744</v>
      </c>
      <c r="B14" s="320"/>
      <c r="C14" s="320"/>
      <c r="D14" s="320"/>
      <c r="E14" s="320"/>
      <c r="F14" s="320"/>
      <c r="G14" s="320"/>
      <c r="H14" s="320"/>
      <c r="I14" s="320"/>
      <c r="J14" s="320"/>
      <c r="K14" s="1216"/>
      <c r="L14" s="1216"/>
      <c r="M14" s="1216"/>
      <c r="N14" s="1216"/>
      <c r="O14" s="1216"/>
      <c r="P14" s="1216"/>
      <c r="Q14" s="1216"/>
      <c r="R14" s="1216"/>
      <c r="S14" s="1216"/>
      <c r="T14" s="1216"/>
      <c r="U14" s="1216"/>
      <c r="V14" s="1216"/>
      <c r="W14" s="1216"/>
      <c r="X14" s="1216"/>
      <c r="Y14" s="1216"/>
      <c r="Z14" s="1216"/>
      <c r="AA14" s="1216"/>
      <c r="AB14" s="1216"/>
      <c r="AC14" s="1216"/>
    </row>
    <row r="15" spans="1:29" s="317" customFormat="1" ht="17.100000000000001" customHeight="1">
      <c r="A15" s="320" t="s">
        <v>2745</v>
      </c>
      <c r="B15" s="320"/>
      <c r="C15" s="320"/>
      <c r="D15" s="320"/>
      <c r="E15" s="320"/>
      <c r="F15" s="320"/>
      <c r="G15" s="320"/>
      <c r="H15" s="320"/>
      <c r="I15" s="320"/>
      <c r="J15" s="320"/>
      <c r="K15" s="1221"/>
      <c r="L15" s="1221"/>
      <c r="M15" s="1221"/>
      <c r="N15" s="1221"/>
      <c r="O15" s="1221"/>
      <c r="P15" s="1221"/>
      <c r="Q15" s="1221"/>
      <c r="R15" s="1221"/>
      <c r="S15" s="1221"/>
      <c r="T15" s="1221"/>
      <c r="U15" s="1221"/>
      <c r="V15" s="1221"/>
      <c r="W15" s="1221"/>
      <c r="X15" s="1221"/>
      <c r="Y15" s="1221"/>
      <c r="Z15" s="1221"/>
      <c r="AA15" s="1221"/>
      <c r="AB15" s="1221"/>
      <c r="AC15" s="1221"/>
    </row>
    <row r="16" spans="1:29" s="317" customFormat="1" ht="17.100000000000001" customHeight="1">
      <c r="A16" s="388"/>
      <c r="B16" s="388"/>
      <c r="C16" s="388"/>
      <c r="D16" s="388"/>
      <c r="E16" s="388"/>
      <c r="F16" s="388"/>
      <c r="G16" s="388"/>
      <c r="H16" s="388"/>
      <c r="I16" s="388"/>
      <c r="J16" s="388"/>
      <c r="K16" s="433"/>
      <c r="L16" s="433"/>
      <c r="M16" s="433"/>
      <c r="N16" s="433"/>
      <c r="O16" s="433"/>
      <c r="P16" s="417"/>
      <c r="Q16" s="417"/>
      <c r="R16" s="417"/>
      <c r="S16" s="417"/>
      <c r="T16" s="474"/>
      <c r="U16" s="474"/>
      <c r="V16" s="474"/>
      <c r="W16" s="474"/>
      <c r="X16" s="474"/>
      <c r="Y16" s="474"/>
      <c r="Z16" s="474"/>
      <c r="AA16" s="474"/>
      <c r="AB16" s="474"/>
      <c r="AC16" s="474"/>
    </row>
    <row r="17" spans="1:29" s="317" customFormat="1" ht="17.100000000000001" customHeight="1">
      <c r="A17" s="365" t="s">
        <v>3099</v>
      </c>
      <c r="B17" s="365"/>
      <c r="C17" s="365"/>
      <c r="D17" s="365"/>
      <c r="E17" s="365"/>
      <c r="F17" s="365"/>
      <c r="G17" s="365"/>
      <c r="H17" s="365"/>
      <c r="I17" s="365"/>
      <c r="J17" s="365"/>
      <c r="K17" s="1304"/>
      <c r="L17" s="1304"/>
      <c r="M17" s="1304"/>
      <c r="N17" s="1304"/>
      <c r="O17" s="1304"/>
      <c r="P17" s="1304"/>
      <c r="Q17" s="1304"/>
      <c r="R17" s="1304"/>
      <c r="S17" s="1304"/>
      <c r="T17" s="1304"/>
      <c r="U17" s="1304"/>
      <c r="V17" s="1304"/>
      <c r="W17" s="1304"/>
      <c r="X17" s="1304"/>
      <c r="Y17" s="1304"/>
      <c r="Z17" s="1304"/>
      <c r="AA17" s="1304"/>
      <c r="AB17" s="1304"/>
      <c r="AC17" s="1304"/>
    </row>
    <row r="18" spans="1:29" s="317" customFormat="1" ht="17.100000000000001" customHeight="1">
      <c r="A18" s="320" t="s">
        <v>2741</v>
      </c>
      <c r="B18" s="320"/>
      <c r="C18" s="320"/>
      <c r="D18" s="320"/>
      <c r="E18" s="320"/>
      <c r="F18" s="320"/>
      <c r="G18" s="320"/>
      <c r="H18" s="320"/>
      <c r="I18" s="320"/>
      <c r="J18" s="320"/>
      <c r="K18" s="1219"/>
      <c r="L18" s="1219"/>
      <c r="M18" s="1219"/>
      <c r="N18" s="1219"/>
      <c r="O18" s="1219"/>
      <c r="P18" s="1219"/>
      <c r="Q18" s="1219"/>
      <c r="R18" s="1219"/>
      <c r="S18" s="1219"/>
      <c r="T18" s="1219"/>
      <c r="U18" s="1219"/>
      <c r="V18" s="1219"/>
      <c r="W18" s="1219"/>
      <c r="X18" s="1219"/>
      <c r="Y18" s="1219"/>
      <c r="Z18" s="1219"/>
      <c r="AA18" s="1219"/>
      <c r="AB18" s="1219"/>
      <c r="AC18" s="1219"/>
    </row>
    <row r="19" spans="1:29" s="317" customFormat="1" ht="17.100000000000001" customHeight="1">
      <c r="A19" s="320" t="s">
        <v>2742</v>
      </c>
      <c r="B19" s="320"/>
      <c r="C19" s="320"/>
      <c r="D19" s="320"/>
      <c r="E19" s="320"/>
      <c r="F19" s="320"/>
      <c r="G19" s="320"/>
      <c r="H19" s="320"/>
      <c r="I19" s="320"/>
      <c r="J19" s="320"/>
      <c r="K19" s="1219"/>
      <c r="L19" s="1219"/>
      <c r="M19" s="1219"/>
      <c r="N19" s="1219"/>
      <c r="O19" s="1219"/>
      <c r="P19" s="1219"/>
      <c r="Q19" s="1219"/>
      <c r="R19" s="1219"/>
      <c r="S19" s="1219"/>
      <c r="T19" s="1219"/>
      <c r="U19" s="1219"/>
      <c r="V19" s="1219"/>
      <c r="W19" s="1219"/>
      <c r="X19" s="1219"/>
      <c r="Y19" s="1219"/>
      <c r="Z19" s="1219"/>
      <c r="AA19" s="1219"/>
      <c r="AB19" s="1219"/>
      <c r="AC19" s="1219"/>
    </row>
    <row r="20" spans="1:29" s="317" customFormat="1" ht="17.100000000000001" customHeight="1">
      <c r="A20" s="320" t="s">
        <v>2743</v>
      </c>
      <c r="B20" s="320"/>
      <c r="C20" s="320"/>
      <c r="D20" s="320"/>
      <c r="E20" s="320"/>
      <c r="F20" s="320"/>
      <c r="G20" s="320"/>
      <c r="H20" s="320"/>
      <c r="I20" s="320"/>
      <c r="J20" s="320"/>
      <c r="K20" s="1218"/>
      <c r="L20" s="1218"/>
      <c r="M20" s="1218"/>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2744</v>
      </c>
      <c r="B21" s="320"/>
      <c r="C21" s="320"/>
      <c r="D21" s="320"/>
      <c r="E21" s="320"/>
      <c r="F21" s="320"/>
      <c r="G21" s="320"/>
      <c r="H21" s="320"/>
      <c r="I21" s="320"/>
      <c r="J21" s="320"/>
      <c r="K21" s="1216"/>
      <c r="L21" s="1216"/>
      <c r="M21" s="1216"/>
      <c r="N21" s="1216"/>
      <c r="O21" s="1216"/>
      <c r="P21" s="1216"/>
      <c r="Q21" s="1216"/>
      <c r="R21" s="1216"/>
      <c r="S21" s="1216"/>
      <c r="T21" s="1216"/>
      <c r="U21" s="1216"/>
      <c r="V21" s="1216"/>
      <c r="W21" s="1216"/>
      <c r="X21" s="1216"/>
      <c r="Y21" s="1216"/>
      <c r="Z21" s="1216"/>
      <c r="AA21" s="1216"/>
      <c r="AB21" s="1216"/>
      <c r="AC21" s="1216"/>
    </row>
    <row r="22" spans="1:29" s="317" customFormat="1" ht="17.100000000000001" customHeight="1">
      <c r="A22" s="320" t="s">
        <v>2745</v>
      </c>
      <c r="B22" s="320"/>
      <c r="C22" s="320"/>
      <c r="D22" s="320"/>
      <c r="E22" s="320"/>
      <c r="F22" s="320"/>
      <c r="G22" s="320"/>
      <c r="H22" s="320"/>
      <c r="I22" s="320"/>
      <c r="J22" s="320"/>
      <c r="K22" s="1221"/>
      <c r="L22" s="1221"/>
      <c r="M22" s="1221"/>
      <c r="N22" s="1221"/>
      <c r="O22" s="1221"/>
      <c r="P22" s="1221"/>
      <c r="Q22" s="1221"/>
      <c r="R22" s="1221"/>
      <c r="S22" s="1221"/>
      <c r="T22" s="1221"/>
      <c r="U22" s="1221"/>
      <c r="V22" s="1221"/>
      <c r="W22" s="1221"/>
      <c r="X22" s="1221"/>
      <c r="Y22" s="1221"/>
      <c r="Z22" s="1221"/>
      <c r="AA22" s="1221"/>
      <c r="AB22" s="1221"/>
      <c r="AC22" s="1221"/>
    </row>
    <row r="23" spans="1:29" s="317" customFormat="1" ht="17.100000000000001" customHeight="1">
      <c r="A23" s="388"/>
      <c r="B23" s="388"/>
      <c r="C23" s="388"/>
      <c r="D23" s="388"/>
      <c r="E23" s="388"/>
      <c r="F23" s="388"/>
      <c r="G23" s="388"/>
      <c r="H23" s="388"/>
      <c r="I23" s="388"/>
      <c r="J23" s="388"/>
      <c r="K23" s="433"/>
      <c r="L23" s="433"/>
      <c r="M23" s="433"/>
      <c r="N23" s="433"/>
      <c r="O23" s="433"/>
      <c r="P23" s="417"/>
      <c r="Q23" s="417"/>
      <c r="R23" s="417"/>
      <c r="S23" s="417"/>
      <c r="T23" s="474"/>
      <c r="U23" s="474"/>
      <c r="V23" s="474"/>
      <c r="W23" s="474"/>
      <c r="X23" s="474"/>
      <c r="Y23" s="474"/>
      <c r="Z23" s="474"/>
      <c r="AA23" s="474"/>
      <c r="AB23" s="474"/>
      <c r="AC23" s="474"/>
    </row>
    <row r="24" spans="1:29" s="317" customFormat="1" ht="17.100000000000001" customHeight="1">
      <c r="A24" s="365" t="s">
        <v>3100</v>
      </c>
      <c r="B24" s="365"/>
      <c r="C24" s="365"/>
      <c r="D24" s="365"/>
      <c r="E24" s="365"/>
      <c r="F24" s="365"/>
      <c r="G24" s="365"/>
      <c r="H24" s="365"/>
      <c r="I24" s="365"/>
      <c r="J24" s="365"/>
      <c r="K24" s="1304"/>
      <c r="L24" s="1304"/>
      <c r="M24" s="1304"/>
      <c r="N24" s="1304"/>
      <c r="O24" s="1304"/>
      <c r="P24" s="1304"/>
      <c r="Q24" s="1304"/>
      <c r="R24" s="1304"/>
      <c r="S24" s="1304"/>
      <c r="T24" s="1304"/>
      <c r="U24" s="1304"/>
      <c r="V24" s="1304"/>
      <c r="W24" s="1304"/>
      <c r="X24" s="1304"/>
      <c r="Y24" s="1304"/>
      <c r="Z24" s="1304"/>
      <c r="AA24" s="1304"/>
      <c r="AB24" s="1304"/>
      <c r="AC24" s="1304"/>
    </row>
    <row r="25" spans="1:29" s="317" customFormat="1" ht="17.100000000000001" customHeight="1">
      <c r="A25" s="320" t="s">
        <v>2741</v>
      </c>
      <c r="B25" s="320"/>
      <c r="C25" s="320"/>
      <c r="D25" s="320"/>
      <c r="E25" s="320"/>
      <c r="F25" s="320"/>
      <c r="G25" s="320"/>
      <c r="H25" s="320"/>
      <c r="I25" s="320"/>
      <c r="J25" s="320"/>
      <c r="K25" s="1219"/>
      <c r="L25" s="1219"/>
      <c r="M25" s="1219"/>
      <c r="N25" s="1219"/>
      <c r="O25" s="1219"/>
      <c r="P25" s="1219"/>
      <c r="Q25" s="1219"/>
      <c r="R25" s="1219"/>
      <c r="S25" s="1219"/>
      <c r="T25" s="1219"/>
      <c r="U25" s="1219"/>
      <c r="V25" s="1219"/>
      <c r="W25" s="1219"/>
      <c r="X25" s="1219"/>
      <c r="Y25" s="1219"/>
      <c r="Z25" s="1219"/>
      <c r="AA25" s="1219"/>
      <c r="AB25" s="1219"/>
      <c r="AC25" s="1219"/>
    </row>
    <row r="26" spans="1:29" s="317" customFormat="1" ht="17.100000000000001" customHeight="1">
      <c r="A26" s="320" t="s">
        <v>2742</v>
      </c>
      <c r="B26" s="320"/>
      <c r="C26" s="320"/>
      <c r="D26" s="320"/>
      <c r="E26" s="320"/>
      <c r="F26" s="320"/>
      <c r="G26" s="320"/>
      <c r="H26" s="320"/>
      <c r="I26" s="320"/>
      <c r="J26" s="320"/>
      <c r="K26" s="1219"/>
      <c r="L26" s="1219"/>
      <c r="M26" s="1219"/>
      <c r="N26" s="1219"/>
      <c r="O26" s="1219"/>
      <c r="P26" s="1219"/>
      <c r="Q26" s="1219"/>
      <c r="R26" s="1219"/>
      <c r="S26" s="1219"/>
      <c r="T26" s="1219"/>
      <c r="U26" s="1219"/>
      <c r="V26" s="1219"/>
      <c r="W26" s="1219"/>
      <c r="X26" s="1219"/>
      <c r="Y26" s="1219"/>
      <c r="Z26" s="1219"/>
      <c r="AA26" s="1219"/>
      <c r="AB26" s="1219"/>
      <c r="AC26" s="1219"/>
    </row>
    <row r="27" spans="1:29" s="317" customFormat="1" ht="17.100000000000001" customHeight="1">
      <c r="A27" s="320" t="s">
        <v>2743</v>
      </c>
      <c r="B27" s="320"/>
      <c r="C27" s="320"/>
      <c r="D27" s="320"/>
      <c r="E27" s="320"/>
      <c r="F27" s="320"/>
      <c r="G27" s="320"/>
      <c r="H27" s="320"/>
      <c r="I27" s="320"/>
      <c r="J27" s="320"/>
      <c r="K27" s="1218"/>
      <c r="L27" s="1218"/>
      <c r="M27" s="1218"/>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2744</v>
      </c>
      <c r="B28" s="320"/>
      <c r="C28" s="320"/>
      <c r="D28" s="320"/>
      <c r="E28" s="320"/>
      <c r="F28" s="320"/>
      <c r="G28" s="320"/>
      <c r="H28" s="320"/>
      <c r="I28" s="320"/>
      <c r="J28" s="320"/>
      <c r="K28" s="1216"/>
      <c r="L28" s="1216"/>
      <c r="M28" s="1216"/>
      <c r="N28" s="1216"/>
      <c r="O28" s="1216"/>
      <c r="P28" s="1216"/>
      <c r="Q28" s="1216"/>
      <c r="R28" s="1216"/>
      <c r="S28" s="1216"/>
      <c r="T28" s="1216"/>
      <c r="U28" s="1216"/>
      <c r="V28" s="1216"/>
      <c r="W28" s="1216"/>
      <c r="X28" s="1216"/>
      <c r="Y28" s="1216"/>
      <c r="Z28" s="1216"/>
      <c r="AA28" s="1216"/>
      <c r="AB28" s="1216"/>
      <c r="AC28" s="1216"/>
    </row>
    <row r="29" spans="1:29" s="317" customFormat="1" ht="17.100000000000001" customHeight="1">
      <c r="A29" s="320" t="s">
        <v>2745</v>
      </c>
      <c r="B29" s="320"/>
      <c r="C29" s="320"/>
      <c r="D29" s="320"/>
      <c r="E29" s="320"/>
      <c r="F29" s="320"/>
      <c r="G29" s="320"/>
      <c r="H29" s="320"/>
      <c r="I29" s="320"/>
      <c r="J29" s="320"/>
      <c r="K29" s="1221"/>
      <c r="L29" s="1221"/>
      <c r="M29" s="1221"/>
      <c r="N29" s="1221"/>
      <c r="O29" s="1221"/>
      <c r="P29" s="1221"/>
      <c r="Q29" s="1221"/>
      <c r="R29" s="1221"/>
      <c r="S29" s="1221"/>
      <c r="T29" s="1221"/>
      <c r="U29" s="1221"/>
      <c r="V29" s="1221"/>
      <c r="W29" s="1221"/>
      <c r="X29" s="1221"/>
      <c r="Y29" s="1221"/>
      <c r="Z29" s="1221"/>
      <c r="AA29" s="1221"/>
      <c r="AB29" s="1221"/>
      <c r="AC29" s="1221"/>
    </row>
    <row r="30" spans="1:29" s="317" customFormat="1" ht="17.100000000000001" customHeight="1">
      <c r="A30" s="388"/>
      <c r="B30" s="388"/>
      <c r="C30" s="388"/>
      <c r="D30" s="388"/>
      <c r="E30" s="388"/>
      <c r="F30" s="388"/>
      <c r="G30" s="388"/>
      <c r="H30" s="388"/>
      <c r="I30" s="388"/>
      <c r="J30" s="388"/>
      <c r="K30" s="433"/>
      <c r="L30" s="433"/>
      <c r="M30" s="433"/>
      <c r="N30" s="433"/>
      <c r="O30" s="433"/>
      <c r="P30" s="417"/>
      <c r="Q30" s="417"/>
      <c r="R30" s="417"/>
      <c r="S30" s="417"/>
      <c r="T30" s="474"/>
      <c r="U30" s="474"/>
      <c r="V30" s="474"/>
      <c r="W30" s="474"/>
      <c r="X30" s="474"/>
      <c r="Y30" s="474"/>
      <c r="Z30" s="474"/>
      <c r="AA30" s="474"/>
      <c r="AB30" s="474"/>
      <c r="AC30" s="474"/>
    </row>
    <row r="31" spans="1:29" s="317" customFormat="1" ht="17.100000000000001" customHeight="1">
      <c r="A31" s="365" t="s">
        <v>3101</v>
      </c>
      <c r="B31" s="365"/>
      <c r="C31" s="365"/>
      <c r="D31" s="365"/>
      <c r="E31" s="365"/>
      <c r="F31" s="365"/>
      <c r="G31" s="365"/>
      <c r="H31" s="365"/>
      <c r="I31" s="365"/>
      <c r="J31" s="365"/>
      <c r="K31" s="1304"/>
      <c r="L31" s="1304"/>
      <c r="M31" s="1304"/>
      <c r="N31" s="1304"/>
      <c r="O31" s="1304"/>
      <c r="P31" s="1304"/>
      <c r="Q31" s="1304"/>
      <c r="R31" s="1304"/>
      <c r="S31" s="1304"/>
      <c r="T31" s="1304"/>
      <c r="U31" s="1304"/>
      <c r="V31" s="1304"/>
      <c r="W31" s="1304"/>
      <c r="X31" s="1304"/>
      <c r="Y31" s="1304"/>
      <c r="Z31" s="1304"/>
      <c r="AA31" s="1304"/>
      <c r="AB31" s="1304"/>
      <c r="AC31" s="1304"/>
    </row>
    <row r="32" spans="1:29" s="317" customFormat="1" ht="17.100000000000001" customHeight="1">
      <c r="A32" s="320" t="s">
        <v>2741</v>
      </c>
      <c r="B32" s="320"/>
      <c r="C32" s="320"/>
      <c r="D32" s="320"/>
      <c r="E32" s="320"/>
      <c r="F32" s="320"/>
      <c r="G32" s="320"/>
      <c r="H32" s="320"/>
      <c r="I32" s="320"/>
      <c r="J32" s="320"/>
      <c r="K32" s="1219"/>
      <c r="L32" s="1219"/>
      <c r="M32" s="1219"/>
      <c r="N32" s="1219"/>
      <c r="O32" s="1219"/>
      <c r="P32" s="1219"/>
      <c r="Q32" s="1219"/>
      <c r="R32" s="1219"/>
      <c r="S32" s="1219"/>
      <c r="T32" s="1219"/>
      <c r="U32" s="1219"/>
      <c r="V32" s="1219"/>
      <c r="W32" s="1219"/>
      <c r="X32" s="1219"/>
      <c r="Y32" s="1219"/>
      <c r="Z32" s="1219"/>
      <c r="AA32" s="1219"/>
      <c r="AB32" s="1219"/>
      <c r="AC32" s="1219"/>
    </row>
    <row r="33" spans="1:32" s="317" customFormat="1" ht="17.100000000000001" customHeight="1">
      <c r="A33" s="320" t="s">
        <v>2742</v>
      </c>
      <c r="B33" s="320"/>
      <c r="C33" s="320"/>
      <c r="D33" s="320"/>
      <c r="E33" s="320"/>
      <c r="F33" s="320"/>
      <c r="G33" s="320"/>
      <c r="H33" s="320"/>
      <c r="I33" s="320"/>
      <c r="J33" s="320"/>
      <c r="K33" s="1219"/>
      <c r="L33" s="1219"/>
      <c r="M33" s="1219"/>
      <c r="N33" s="1219"/>
      <c r="O33" s="1219"/>
      <c r="P33" s="1219"/>
      <c r="Q33" s="1219"/>
      <c r="R33" s="1219"/>
      <c r="S33" s="1219"/>
      <c r="T33" s="1219"/>
      <c r="U33" s="1219"/>
      <c r="V33" s="1219"/>
      <c r="W33" s="1219"/>
      <c r="X33" s="1219"/>
      <c r="Y33" s="1219"/>
      <c r="Z33" s="1219"/>
      <c r="AA33" s="1219"/>
      <c r="AB33" s="1219"/>
      <c r="AC33" s="1219"/>
    </row>
    <row r="34" spans="1:32" s="317" customFormat="1" ht="17.100000000000001" customHeight="1">
      <c r="A34" s="320" t="s">
        <v>2743</v>
      </c>
      <c r="B34" s="320"/>
      <c r="C34" s="320"/>
      <c r="D34" s="320"/>
      <c r="E34" s="320"/>
      <c r="F34" s="320"/>
      <c r="G34" s="320"/>
      <c r="H34" s="320"/>
      <c r="I34" s="320"/>
      <c r="J34" s="320"/>
      <c r="K34" s="1218"/>
      <c r="L34" s="1218"/>
      <c r="M34" s="1218"/>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2744</v>
      </c>
      <c r="B35" s="320"/>
      <c r="C35" s="320"/>
      <c r="D35" s="320"/>
      <c r="E35" s="320"/>
      <c r="F35" s="320"/>
      <c r="G35" s="320"/>
      <c r="H35" s="320"/>
      <c r="I35" s="320"/>
      <c r="J35" s="320"/>
      <c r="K35" s="1216"/>
      <c r="L35" s="1216"/>
      <c r="M35" s="1216"/>
      <c r="N35" s="1216"/>
      <c r="O35" s="1216"/>
      <c r="P35" s="1216"/>
      <c r="Q35" s="1216"/>
      <c r="R35" s="1216"/>
      <c r="S35" s="1216"/>
      <c r="T35" s="1216"/>
      <c r="U35" s="1216"/>
      <c r="V35" s="1216"/>
      <c r="W35" s="1216"/>
      <c r="X35" s="1216"/>
      <c r="Y35" s="1216"/>
      <c r="Z35" s="1216"/>
      <c r="AA35" s="1216"/>
      <c r="AB35" s="1216"/>
      <c r="AC35" s="1216"/>
    </row>
    <row r="36" spans="1:32" s="317" customFormat="1" ht="17.100000000000001" customHeight="1">
      <c r="A36" s="320" t="s">
        <v>2745</v>
      </c>
      <c r="B36" s="320"/>
      <c r="C36" s="320"/>
      <c r="D36" s="320"/>
      <c r="E36" s="320"/>
      <c r="F36" s="320"/>
      <c r="G36" s="320"/>
      <c r="H36" s="320"/>
      <c r="I36" s="320"/>
      <c r="J36" s="320"/>
      <c r="K36" s="1221"/>
      <c r="L36" s="1221"/>
      <c r="M36" s="1221"/>
      <c r="N36" s="1221"/>
      <c r="O36" s="1221"/>
      <c r="P36" s="1221"/>
      <c r="Q36" s="1221"/>
      <c r="R36" s="1221"/>
      <c r="S36" s="1221"/>
      <c r="T36" s="1221"/>
      <c r="U36" s="1221"/>
      <c r="V36" s="1221"/>
      <c r="W36" s="1221"/>
      <c r="X36" s="1221"/>
      <c r="Y36" s="1221"/>
      <c r="Z36" s="1221"/>
      <c r="AA36" s="1221"/>
      <c r="AB36" s="1221"/>
      <c r="AC36" s="1221"/>
    </row>
    <row r="37" spans="1:32" s="317" customFormat="1" ht="17.100000000000001" customHeight="1">
      <c r="A37" s="388"/>
      <c r="B37" s="388"/>
      <c r="C37" s="388"/>
      <c r="D37" s="388"/>
      <c r="E37" s="388"/>
      <c r="F37" s="388"/>
      <c r="G37" s="388"/>
      <c r="H37" s="388"/>
      <c r="I37" s="388"/>
      <c r="J37" s="388"/>
      <c r="K37" s="433"/>
      <c r="L37" s="433"/>
      <c r="M37" s="433"/>
      <c r="N37" s="433"/>
      <c r="O37" s="433"/>
      <c r="P37" s="417"/>
      <c r="Q37" s="417"/>
      <c r="R37" s="417"/>
      <c r="S37" s="417"/>
      <c r="T37" s="474"/>
      <c r="U37" s="474"/>
      <c r="V37" s="474"/>
      <c r="W37" s="474"/>
      <c r="X37" s="474"/>
      <c r="Y37" s="474"/>
      <c r="Z37" s="474"/>
      <c r="AA37" s="474"/>
      <c r="AB37" s="474"/>
      <c r="AC37" s="474"/>
    </row>
    <row r="38" spans="1:32" s="317" customFormat="1" ht="17.100000000000001" customHeight="1">
      <c r="A38" s="365" t="s">
        <v>3102</v>
      </c>
      <c r="B38" s="365"/>
      <c r="C38" s="365"/>
      <c r="D38" s="365"/>
      <c r="E38" s="365"/>
      <c r="F38" s="365"/>
      <c r="G38" s="365"/>
      <c r="H38" s="365"/>
      <c r="I38" s="365"/>
      <c r="J38" s="365"/>
      <c r="K38" s="1304"/>
      <c r="L38" s="1304"/>
      <c r="M38" s="1304"/>
      <c r="N38" s="1304"/>
      <c r="O38" s="1304"/>
      <c r="P38" s="1304"/>
      <c r="Q38" s="1304"/>
      <c r="R38" s="1304"/>
      <c r="S38" s="1304"/>
      <c r="T38" s="1304"/>
      <c r="U38" s="1304"/>
      <c r="V38" s="1304"/>
      <c r="W38" s="1304"/>
      <c r="X38" s="1304"/>
      <c r="Y38" s="1304"/>
      <c r="Z38" s="1304"/>
      <c r="AA38" s="1304"/>
      <c r="AB38" s="1304"/>
      <c r="AC38" s="1304"/>
    </row>
    <row r="39" spans="1:32" s="317" customFormat="1" ht="17.100000000000001" customHeight="1">
      <c r="A39" s="320" t="s">
        <v>2741</v>
      </c>
      <c r="B39" s="320"/>
      <c r="C39" s="320"/>
      <c r="D39" s="320"/>
      <c r="E39" s="320"/>
      <c r="F39" s="320"/>
      <c r="G39" s="320"/>
      <c r="H39" s="320"/>
      <c r="I39" s="320"/>
      <c r="J39" s="320"/>
      <c r="K39" s="1219"/>
      <c r="L39" s="1219"/>
      <c r="M39" s="1219"/>
      <c r="N39" s="1219"/>
      <c r="O39" s="1219"/>
      <c r="P39" s="1219"/>
      <c r="Q39" s="1219"/>
      <c r="R39" s="1219"/>
      <c r="S39" s="1219"/>
      <c r="T39" s="1219"/>
      <c r="U39" s="1219"/>
      <c r="V39" s="1219"/>
      <c r="W39" s="1219"/>
      <c r="X39" s="1219"/>
      <c r="Y39" s="1219"/>
      <c r="Z39" s="1219"/>
      <c r="AA39" s="1219"/>
      <c r="AB39" s="1219"/>
      <c r="AC39" s="1219"/>
    </row>
    <row r="40" spans="1:32" s="317" customFormat="1" ht="17.100000000000001" customHeight="1">
      <c r="A40" s="320" t="s">
        <v>2742</v>
      </c>
      <c r="B40" s="320"/>
      <c r="C40" s="320"/>
      <c r="D40" s="320"/>
      <c r="E40" s="320"/>
      <c r="F40" s="320"/>
      <c r="G40" s="320"/>
      <c r="H40" s="320"/>
      <c r="I40" s="320"/>
      <c r="J40" s="320"/>
      <c r="K40" s="1219"/>
      <c r="L40" s="1219"/>
      <c r="M40" s="1219"/>
      <c r="N40" s="1219"/>
      <c r="O40" s="1219"/>
      <c r="P40" s="1219"/>
      <c r="Q40" s="1219"/>
      <c r="R40" s="1219"/>
      <c r="S40" s="1219"/>
      <c r="T40" s="1219"/>
      <c r="U40" s="1219"/>
      <c r="V40" s="1219"/>
      <c r="W40" s="1219"/>
      <c r="X40" s="1219"/>
      <c r="Y40" s="1219"/>
      <c r="Z40" s="1219"/>
      <c r="AA40" s="1219"/>
      <c r="AB40" s="1219"/>
      <c r="AC40" s="1219"/>
    </row>
    <row r="41" spans="1:32" s="317" customFormat="1" ht="17.100000000000001" customHeight="1">
      <c r="A41" s="320" t="s">
        <v>2743</v>
      </c>
      <c r="B41" s="320"/>
      <c r="C41" s="320"/>
      <c r="D41" s="320"/>
      <c r="E41" s="320"/>
      <c r="F41" s="320"/>
      <c r="G41" s="320"/>
      <c r="H41" s="320"/>
      <c r="I41" s="320"/>
      <c r="J41" s="320"/>
      <c r="K41" s="1218"/>
      <c r="L41" s="1218"/>
      <c r="M41" s="1218"/>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2744</v>
      </c>
      <c r="B42" s="395"/>
      <c r="C42" s="395"/>
      <c r="D42" s="395"/>
      <c r="E42" s="395"/>
      <c r="F42" s="395"/>
      <c r="G42" s="395"/>
      <c r="H42" s="395"/>
      <c r="I42" s="320"/>
      <c r="J42" s="320"/>
      <c r="K42" s="1216"/>
      <c r="L42" s="1216"/>
      <c r="M42" s="1216"/>
      <c r="N42" s="1216"/>
      <c r="O42" s="1216"/>
      <c r="P42" s="1216"/>
      <c r="Q42" s="1216"/>
      <c r="R42" s="1216"/>
      <c r="S42" s="1216"/>
      <c r="T42" s="1216"/>
      <c r="U42" s="1216"/>
      <c r="V42" s="1216"/>
      <c r="W42" s="1216"/>
      <c r="X42" s="1216"/>
      <c r="Y42" s="1216"/>
      <c r="Z42" s="1410"/>
      <c r="AA42" s="1410"/>
      <c r="AB42" s="1410"/>
      <c r="AC42" s="1410"/>
      <c r="AD42" s="380"/>
      <c r="AE42" s="380"/>
      <c r="AF42" s="380"/>
    </row>
    <row r="43" spans="1:32" s="317" customFormat="1" ht="17.100000000000001" customHeight="1">
      <c r="A43" s="320" t="s">
        <v>2745</v>
      </c>
      <c r="B43" s="395"/>
      <c r="C43" s="395"/>
      <c r="D43" s="395"/>
      <c r="E43" s="395"/>
      <c r="F43" s="395"/>
      <c r="G43" s="395"/>
      <c r="H43" s="395"/>
      <c r="I43" s="320"/>
      <c r="J43" s="320"/>
      <c r="K43" s="1221"/>
      <c r="L43" s="1221"/>
      <c r="M43" s="1221"/>
      <c r="N43" s="1221"/>
      <c r="O43" s="1221"/>
      <c r="P43" s="1221"/>
      <c r="Q43" s="1221"/>
      <c r="R43" s="1221"/>
      <c r="S43" s="1221"/>
      <c r="T43" s="1221"/>
      <c r="U43" s="1221"/>
      <c r="V43" s="1221"/>
      <c r="W43" s="1221"/>
      <c r="X43" s="1221"/>
      <c r="Y43" s="1221"/>
      <c r="Z43" s="1320"/>
      <c r="AA43" s="1320"/>
      <c r="AB43" s="1320"/>
      <c r="AC43" s="1320"/>
      <c r="AD43" s="380"/>
      <c r="AE43" s="380"/>
      <c r="AF43" s="380"/>
    </row>
    <row r="44" spans="1:32" s="317" customFormat="1" ht="17.100000000000001" customHeight="1">
      <c r="A44" s="388"/>
      <c r="B44" s="475"/>
      <c r="C44" s="475"/>
      <c r="D44" s="475"/>
      <c r="E44" s="475"/>
      <c r="F44" s="475"/>
      <c r="G44" s="475"/>
      <c r="H44" s="475"/>
      <c r="I44" s="388"/>
      <c r="J44" s="388"/>
      <c r="K44" s="433"/>
      <c r="L44" s="433"/>
      <c r="M44" s="433"/>
      <c r="N44" s="433"/>
      <c r="O44" s="433"/>
      <c r="P44" s="417"/>
      <c r="Q44" s="417"/>
      <c r="R44" s="417"/>
      <c r="S44" s="417"/>
      <c r="T44" s="474"/>
      <c r="U44" s="474"/>
      <c r="V44" s="474"/>
      <c r="W44" s="474"/>
      <c r="X44" s="474"/>
      <c r="Y44" s="474"/>
      <c r="Z44" s="476"/>
      <c r="AA44" s="476"/>
      <c r="AB44" s="476"/>
      <c r="AC44" s="476"/>
      <c r="AD44" s="380"/>
      <c r="AE44" s="380"/>
      <c r="AF44" s="380"/>
    </row>
  </sheetData>
  <mergeCells count="38">
    <mergeCell ref="K42:AC42"/>
    <mergeCell ref="K43:AC43"/>
    <mergeCell ref="K35:AC35"/>
    <mergeCell ref="K36:AC36"/>
    <mergeCell ref="K38:AC38"/>
    <mergeCell ref="K39:AC39"/>
    <mergeCell ref="K40:AC40"/>
    <mergeCell ref="K41:M41"/>
    <mergeCell ref="K34:M34"/>
    <mergeCell ref="K21:AC21"/>
    <mergeCell ref="K22:AC22"/>
    <mergeCell ref="K24:AC24"/>
    <mergeCell ref="K25:AC25"/>
    <mergeCell ref="K26:AC26"/>
    <mergeCell ref="K27:M27"/>
    <mergeCell ref="K28:AC28"/>
    <mergeCell ref="K29:AC29"/>
    <mergeCell ref="K31:AC31"/>
    <mergeCell ref="K32:AC32"/>
    <mergeCell ref="K33:AC33"/>
    <mergeCell ref="K20:M20"/>
    <mergeCell ref="K7:AC7"/>
    <mergeCell ref="K8:AC8"/>
    <mergeCell ref="K10:AC10"/>
    <mergeCell ref="K11:AC11"/>
    <mergeCell ref="K12:AC12"/>
    <mergeCell ref="K13:M13"/>
    <mergeCell ref="K14:AC14"/>
    <mergeCell ref="K15:AC15"/>
    <mergeCell ref="K17:AC17"/>
    <mergeCell ref="K18:AC18"/>
    <mergeCell ref="K19:AC19"/>
    <mergeCell ref="K6:M6"/>
    <mergeCell ref="A1:AC1"/>
    <mergeCell ref="A2:AC2"/>
    <mergeCell ref="K3:AC3"/>
    <mergeCell ref="K4:AC4"/>
    <mergeCell ref="K5:AC5"/>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6"/>
  <sheetViews>
    <sheetView view="pageBreakPreview" zoomScaleNormal="100" zoomScaleSheetLayoutView="100" workbookViewId="0">
      <selection activeCell="AA1" sqref="AA1"/>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115" t="s">
        <v>2517</v>
      </c>
      <c r="C1" s="1115"/>
      <c r="D1" s="1115"/>
      <c r="E1" s="1115"/>
      <c r="F1" s="1115"/>
      <c r="G1" s="1115"/>
      <c r="H1" s="1115"/>
      <c r="I1" s="1115"/>
      <c r="J1" s="1115"/>
      <c r="K1" s="1115"/>
      <c r="L1" s="1115"/>
      <c r="M1" s="1115"/>
      <c r="N1" s="1115"/>
      <c r="O1" s="1115"/>
      <c r="P1" s="1115"/>
      <c r="Q1" s="1115"/>
      <c r="R1" s="1115"/>
      <c r="S1" s="1115"/>
      <c r="T1" s="1115"/>
      <c r="U1" s="1115"/>
      <c r="V1" s="1115"/>
      <c r="W1" s="1115"/>
      <c r="X1" s="1115"/>
      <c r="Y1" s="1115"/>
      <c r="Z1" s="1116"/>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117"/>
      <c r="E3" s="1118"/>
      <c r="F3" s="286" t="s">
        <v>2518</v>
      </c>
      <c r="G3" s="287" t="s">
        <v>2519</v>
      </c>
      <c r="H3" s="285"/>
      <c r="I3" s="285"/>
      <c r="J3" s="285"/>
      <c r="K3" s="1117"/>
      <c r="L3" s="1118"/>
      <c r="M3" s="286" t="s">
        <v>2518</v>
      </c>
      <c r="N3" s="288"/>
      <c r="O3" s="287" t="s">
        <v>2520</v>
      </c>
      <c r="P3" s="289"/>
      <c r="Q3" s="285"/>
      <c r="R3" s="285"/>
      <c r="S3" s="285"/>
      <c r="T3" s="285"/>
      <c r="U3" s="285"/>
      <c r="V3" s="1119" t="s">
        <v>2521</v>
      </c>
      <c r="W3" s="1120"/>
      <c r="X3" s="1120"/>
      <c r="Y3" s="1120"/>
      <c r="Z3" s="1121"/>
      <c r="AB3" s="281" t="s">
        <v>2522</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122" t="str">
        <f>IF(AB4&lt;&gt;"",TEXT(AB4,"gggy年mm月d日"),"")</f>
        <v/>
      </c>
      <c r="W4" s="1123"/>
      <c r="X4" s="1123"/>
      <c r="Y4" s="1123"/>
      <c r="Z4" s="1124"/>
      <c r="AA4" s="290" t="s">
        <v>2523</v>
      </c>
      <c r="AB4" s="1113"/>
      <c r="AC4" s="1114"/>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125" t="s">
        <v>2524</v>
      </c>
      <c r="C6" s="1126"/>
      <c r="D6" s="1126"/>
      <c r="E6" s="1126"/>
      <c r="F6" s="1126"/>
      <c r="G6" s="1126"/>
      <c r="H6" s="1126"/>
      <c r="I6" s="1126"/>
      <c r="J6" s="1126"/>
      <c r="K6" s="1126"/>
      <c r="L6" s="1126"/>
      <c r="M6" s="1126"/>
      <c r="N6" s="1126"/>
      <c r="O6" s="1127"/>
      <c r="P6" s="1128" t="s">
        <v>2525</v>
      </c>
      <c r="Q6" s="1129"/>
      <c r="R6" s="1129"/>
      <c r="S6" s="1129"/>
      <c r="T6" s="1129"/>
      <c r="U6" s="1130"/>
      <c r="V6" s="1131" t="s">
        <v>2526</v>
      </c>
      <c r="W6" s="1132"/>
      <c r="X6" s="1132"/>
      <c r="Y6" s="1132"/>
      <c r="Z6" s="1133"/>
      <c r="AB6" s="281" t="s">
        <v>2527</v>
      </c>
    </row>
    <row r="7" spans="1:29" ht="24.95" customHeight="1" thickBot="1">
      <c r="A7" s="282"/>
      <c r="B7" s="1134"/>
      <c r="C7" s="1135"/>
      <c r="D7" s="1135"/>
      <c r="E7" s="1135"/>
      <c r="F7" s="1135"/>
      <c r="G7" s="1135"/>
      <c r="H7" s="1135"/>
      <c r="I7" s="1135"/>
      <c r="J7" s="1135"/>
      <c r="K7" s="1135"/>
      <c r="L7" s="1135"/>
      <c r="M7" s="1135"/>
      <c r="N7" s="1135"/>
      <c r="O7" s="1136"/>
      <c r="P7" s="1122"/>
      <c r="Q7" s="1123"/>
      <c r="R7" s="1123"/>
      <c r="S7" s="1123"/>
      <c r="T7" s="1123"/>
      <c r="U7" s="1124"/>
      <c r="V7" s="1122" t="str">
        <f>IF(AB7&lt;&gt;"",TEXT(AB7,"ggg年mm月d日"),"")</f>
        <v/>
      </c>
      <c r="W7" s="1123"/>
      <c r="X7" s="1123"/>
      <c r="Y7" s="1123"/>
      <c r="Z7" s="1124"/>
      <c r="AA7" s="272" t="s">
        <v>2523</v>
      </c>
      <c r="AB7" s="1113"/>
      <c r="AC7" s="1114"/>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137" t="s">
        <v>2528</v>
      </c>
      <c r="C10" s="1138"/>
      <c r="D10" s="1138"/>
      <c r="E10" s="1138"/>
      <c r="F10" s="1138"/>
      <c r="G10" s="1138"/>
      <c r="H10" s="1138"/>
      <c r="I10" s="1138"/>
      <c r="J10" s="1138"/>
      <c r="K10" s="1138"/>
      <c r="L10" s="1138"/>
      <c r="M10" s="1138"/>
      <c r="N10" s="1138"/>
      <c r="O10" s="1138"/>
      <c r="P10" s="1138"/>
      <c r="Q10" s="1138"/>
      <c r="R10" s="1138"/>
      <c r="S10" s="1138"/>
      <c r="T10" s="1138"/>
      <c r="U10" s="1138"/>
      <c r="V10" s="1138"/>
      <c r="W10" s="1138"/>
      <c r="X10" s="1138"/>
      <c r="Y10" s="1138"/>
      <c r="Z10" s="1139"/>
    </row>
    <row r="11" spans="1:29">
      <c r="A11" s="282"/>
      <c r="B11" s="1140" t="s">
        <v>2529</v>
      </c>
      <c r="C11" s="1141"/>
      <c r="D11" s="1141"/>
      <c r="E11" s="1141"/>
      <c r="F11" s="1141"/>
      <c r="G11" s="1141"/>
      <c r="H11" s="1141" t="s">
        <v>2311</v>
      </c>
      <c r="I11" s="1141"/>
      <c r="J11" s="1141"/>
      <c r="K11" s="1141"/>
      <c r="L11" s="1141"/>
      <c r="M11" s="1141" t="s">
        <v>2530</v>
      </c>
      <c r="N11" s="1141"/>
      <c r="O11" s="1141"/>
      <c r="P11" s="1141" t="s">
        <v>2531</v>
      </c>
      <c r="Q11" s="1141"/>
      <c r="R11" s="1141"/>
      <c r="S11" s="1141" t="s">
        <v>2434</v>
      </c>
      <c r="T11" s="1141"/>
      <c r="U11" s="1141"/>
      <c r="V11" s="1141" t="s">
        <v>2532</v>
      </c>
      <c r="W11" s="1141"/>
      <c r="X11" s="1141"/>
      <c r="Y11" s="1141"/>
      <c r="Z11" s="1142"/>
    </row>
    <row r="12" spans="1:29" ht="24.95" customHeight="1" thickBot="1">
      <c r="A12" s="282"/>
      <c r="B12" s="1122"/>
      <c r="C12" s="1123"/>
      <c r="D12" s="1123"/>
      <c r="E12" s="1123"/>
      <c r="F12" s="1123"/>
      <c r="G12" s="1123"/>
      <c r="H12" s="1123"/>
      <c r="I12" s="1123"/>
      <c r="J12" s="1123"/>
      <c r="K12" s="1123"/>
      <c r="L12" s="1123"/>
      <c r="M12" s="1123"/>
      <c r="N12" s="1123"/>
      <c r="O12" s="1123"/>
      <c r="P12" s="1123"/>
      <c r="Q12" s="1123"/>
      <c r="R12" s="1123"/>
      <c r="S12" s="1123"/>
      <c r="T12" s="1123"/>
      <c r="U12" s="1123"/>
      <c r="V12" s="1123"/>
      <c r="W12" s="1123"/>
      <c r="X12" s="1123"/>
      <c r="Y12" s="1123"/>
      <c r="Z12" s="1124"/>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143" t="s">
        <v>2533</v>
      </c>
      <c r="C15" s="1144"/>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5"/>
    </row>
    <row r="16" spans="1:29">
      <c r="A16" s="295"/>
      <c r="B16" s="296"/>
      <c r="C16" s="1146" t="s">
        <v>2534</v>
      </c>
      <c r="D16" s="1147"/>
      <c r="E16" s="1146" t="s">
        <v>2535</v>
      </c>
      <c r="F16" s="1148"/>
      <c r="G16" s="1148"/>
      <c r="H16" s="1148"/>
      <c r="I16" s="1148"/>
      <c r="J16" s="1148"/>
      <c r="K16" s="1147"/>
      <c r="L16" s="1146" t="s">
        <v>8</v>
      </c>
      <c r="M16" s="1148"/>
      <c r="N16" s="1148"/>
      <c r="O16" s="1147"/>
      <c r="P16" s="1146" t="s">
        <v>2536</v>
      </c>
      <c r="Q16" s="1148"/>
      <c r="R16" s="1148"/>
      <c r="S16" s="1148"/>
      <c r="T16" s="1148"/>
      <c r="U16" s="1147"/>
      <c r="V16" s="1146" t="s">
        <v>11</v>
      </c>
      <c r="W16" s="1148"/>
      <c r="X16" s="1148"/>
      <c r="Y16" s="1148"/>
      <c r="Z16" s="1149"/>
    </row>
    <row r="17" spans="1:26" ht="24.95" customHeight="1">
      <c r="A17" s="295"/>
      <c r="B17" s="297" t="s">
        <v>2537</v>
      </c>
      <c r="C17" s="1154" t="s">
        <v>2538</v>
      </c>
      <c r="D17" s="1155"/>
      <c r="E17" s="1156" t="s">
        <v>2539</v>
      </c>
      <c r="F17" s="1157"/>
      <c r="G17" s="1157"/>
      <c r="H17" s="1157"/>
      <c r="I17" s="1157"/>
      <c r="J17" s="1157"/>
      <c r="K17" s="1158"/>
      <c r="L17" s="1154" t="s">
        <v>2540</v>
      </c>
      <c r="M17" s="1159"/>
      <c r="N17" s="1159"/>
      <c r="O17" s="1155"/>
      <c r="P17" s="1154" t="s">
        <v>2541</v>
      </c>
      <c r="Q17" s="1159"/>
      <c r="R17" s="1159"/>
      <c r="S17" s="1159"/>
      <c r="T17" s="1159"/>
      <c r="U17" s="1155"/>
      <c r="V17" s="1154" t="s">
        <v>2542</v>
      </c>
      <c r="W17" s="1159"/>
      <c r="X17" s="1159"/>
      <c r="Y17" s="1159"/>
      <c r="Z17" s="1160"/>
    </row>
    <row r="18" spans="1:26" ht="24.95" customHeight="1">
      <c r="A18" s="295"/>
      <c r="B18" s="298" t="s">
        <v>2308</v>
      </c>
      <c r="C18" s="1146" t="s">
        <v>2538</v>
      </c>
      <c r="D18" s="1147"/>
      <c r="E18" s="1150"/>
      <c r="F18" s="1151"/>
      <c r="G18" s="1151"/>
      <c r="H18" s="1151"/>
      <c r="I18" s="1151"/>
      <c r="J18" s="1151"/>
      <c r="K18" s="1152"/>
      <c r="L18" s="1148"/>
      <c r="M18" s="1148"/>
      <c r="N18" s="1148"/>
      <c r="O18" s="1147"/>
      <c r="P18" s="1153"/>
      <c r="Q18" s="1148"/>
      <c r="R18" s="1148"/>
      <c r="S18" s="1148"/>
      <c r="T18" s="1148"/>
      <c r="U18" s="1147"/>
      <c r="V18" s="1146"/>
      <c r="W18" s="1148"/>
      <c r="X18" s="1148"/>
      <c r="Y18" s="1148"/>
      <c r="Z18" s="1149"/>
    </row>
    <row r="19" spans="1:26" ht="24.95" customHeight="1">
      <c r="A19" s="295"/>
      <c r="B19" s="298" t="s">
        <v>2309</v>
      </c>
      <c r="C19" s="1161"/>
      <c r="D19" s="1162"/>
      <c r="E19" s="1150"/>
      <c r="F19" s="1151"/>
      <c r="G19" s="1151"/>
      <c r="H19" s="1151"/>
      <c r="I19" s="1151"/>
      <c r="J19" s="1151"/>
      <c r="K19" s="1152"/>
      <c r="L19" s="1148"/>
      <c r="M19" s="1148"/>
      <c r="N19" s="1148"/>
      <c r="O19" s="1147"/>
      <c r="P19" s="1153"/>
      <c r="Q19" s="1148"/>
      <c r="R19" s="1148"/>
      <c r="S19" s="1148"/>
      <c r="T19" s="1148"/>
      <c r="U19" s="1147"/>
      <c r="V19" s="1146"/>
      <c r="W19" s="1148"/>
      <c r="X19" s="1148"/>
      <c r="Y19" s="1148"/>
      <c r="Z19" s="1149"/>
    </row>
    <row r="20" spans="1:26" ht="24.95" customHeight="1">
      <c r="A20" s="295"/>
      <c r="B20" s="298" t="s">
        <v>2310</v>
      </c>
      <c r="C20" s="1161"/>
      <c r="D20" s="1162"/>
      <c r="E20" s="1150"/>
      <c r="F20" s="1151"/>
      <c r="G20" s="1151"/>
      <c r="H20" s="1151"/>
      <c r="I20" s="1151"/>
      <c r="J20" s="1151"/>
      <c r="K20" s="1152"/>
      <c r="L20" s="1148"/>
      <c r="M20" s="1148"/>
      <c r="N20" s="1148"/>
      <c r="O20" s="1147"/>
      <c r="P20" s="1153"/>
      <c r="Q20" s="1148"/>
      <c r="R20" s="1148"/>
      <c r="S20" s="1148"/>
      <c r="T20" s="1148"/>
      <c r="U20" s="1147"/>
      <c r="V20" s="1146"/>
      <c r="W20" s="1148"/>
      <c r="X20" s="1148"/>
      <c r="Y20" s="1148"/>
      <c r="Z20" s="1149"/>
    </row>
    <row r="21" spans="1:26" ht="24.95" customHeight="1">
      <c r="A21" s="295"/>
      <c r="B21" s="298" t="s">
        <v>2543</v>
      </c>
      <c r="C21" s="1161"/>
      <c r="D21" s="1162"/>
      <c r="E21" s="1150"/>
      <c r="F21" s="1151"/>
      <c r="G21" s="1151"/>
      <c r="H21" s="1151"/>
      <c r="I21" s="1151"/>
      <c r="J21" s="1151"/>
      <c r="K21" s="1152"/>
      <c r="L21" s="1148"/>
      <c r="M21" s="1148"/>
      <c r="N21" s="1148"/>
      <c r="O21" s="1147"/>
      <c r="P21" s="1153"/>
      <c r="Q21" s="1148"/>
      <c r="R21" s="1148"/>
      <c r="S21" s="1148"/>
      <c r="T21" s="1148"/>
      <c r="U21" s="1147"/>
      <c r="V21" s="1146"/>
      <c r="W21" s="1148"/>
      <c r="X21" s="1148"/>
      <c r="Y21" s="1148"/>
      <c r="Z21" s="1149"/>
    </row>
    <row r="22" spans="1:26" ht="24.95" customHeight="1" thickBot="1">
      <c r="A22" s="295"/>
      <c r="B22" s="299" t="s">
        <v>2544</v>
      </c>
      <c r="C22" s="1163"/>
      <c r="D22" s="1164"/>
      <c r="E22" s="1165"/>
      <c r="F22" s="1166"/>
      <c r="G22" s="1166"/>
      <c r="H22" s="1166"/>
      <c r="I22" s="1166"/>
      <c r="J22" s="1166"/>
      <c r="K22" s="1167"/>
      <c r="L22" s="1168"/>
      <c r="M22" s="1168"/>
      <c r="N22" s="1168"/>
      <c r="O22" s="1169"/>
      <c r="P22" s="1170"/>
      <c r="Q22" s="1168"/>
      <c r="R22" s="1168"/>
      <c r="S22" s="1168"/>
      <c r="T22" s="1168"/>
      <c r="U22" s="1169"/>
      <c r="V22" s="1171"/>
      <c r="W22" s="1168"/>
      <c r="X22" s="1168"/>
      <c r="Y22" s="1168"/>
      <c r="Z22" s="1172"/>
    </row>
    <row r="23" spans="1:26">
      <c r="A23" s="295"/>
      <c r="Z23" s="300"/>
    </row>
    <row r="24" spans="1:26">
      <c r="A24" s="295"/>
      <c r="B24" s="301" t="s">
        <v>2545</v>
      </c>
      <c r="C24" s="281" t="s">
        <v>2546</v>
      </c>
      <c r="O24" s="301" t="s">
        <v>2545</v>
      </c>
      <c r="P24" s="302" t="s">
        <v>2547</v>
      </c>
      <c r="Z24" s="300"/>
    </row>
    <row r="25" spans="1:26">
      <c r="A25" s="295"/>
      <c r="B25" s="301" t="s">
        <v>2545</v>
      </c>
      <c r="C25" s="303" t="s">
        <v>2548</v>
      </c>
      <c r="Z25" s="300"/>
    </row>
    <row r="26" spans="1:26" ht="14.25" thickBot="1">
      <c r="A26" s="304"/>
      <c r="B26" s="305" t="s">
        <v>2545</v>
      </c>
      <c r="C26" s="306" t="s">
        <v>2549</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2550</v>
      </c>
      <c r="B39" s="281" t="s">
        <v>2551</v>
      </c>
    </row>
    <row r="40" spans="1:2">
      <c r="A40" s="281" t="s">
        <v>2552</v>
      </c>
      <c r="B40" s="281" t="s">
        <v>2553</v>
      </c>
    </row>
    <row r="41" spans="1:2">
      <c r="A41" s="281" t="s">
        <v>2554</v>
      </c>
      <c r="B41" s="281" t="s">
        <v>2555</v>
      </c>
    </row>
    <row r="42" spans="1:2">
      <c r="A42" s="281" t="s">
        <v>2556</v>
      </c>
      <c r="B42" s="281" t="s">
        <v>2557</v>
      </c>
    </row>
    <row r="43" spans="1:2">
      <c r="A43" s="281" t="s">
        <v>2434</v>
      </c>
    </row>
    <row r="44" spans="1:2">
      <c r="A44" s="281" t="s">
        <v>2558</v>
      </c>
    </row>
    <row r="45" spans="1:2">
      <c r="A45" s="281" t="s">
        <v>2559</v>
      </c>
    </row>
    <row r="46" spans="1:2">
      <c r="A46" s="281" t="s">
        <v>2560</v>
      </c>
    </row>
  </sheetData>
  <mergeCells count="62">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6:O6"/>
    <mergeCell ref="P6:U6"/>
    <mergeCell ref="V6:Z6"/>
    <mergeCell ref="B7:O7"/>
    <mergeCell ref="P7:U7"/>
    <mergeCell ref="V7:Z7"/>
    <mergeCell ref="AB4:AC4"/>
    <mergeCell ref="B1:Z1"/>
    <mergeCell ref="D3:E3"/>
    <mergeCell ref="K3:L3"/>
    <mergeCell ref="V3:Z3"/>
    <mergeCell ref="V4:Z4"/>
  </mergeCells>
  <phoneticPr fontId="1"/>
  <dataValidations count="2">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WVK983059:WVL983062" xr:uid="{17D76D3F-F771-47CB-A692-2A617DB0A21C}">
      <formula1>$A$39:$A$46</formula1>
    </dataValidation>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211" t="s">
        <v>3095</v>
      </c>
      <c r="B1" s="1211"/>
      <c r="C1" s="1211"/>
      <c r="D1" s="1211"/>
      <c r="E1" s="1211"/>
      <c r="F1" s="1211"/>
      <c r="G1" s="1211"/>
      <c r="H1" s="1211"/>
      <c r="I1" s="1211"/>
      <c r="J1" s="1211"/>
      <c r="K1" s="1211"/>
      <c r="L1" s="1211"/>
      <c r="M1" s="1211"/>
      <c r="N1" s="1211"/>
      <c r="O1" s="1211"/>
      <c r="P1" s="1211"/>
      <c r="Q1" s="1211"/>
      <c r="R1" s="1211"/>
      <c r="S1" s="1211"/>
      <c r="T1" s="1211"/>
      <c r="U1" s="1211"/>
      <c r="V1" s="1211"/>
      <c r="W1" s="1211"/>
      <c r="X1" s="1211"/>
      <c r="Y1" s="1211"/>
      <c r="Z1" s="1211"/>
      <c r="AA1" s="1211"/>
      <c r="AB1" s="1211"/>
      <c r="AC1" s="1211"/>
    </row>
    <row r="2" spans="1:29" ht="17.100000000000001" customHeight="1">
      <c r="A2" s="1279" t="s">
        <v>3096</v>
      </c>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row>
    <row r="3" spans="1:29" s="317" customFormat="1" ht="17.100000000000001" customHeight="1">
      <c r="A3" s="384" t="s">
        <v>3103</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row>
    <row r="4" spans="1:29" s="317" customFormat="1" ht="17.100000000000001" customHeight="1">
      <c r="A4" s="320" t="s">
        <v>2795</v>
      </c>
      <c r="B4" s="320"/>
      <c r="C4" s="320"/>
      <c r="D4" s="320"/>
      <c r="E4" s="320"/>
      <c r="F4" s="320"/>
      <c r="G4" s="320"/>
      <c r="H4" s="320"/>
      <c r="I4" s="320"/>
      <c r="J4" s="320"/>
      <c r="K4" s="1219"/>
      <c r="L4" s="1219"/>
      <c r="M4" s="1219"/>
      <c r="N4" s="1219"/>
      <c r="O4" s="1219"/>
      <c r="P4" s="1219"/>
      <c r="Q4" s="1219"/>
      <c r="R4" s="1219"/>
      <c r="S4" s="1219"/>
      <c r="T4" s="1219"/>
      <c r="U4" s="1219"/>
      <c r="V4" s="1219"/>
      <c r="W4" s="1219"/>
      <c r="X4" s="1219"/>
      <c r="Y4" s="1219"/>
      <c r="Z4" s="1219"/>
      <c r="AA4" s="1219"/>
      <c r="AB4" s="1219"/>
      <c r="AC4" s="1219"/>
    </row>
    <row r="5" spans="1:29" s="317" customFormat="1" ht="17.100000000000001" customHeight="1">
      <c r="A5" s="320" t="s">
        <v>2807</v>
      </c>
      <c r="B5" s="320"/>
      <c r="C5" s="320"/>
      <c r="D5" s="320"/>
      <c r="E5" s="320"/>
      <c r="F5" s="320"/>
      <c r="G5" s="320"/>
      <c r="H5" s="320"/>
      <c r="I5" s="320"/>
      <c r="J5" s="320"/>
      <c r="K5" s="330" t="s">
        <v>2571</v>
      </c>
      <c r="L5" s="1325"/>
      <c r="M5" s="1325"/>
      <c r="N5" s="1325"/>
      <c r="O5" s="1325"/>
      <c r="P5" s="1325"/>
      <c r="Q5" s="320" t="s">
        <v>2808</v>
      </c>
      <c r="R5" s="394"/>
      <c r="S5" s="1326"/>
      <c r="T5" s="1326"/>
      <c r="U5" s="330" t="s">
        <v>16</v>
      </c>
      <c r="V5" s="1327"/>
      <c r="W5" s="1327"/>
      <c r="X5" s="1327"/>
      <c r="Y5" s="1327"/>
      <c r="Z5" s="1327"/>
      <c r="AA5" s="1327"/>
      <c r="AB5" s="1327"/>
      <c r="AC5" s="320" t="s">
        <v>17</v>
      </c>
    </row>
    <row r="6" spans="1:29" s="317" customFormat="1" ht="17.100000000000001" customHeight="1">
      <c r="A6" s="320"/>
      <c r="B6" s="320"/>
      <c r="C6" s="320"/>
      <c r="D6" s="320"/>
      <c r="E6" s="320"/>
      <c r="F6" s="320"/>
      <c r="G6" s="320"/>
      <c r="H6" s="320"/>
      <c r="I6" s="320"/>
      <c r="J6" s="320"/>
      <c r="K6" s="1213"/>
      <c r="L6" s="1213"/>
      <c r="M6" s="1213"/>
      <c r="N6" s="1213"/>
      <c r="O6" s="1213"/>
      <c r="P6" s="1213"/>
      <c r="Q6" s="1213"/>
      <c r="R6" s="1213"/>
      <c r="S6" s="1213"/>
      <c r="T6" s="1213"/>
      <c r="U6" s="1213"/>
      <c r="V6" s="1213"/>
      <c r="W6" s="1213"/>
      <c r="X6" s="1213"/>
      <c r="Y6" s="1213"/>
      <c r="Z6" s="1213"/>
      <c r="AA6" s="1213"/>
      <c r="AB6" s="1213"/>
      <c r="AC6" s="1213"/>
    </row>
    <row r="7" spans="1:29" s="317" customFormat="1" ht="17.100000000000001" customHeight="1">
      <c r="A7" s="320" t="s">
        <v>2743</v>
      </c>
      <c r="B7" s="320"/>
      <c r="C7" s="320"/>
      <c r="D7" s="320"/>
      <c r="E7" s="320"/>
      <c r="F7" s="320"/>
      <c r="G7" s="320"/>
      <c r="H7" s="320"/>
      <c r="I7" s="320"/>
      <c r="J7" s="320"/>
      <c r="K7" s="1218"/>
      <c r="L7" s="1218"/>
      <c r="M7" s="1218"/>
      <c r="N7" s="322"/>
      <c r="O7" s="322"/>
      <c r="P7" s="322"/>
      <c r="Q7" s="322"/>
      <c r="R7" s="320"/>
      <c r="S7" s="320"/>
      <c r="T7" s="320"/>
      <c r="U7" s="320"/>
      <c r="V7" s="320"/>
      <c r="W7" s="320"/>
      <c r="X7" s="320"/>
      <c r="Y7" s="320"/>
      <c r="Z7" s="320"/>
      <c r="AA7" s="320"/>
      <c r="AB7" s="320"/>
      <c r="AC7" s="320"/>
    </row>
    <row r="8" spans="1:29" s="317" customFormat="1" ht="17.100000000000001" customHeight="1">
      <c r="A8" s="320" t="s">
        <v>2797</v>
      </c>
      <c r="B8" s="320"/>
      <c r="C8" s="320"/>
      <c r="D8" s="320"/>
      <c r="E8" s="320"/>
      <c r="F8" s="320"/>
      <c r="G8" s="320"/>
      <c r="H8" s="320"/>
      <c r="I8" s="320"/>
      <c r="J8" s="320"/>
      <c r="K8" s="1219"/>
      <c r="L8" s="1219"/>
      <c r="M8" s="1219"/>
      <c r="N8" s="1219"/>
      <c r="O8" s="1219"/>
      <c r="P8" s="1219"/>
      <c r="Q8" s="1219"/>
      <c r="R8" s="1219"/>
      <c r="S8" s="1219"/>
      <c r="T8" s="1219"/>
      <c r="U8" s="1219"/>
      <c r="V8" s="1219"/>
      <c r="W8" s="1219"/>
      <c r="X8" s="1219"/>
      <c r="Y8" s="1219"/>
      <c r="Z8" s="1219"/>
      <c r="AA8" s="1219"/>
      <c r="AB8" s="1219"/>
      <c r="AC8" s="1219"/>
    </row>
    <row r="9" spans="1:29" s="317" customFormat="1" ht="17.100000000000001" customHeight="1">
      <c r="A9" s="320" t="s">
        <v>2745</v>
      </c>
      <c r="B9" s="320"/>
      <c r="C9" s="320"/>
      <c r="D9" s="320"/>
      <c r="E9" s="320"/>
      <c r="F9" s="320"/>
      <c r="G9" s="320"/>
      <c r="H9" s="320"/>
      <c r="I9" s="320"/>
      <c r="J9" s="320"/>
      <c r="K9" s="1221"/>
      <c r="L9" s="1221"/>
      <c r="M9" s="1221"/>
      <c r="N9" s="1221"/>
      <c r="O9" s="1221"/>
      <c r="P9" s="1221"/>
      <c r="Q9" s="1221"/>
      <c r="R9" s="1221"/>
      <c r="S9" s="1221"/>
      <c r="T9" s="1221"/>
      <c r="U9" s="1221"/>
      <c r="V9" s="1221"/>
      <c r="W9" s="1221"/>
      <c r="X9" s="1221"/>
      <c r="Y9" s="1221"/>
      <c r="Z9" s="1221"/>
      <c r="AA9" s="1221"/>
      <c r="AB9" s="1221"/>
      <c r="AC9" s="1221"/>
    </row>
    <row r="10" spans="1:29" s="317" customFormat="1" ht="17.100000000000001" customHeight="1">
      <c r="A10" s="407"/>
      <c r="B10" s="388"/>
      <c r="C10" s="388"/>
      <c r="D10" s="388"/>
      <c r="E10" s="388"/>
      <c r="F10" s="388"/>
      <c r="G10" s="388"/>
      <c r="H10" s="388"/>
      <c r="I10" s="388"/>
      <c r="J10" s="388"/>
      <c r="K10" s="417"/>
      <c r="L10" s="417"/>
      <c r="M10" s="417"/>
      <c r="N10" s="417"/>
      <c r="O10" s="417"/>
      <c r="P10" s="417"/>
      <c r="Q10" s="417"/>
      <c r="R10" s="417"/>
      <c r="S10" s="417"/>
      <c r="T10" s="417"/>
      <c r="U10" s="417"/>
      <c r="V10" s="474"/>
      <c r="W10" s="474"/>
      <c r="X10" s="474"/>
      <c r="Y10" s="474"/>
      <c r="Z10" s="474"/>
      <c r="AA10" s="474"/>
      <c r="AB10" s="474"/>
      <c r="AC10" s="474"/>
    </row>
    <row r="11" spans="1:29" s="317" customFormat="1" ht="17.100000000000001" customHeight="1">
      <c r="A11" s="384" t="s">
        <v>3104</v>
      </c>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row>
    <row r="12" spans="1:29" s="317" customFormat="1" ht="17.100000000000001" customHeight="1">
      <c r="A12" s="320" t="s">
        <v>2795</v>
      </c>
      <c r="B12" s="320"/>
      <c r="C12" s="320"/>
      <c r="D12" s="320"/>
      <c r="E12" s="320"/>
      <c r="F12" s="320"/>
      <c r="G12" s="320"/>
      <c r="H12" s="320"/>
      <c r="I12" s="320"/>
      <c r="J12" s="320"/>
      <c r="K12" s="1219"/>
      <c r="L12" s="1219"/>
      <c r="M12" s="1219"/>
      <c r="N12" s="1219"/>
      <c r="O12" s="1219"/>
      <c r="P12" s="1219"/>
      <c r="Q12" s="1219"/>
      <c r="R12" s="1219"/>
      <c r="S12" s="1219"/>
      <c r="T12" s="1219"/>
      <c r="U12" s="1219"/>
      <c r="V12" s="1219"/>
      <c r="W12" s="1219"/>
      <c r="X12" s="1219"/>
      <c r="Y12" s="1219"/>
      <c r="Z12" s="1219"/>
      <c r="AA12" s="1219"/>
      <c r="AB12" s="1219"/>
      <c r="AC12" s="1219"/>
    </row>
    <row r="13" spans="1:29" s="317" customFormat="1" ht="17.100000000000001" customHeight="1">
      <c r="A13" s="320" t="s">
        <v>2807</v>
      </c>
      <c r="B13" s="320"/>
      <c r="C13" s="320"/>
      <c r="D13" s="320"/>
      <c r="E13" s="320"/>
      <c r="F13" s="320"/>
      <c r="G13" s="320"/>
      <c r="H13" s="320"/>
      <c r="I13" s="320"/>
      <c r="J13" s="320"/>
      <c r="K13" s="330" t="s">
        <v>2571</v>
      </c>
      <c r="L13" s="1325"/>
      <c r="M13" s="1325"/>
      <c r="N13" s="1325"/>
      <c r="O13" s="1325"/>
      <c r="P13" s="1325"/>
      <c r="Q13" s="320" t="s">
        <v>2808</v>
      </c>
      <c r="R13" s="394"/>
      <c r="S13" s="1326"/>
      <c r="T13" s="1326"/>
      <c r="U13" s="330" t="s">
        <v>16</v>
      </c>
      <c r="V13" s="1327"/>
      <c r="W13" s="1327"/>
      <c r="X13" s="1327"/>
      <c r="Y13" s="1327"/>
      <c r="Z13" s="1327"/>
      <c r="AA13" s="1327"/>
      <c r="AB13" s="1327"/>
      <c r="AC13" s="320" t="s">
        <v>17</v>
      </c>
    </row>
    <row r="14" spans="1:29" s="317" customFormat="1" ht="17.100000000000001" customHeight="1">
      <c r="A14" s="320"/>
      <c r="B14" s="320"/>
      <c r="C14" s="320"/>
      <c r="D14" s="320"/>
      <c r="E14" s="320"/>
      <c r="F14" s="320"/>
      <c r="G14" s="320"/>
      <c r="H14" s="320"/>
      <c r="I14" s="320"/>
      <c r="J14" s="320"/>
      <c r="K14" s="1213"/>
      <c r="L14" s="1213"/>
      <c r="M14" s="1213"/>
      <c r="N14" s="1213"/>
      <c r="O14" s="1213"/>
      <c r="P14" s="1213"/>
      <c r="Q14" s="1213"/>
      <c r="R14" s="1213"/>
      <c r="S14" s="1213"/>
      <c r="T14" s="1213"/>
      <c r="U14" s="1213"/>
      <c r="V14" s="1213"/>
      <c r="W14" s="1213"/>
      <c r="X14" s="1213"/>
      <c r="Y14" s="1213"/>
      <c r="Z14" s="1213"/>
      <c r="AA14" s="1213"/>
      <c r="AB14" s="1213"/>
      <c r="AC14" s="1213"/>
    </row>
    <row r="15" spans="1:29" s="317" customFormat="1" ht="17.100000000000001" customHeight="1">
      <c r="A15" s="320" t="s">
        <v>2743</v>
      </c>
      <c r="B15" s="320"/>
      <c r="C15" s="320"/>
      <c r="D15" s="320"/>
      <c r="E15" s="320"/>
      <c r="F15" s="320"/>
      <c r="G15" s="320"/>
      <c r="H15" s="320"/>
      <c r="I15" s="320"/>
      <c r="J15" s="320"/>
      <c r="K15" s="1218"/>
      <c r="L15" s="1218"/>
      <c r="M15" s="1218"/>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2797</v>
      </c>
      <c r="B16" s="320"/>
      <c r="C16" s="320"/>
      <c r="D16" s="320"/>
      <c r="E16" s="320"/>
      <c r="F16" s="320"/>
      <c r="G16" s="320"/>
      <c r="H16" s="320"/>
      <c r="I16" s="320"/>
      <c r="J16" s="320"/>
      <c r="K16" s="1219"/>
      <c r="L16" s="1219"/>
      <c r="M16" s="1219"/>
      <c r="N16" s="1219"/>
      <c r="O16" s="1219"/>
      <c r="P16" s="1219"/>
      <c r="Q16" s="1219"/>
      <c r="R16" s="1219"/>
      <c r="S16" s="1219"/>
      <c r="T16" s="1219"/>
      <c r="U16" s="1219"/>
      <c r="V16" s="1219"/>
      <c r="W16" s="1219"/>
      <c r="X16" s="1219"/>
      <c r="Y16" s="1219"/>
      <c r="Z16" s="1219"/>
      <c r="AA16" s="1219"/>
      <c r="AB16" s="1219"/>
      <c r="AC16" s="1219"/>
    </row>
    <row r="17" spans="1:29" s="317" customFormat="1" ht="17.100000000000001" customHeight="1">
      <c r="A17" s="320" t="s">
        <v>2745</v>
      </c>
      <c r="B17" s="320"/>
      <c r="C17" s="320"/>
      <c r="D17" s="320"/>
      <c r="E17" s="320"/>
      <c r="F17" s="320"/>
      <c r="G17" s="320"/>
      <c r="H17" s="320"/>
      <c r="I17" s="320"/>
      <c r="J17" s="320"/>
      <c r="K17" s="1221"/>
      <c r="L17" s="1221"/>
      <c r="M17" s="1221"/>
      <c r="N17" s="1221"/>
      <c r="O17" s="1221"/>
      <c r="P17" s="1221"/>
      <c r="Q17" s="1221"/>
      <c r="R17" s="1221"/>
      <c r="S17" s="1221"/>
      <c r="T17" s="1221"/>
      <c r="U17" s="1221"/>
      <c r="V17" s="1221"/>
      <c r="W17" s="1221"/>
      <c r="X17" s="1221"/>
      <c r="Y17" s="1221"/>
      <c r="Z17" s="1221"/>
      <c r="AA17" s="1221"/>
      <c r="AB17" s="1221"/>
      <c r="AC17" s="1221"/>
    </row>
    <row r="18" spans="1:29" s="317" customFormat="1" ht="17.100000000000001" customHeight="1">
      <c r="A18" s="407"/>
      <c r="B18" s="388"/>
      <c r="C18" s="388"/>
      <c r="D18" s="388"/>
      <c r="E18" s="388"/>
      <c r="F18" s="388"/>
      <c r="G18" s="388"/>
      <c r="H18" s="388"/>
      <c r="I18" s="388"/>
      <c r="J18" s="388"/>
      <c r="K18" s="417"/>
      <c r="L18" s="417"/>
      <c r="M18" s="417"/>
      <c r="N18" s="417"/>
      <c r="O18" s="417"/>
      <c r="P18" s="417"/>
      <c r="Q18" s="417"/>
      <c r="R18" s="417"/>
      <c r="S18" s="417"/>
      <c r="T18" s="417"/>
      <c r="U18" s="417"/>
      <c r="V18" s="474"/>
      <c r="W18" s="474"/>
      <c r="X18" s="474"/>
      <c r="Y18" s="474"/>
      <c r="Z18" s="474"/>
      <c r="AA18" s="474"/>
      <c r="AB18" s="474"/>
      <c r="AC18" s="474"/>
    </row>
    <row r="19" spans="1:29" s="317" customFormat="1" ht="17.100000000000001" customHeight="1">
      <c r="A19" s="384" t="s">
        <v>3105</v>
      </c>
      <c r="B19" s="384"/>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row>
    <row r="20" spans="1:29" s="317" customFormat="1" ht="17.100000000000001" customHeight="1">
      <c r="A20" s="320" t="s">
        <v>2795</v>
      </c>
      <c r="B20" s="320"/>
      <c r="C20" s="320"/>
      <c r="D20" s="320"/>
      <c r="E20" s="320"/>
      <c r="F20" s="320"/>
      <c r="G20" s="320"/>
      <c r="H20" s="320"/>
      <c r="I20" s="320"/>
      <c r="J20" s="320"/>
      <c r="K20" s="1219"/>
      <c r="L20" s="1219"/>
      <c r="M20" s="1219"/>
      <c r="N20" s="1219"/>
      <c r="O20" s="1219"/>
      <c r="P20" s="1219"/>
      <c r="Q20" s="1219"/>
      <c r="R20" s="1219"/>
      <c r="S20" s="1219"/>
      <c r="T20" s="1219"/>
      <c r="U20" s="1219"/>
      <c r="V20" s="1219"/>
      <c r="W20" s="1219"/>
      <c r="X20" s="1219"/>
      <c r="Y20" s="1219"/>
      <c r="Z20" s="1219"/>
      <c r="AA20" s="1219"/>
      <c r="AB20" s="1219"/>
      <c r="AC20" s="1219"/>
    </row>
    <row r="21" spans="1:29" s="317" customFormat="1" ht="17.100000000000001" customHeight="1">
      <c r="A21" s="320" t="s">
        <v>2807</v>
      </c>
      <c r="B21" s="320"/>
      <c r="C21" s="320"/>
      <c r="D21" s="320"/>
      <c r="E21" s="320"/>
      <c r="F21" s="320"/>
      <c r="G21" s="320"/>
      <c r="H21" s="320"/>
      <c r="I21" s="320"/>
      <c r="J21" s="320"/>
      <c r="K21" s="330" t="s">
        <v>2571</v>
      </c>
      <c r="L21" s="1325"/>
      <c r="M21" s="1325"/>
      <c r="N21" s="1325"/>
      <c r="O21" s="1325"/>
      <c r="P21" s="1325"/>
      <c r="Q21" s="320" t="s">
        <v>2808</v>
      </c>
      <c r="R21" s="394"/>
      <c r="S21" s="1326"/>
      <c r="T21" s="1326"/>
      <c r="U21" s="330" t="s">
        <v>16</v>
      </c>
      <c r="V21" s="1327"/>
      <c r="W21" s="1327"/>
      <c r="X21" s="1327"/>
      <c r="Y21" s="1327"/>
      <c r="Z21" s="1327"/>
      <c r="AA21" s="1327"/>
      <c r="AB21" s="1327"/>
      <c r="AC21" s="320" t="s">
        <v>17</v>
      </c>
    </row>
    <row r="22" spans="1:29" s="317" customFormat="1" ht="17.100000000000001" customHeight="1">
      <c r="A22" s="320"/>
      <c r="B22" s="320"/>
      <c r="C22" s="320"/>
      <c r="D22" s="320"/>
      <c r="E22" s="320"/>
      <c r="F22" s="320"/>
      <c r="G22" s="320"/>
      <c r="H22" s="320"/>
      <c r="I22" s="320"/>
      <c r="J22" s="320"/>
      <c r="K22" s="1213"/>
      <c r="L22" s="1213"/>
      <c r="M22" s="1213"/>
      <c r="N22" s="1213"/>
      <c r="O22" s="1213"/>
      <c r="P22" s="1213"/>
      <c r="Q22" s="1213"/>
      <c r="R22" s="1213"/>
      <c r="S22" s="1213"/>
      <c r="T22" s="1213"/>
      <c r="U22" s="1213"/>
      <c r="V22" s="1213"/>
      <c r="W22" s="1213"/>
      <c r="X22" s="1213"/>
      <c r="Y22" s="1213"/>
      <c r="Z22" s="1213"/>
      <c r="AA22" s="1213"/>
      <c r="AB22" s="1213"/>
      <c r="AC22" s="1213"/>
    </row>
    <row r="23" spans="1:29" s="317" customFormat="1" ht="17.100000000000001" customHeight="1">
      <c r="A23" s="320" t="s">
        <v>2743</v>
      </c>
      <c r="B23" s="320"/>
      <c r="C23" s="320"/>
      <c r="D23" s="320"/>
      <c r="E23" s="320"/>
      <c r="F23" s="320"/>
      <c r="G23" s="320"/>
      <c r="H23" s="320"/>
      <c r="I23" s="320"/>
      <c r="J23" s="320"/>
      <c r="K23" s="1218"/>
      <c r="L23" s="1218"/>
      <c r="M23" s="1218"/>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2797</v>
      </c>
      <c r="B24" s="320"/>
      <c r="C24" s="320"/>
      <c r="D24" s="320"/>
      <c r="E24" s="320"/>
      <c r="F24" s="320"/>
      <c r="G24" s="320"/>
      <c r="H24" s="320"/>
      <c r="I24" s="320"/>
      <c r="J24" s="320"/>
      <c r="K24" s="1219"/>
      <c r="L24" s="1219"/>
      <c r="M24" s="1219"/>
      <c r="N24" s="1219"/>
      <c r="O24" s="1219"/>
      <c r="P24" s="1219"/>
      <c r="Q24" s="1219"/>
      <c r="R24" s="1219"/>
      <c r="S24" s="1219"/>
      <c r="T24" s="1219"/>
      <c r="U24" s="1219"/>
      <c r="V24" s="1219"/>
      <c r="W24" s="1219"/>
      <c r="X24" s="1219"/>
      <c r="Y24" s="1219"/>
      <c r="Z24" s="1219"/>
      <c r="AA24" s="1219"/>
      <c r="AB24" s="1219"/>
      <c r="AC24" s="1219"/>
    </row>
    <row r="25" spans="1:29" s="317" customFormat="1" ht="17.100000000000001" customHeight="1">
      <c r="A25" s="320" t="s">
        <v>2745</v>
      </c>
      <c r="B25" s="320"/>
      <c r="C25" s="320"/>
      <c r="D25" s="320"/>
      <c r="E25" s="320"/>
      <c r="F25" s="320"/>
      <c r="G25" s="320"/>
      <c r="H25" s="320"/>
      <c r="I25" s="320"/>
      <c r="J25" s="320"/>
      <c r="K25" s="1221"/>
      <c r="L25" s="1221"/>
      <c r="M25" s="1221"/>
      <c r="N25" s="1221"/>
      <c r="O25" s="1221"/>
      <c r="P25" s="1221"/>
      <c r="Q25" s="1221"/>
      <c r="R25" s="1221"/>
      <c r="S25" s="1221"/>
      <c r="T25" s="1221"/>
      <c r="U25" s="1221"/>
      <c r="V25" s="1221"/>
      <c r="W25" s="1221"/>
      <c r="X25" s="1221"/>
      <c r="Y25" s="1221"/>
      <c r="Z25" s="1221"/>
      <c r="AA25" s="1221"/>
      <c r="AB25" s="1221"/>
      <c r="AC25" s="1221"/>
    </row>
    <row r="26" spans="1:29" s="317" customFormat="1" ht="17.100000000000001" customHeight="1">
      <c r="A26" s="407"/>
      <c r="B26" s="388"/>
      <c r="C26" s="388"/>
      <c r="D26" s="388"/>
      <c r="E26" s="388"/>
      <c r="F26" s="388"/>
      <c r="G26" s="388"/>
      <c r="H26" s="388"/>
      <c r="I26" s="388"/>
      <c r="J26" s="388"/>
      <c r="K26" s="417"/>
      <c r="L26" s="417"/>
      <c r="M26" s="417"/>
      <c r="N26" s="417"/>
      <c r="O26" s="417"/>
      <c r="P26" s="417"/>
      <c r="Q26" s="417"/>
      <c r="R26" s="417"/>
      <c r="S26" s="417"/>
      <c r="T26" s="417"/>
      <c r="U26" s="417"/>
      <c r="V26" s="474"/>
      <c r="W26" s="474"/>
      <c r="X26" s="474"/>
      <c r="Y26" s="474"/>
      <c r="Z26" s="474"/>
      <c r="AA26" s="474"/>
      <c r="AB26" s="474"/>
      <c r="AC26" s="474"/>
    </row>
    <row r="27" spans="1:29" s="317" customFormat="1" ht="17.100000000000001" customHeight="1">
      <c r="A27" s="384" t="s">
        <v>3106</v>
      </c>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row>
    <row r="28" spans="1:29" s="317" customFormat="1" ht="17.100000000000001" customHeight="1">
      <c r="A28" s="320" t="s">
        <v>2795</v>
      </c>
      <c r="B28" s="320"/>
      <c r="C28" s="320"/>
      <c r="D28" s="320"/>
      <c r="E28" s="320"/>
      <c r="F28" s="320"/>
      <c r="G28" s="320"/>
      <c r="H28" s="320"/>
      <c r="I28" s="320"/>
      <c r="J28" s="320"/>
      <c r="K28" s="1219"/>
      <c r="L28" s="1219"/>
      <c r="M28" s="1219"/>
      <c r="N28" s="1219"/>
      <c r="O28" s="1219"/>
      <c r="P28" s="1219"/>
      <c r="Q28" s="1219"/>
      <c r="R28" s="1219"/>
      <c r="S28" s="1219"/>
      <c r="T28" s="1219"/>
      <c r="U28" s="1219"/>
      <c r="V28" s="1219"/>
      <c r="W28" s="1219"/>
      <c r="X28" s="1219"/>
      <c r="Y28" s="1219"/>
      <c r="Z28" s="1219"/>
      <c r="AA28" s="1219"/>
      <c r="AB28" s="1219"/>
      <c r="AC28" s="1219"/>
    </row>
    <row r="29" spans="1:29" s="317" customFormat="1" ht="17.100000000000001" customHeight="1">
      <c r="A29" s="320" t="s">
        <v>2807</v>
      </c>
      <c r="B29" s="320"/>
      <c r="C29" s="320"/>
      <c r="D29" s="320"/>
      <c r="E29" s="320"/>
      <c r="F29" s="320"/>
      <c r="G29" s="320"/>
      <c r="H29" s="320"/>
      <c r="I29" s="320"/>
      <c r="J29" s="320"/>
      <c r="K29" s="330" t="s">
        <v>2571</v>
      </c>
      <c r="L29" s="1325"/>
      <c r="M29" s="1325"/>
      <c r="N29" s="1325"/>
      <c r="O29" s="1325"/>
      <c r="P29" s="1325"/>
      <c r="Q29" s="320" t="s">
        <v>2808</v>
      </c>
      <c r="R29" s="394"/>
      <c r="S29" s="1326"/>
      <c r="T29" s="1326"/>
      <c r="U29" s="330" t="s">
        <v>16</v>
      </c>
      <c r="V29" s="1327"/>
      <c r="W29" s="1327"/>
      <c r="X29" s="1327"/>
      <c r="Y29" s="1327"/>
      <c r="Z29" s="1327"/>
      <c r="AA29" s="1327"/>
      <c r="AB29" s="1327"/>
      <c r="AC29" s="320" t="s">
        <v>17</v>
      </c>
    </row>
    <row r="30" spans="1:29" s="317" customFormat="1" ht="17.100000000000001" customHeight="1">
      <c r="A30" s="320"/>
      <c r="B30" s="320"/>
      <c r="C30" s="320"/>
      <c r="D30" s="320"/>
      <c r="E30" s="320"/>
      <c r="F30" s="320"/>
      <c r="G30" s="320"/>
      <c r="H30" s="320"/>
      <c r="I30" s="320"/>
      <c r="J30" s="320"/>
      <c r="K30" s="1213"/>
      <c r="L30" s="1213"/>
      <c r="M30" s="1213"/>
      <c r="N30" s="1213"/>
      <c r="O30" s="1213"/>
      <c r="P30" s="1213"/>
      <c r="Q30" s="1213"/>
      <c r="R30" s="1213"/>
      <c r="S30" s="1213"/>
      <c r="T30" s="1213"/>
      <c r="U30" s="1213"/>
      <c r="V30" s="1213"/>
      <c r="W30" s="1213"/>
      <c r="X30" s="1213"/>
      <c r="Y30" s="1213"/>
      <c r="Z30" s="1213"/>
      <c r="AA30" s="1213"/>
      <c r="AB30" s="1213"/>
      <c r="AC30" s="1213"/>
    </row>
    <row r="31" spans="1:29" s="317" customFormat="1" ht="17.100000000000001" customHeight="1">
      <c r="A31" s="320" t="s">
        <v>2743</v>
      </c>
      <c r="B31" s="320"/>
      <c r="C31" s="320"/>
      <c r="D31" s="320"/>
      <c r="E31" s="320"/>
      <c r="F31" s="320"/>
      <c r="G31" s="320"/>
      <c r="H31" s="320"/>
      <c r="I31" s="320"/>
      <c r="J31" s="320"/>
      <c r="K31" s="1218"/>
      <c r="L31" s="1218"/>
      <c r="M31" s="1218"/>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2797</v>
      </c>
      <c r="B32" s="320"/>
      <c r="C32" s="320"/>
      <c r="D32" s="320"/>
      <c r="E32" s="320"/>
      <c r="F32" s="320"/>
      <c r="G32" s="320"/>
      <c r="H32" s="320"/>
      <c r="I32" s="320"/>
      <c r="J32" s="320"/>
      <c r="K32" s="1219"/>
      <c r="L32" s="1219"/>
      <c r="M32" s="1219"/>
      <c r="N32" s="1219"/>
      <c r="O32" s="1219"/>
      <c r="P32" s="1219"/>
      <c r="Q32" s="1219"/>
      <c r="R32" s="1219"/>
      <c r="S32" s="1219"/>
      <c r="T32" s="1219"/>
      <c r="U32" s="1219"/>
      <c r="V32" s="1219"/>
      <c r="W32" s="1219"/>
      <c r="X32" s="1219"/>
      <c r="Y32" s="1219"/>
      <c r="Z32" s="1219"/>
      <c r="AA32" s="1219"/>
      <c r="AB32" s="1219"/>
      <c r="AC32" s="1219"/>
    </row>
    <row r="33" spans="1:32" s="317" customFormat="1" ht="17.100000000000001" customHeight="1">
      <c r="A33" s="320" t="s">
        <v>2745</v>
      </c>
      <c r="B33" s="320"/>
      <c r="C33" s="320"/>
      <c r="D33" s="320"/>
      <c r="E33" s="320"/>
      <c r="F33" s="320"/>
      <c r="G33" s="320"/>
      <c r="H33" s="320"/>
      <c r="I33" s="320"/>
      <c r="J33" s="320"/>
      <c r="K33" s="1221"/>
      <c r="L33" s="1221"/>
      <c r="M33" s="1221"/>
      <c r="N33" s="1221"/>
      <c r="O33" s="1221"/>
      <c r="P33" s="1221"/>
      <c r="Q33" s="1221"/>
      <c r="R33" s="1221"/>
      <c r="S33" s="1221"/>
      <c r="T33" s="1221"/>
      <c r="U33" s="1221"/>
      <c r="V33" s="1221"/>
      <c r="W33" s="1221"/>
      <c r="X33" s="1221"/>
      <c r="Y33" s="1221"/>
      <c r="Z33" s="1221"/>
      <c r="AA33" s="1221"/>
      <c r="AB33" s="1221"/>
      <c r="AC33" s="1221"/>
    </row>
    <row r="34" spans="1:32" s="317" customFormat="1" ht="17.100000000000001" customHeight="1">
      <c r="A34" s="407"/>
      <c r="B34" s="388"/>
      <c r="C34" s="388"/>
      <c r="D34" s="388"/>
      <c r="E34" s="388"/>
      <c r="F34" s="388"/>
      <c r="G34" s="388"/>
      <c r="H34" s="388"/>
      <c r="I34" s="388"/>
      <c r="J34" s="388"/>
      <c r="K34" s="417"/>
      <c r="L34" s="417"/>
      <c r="M34" s="417"/>
      <c r="N34" s="417"/>
      <c r="O34" s="417"/>
      <c r="P34" s="417"/>
      <c r="Q34" s="417"/>
      <c r="R34" s="417"/>
      <c r="S34" s="417"/>
      <c r="T34" s="417"/>
      <c r="U34" s="417"/>
      <c r="V34" s="474"/>
      <c r="W34" s="474"/>
      <c r="X34" s="474"/>
      <c r="Y34" s="474"/>
      <c r="Z34" s="474"/>
      <c r="AA34" s="474"/>
      <c r="AB34" s="474"/>
      <c r="AC34" s="474"/>
    </row>
    <row r="35" spans="1:32" s="317" customFormat="1" ht="17.100000000000001" customHeight="1">
      <c r="A35" s="384" t="s">
        <v>3107</v>
      </c>
      <c r="B35" s="384"/>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row>
    <row r="36" spans="1:32" s="317" customFormat="1" ht="17.100000000000001" customHeight="1">
      <c r="A36" s="320" t="s">
        <v>2795</v>
      </c>
      <c r="B36" s="320"/>
      <c r="C36" s="320"/>
      <c r="D36" s="320"/>
      <c r="E36" s="320"/>
      <c r="F36" s="320"/>
      <c r="G36" s="320"/>
      <c r="H36" s="320"/>
      <c r="I36" s="320"/>
      <c r="J36" s="320"/>
      <c r="K36" s="1219"/>
      <c r="L36" s="1219"/>
      <c r="M36" s="1219"/>
      <c r="N36" s="1219"/>
      <c r="O36" s="1219"/>
      <c r="P36" s="1219"/>
      <c r="Q36" s="1219"/>
      <c r="R36" s="1219"/>
      <c r="S36" s="1219"/>
      <c r="T36" s="1219"/>
      <c r="U36" s="1219"/>
      <c r="V36" s="1219"/>
      <c r="W36" s="1219"/>
      <c r="X36" s="1219"/>
      <c r="Y36" s="1219"/>
      <c r="Z36" s="1219"/>
      <c r="AA36" s="1219"/>
      <c r="AB36" s="1219"/>
      <c r="AC36" s="1219"/>
    </row>
    <row r="37" spans="1:32" s="317" customFormat="1" ht="17.100000000000001" customHeight="1">
      <c r="A37" s="320" t="s">
        <v>2807</v>
      </c>
      <c r="B37" s="320"/>
      <c r="C37" s="320"/>
      <c r="D37" s="320"/>
      <c r="E37" s="320"/>
      <c r="F37" s="320"/>
      <c r="G37" s="320"/>
      <c r="H37" s="320"/>
      <c r="I37" s="320"/>
      <c r="J37" s="320"/>
      <c r="K37" s="330" t="s">
        <v>2571</v>
      </c>
      <c r="L37" s="1325"/>
      <c r="M37" s="1325"/>
      <c r="N37" s="1325"/>
      <c r="O37" s="1325"/>
      <c r="P37" s="1325"/>
      <c r="Q37" s="320" t="s">
        <v>2808</v>
      </c>
      <c r="R37" s="394"/>
      <c r="S37" s="1326"/>
      <c r="T37" s="1326"/>
      <c r="U37" s="330" t="s">
        <v>16</v>
      </c>
      <c r="V37" s="1327"/>
      <c r="W37" s="1327"/>
      <c r="X37" s="1327"/>
      <c r="Y37" s="1327"/>
      <c r="Z37" s="1327"/>
      <c r="AA37" s="1327"/>
      <c r="AB37" s="1327"/>
      <c r="AC37" s="320" t="s">
        <v>17</v>
      </c>
    </row>
    <row r="38" spans="1:32" s="317" customFormat="1" ht="17.100000000000001" customHeight="1">
      <c r="A38" s="320"/>
      <c r="B38" s="320"/>
      <c r="C38" s="320"/>
      <c r="D38" s="320"/>
      <c r="E38" s="320"/>
      <c r="F38" s="320"/>
      <c r="G38" s="320"/>
      <c r="H38" s="320"/>
      <c r="I38" s="320"/>
      <c r="J38" s="320"/>
      <c r="K38" s="1213"/>
      <c r="L38" s="1213"/>
      <c r="M38" s="1213"/>
      <c r="N38" s="1213"/>
      <c r="O38" s="1213"/>
      <c r="P38" s="1213"/>
      <c r="Q38" s="1213"/>
      <c r="R38" s="1213"/>
      <c r="S38" s="1213"/>
      <c r="T38" s="1213"/>
      <c r="U38" s="1213"/>
      <c r="V38" s="1213"/>
      <c r="W38" s="1213"/>
      <c r="X38" s="1213"/>
      <c r="Y38" s="1213"/>
      <c r="Z38" s="1213"/>
      <c r="AA38" s="1213"/>
      <c r="AB38" s="1213"/>
      <c r="AC38" s="1213"/>
    </row>
    <row r="39" spans="1:32" s="317" customFormat="1" ht="17.100000000000001" customHeight="1">
      <c r="A39" s="320" t="s">
        <v>2743</v>
      </c>
      <c r="B39" s="320"/>
      <c r="C39" s="320"/>
      <c r="D39" s="320"/>
      <c r="E39" s="320"/>
      <c r="F39" s="320"/>
      <c r="G39" s="320"/>
      <c r="H39" s="320"/>
      <c r="I39" s="320"/>
      <c r="J39" s="320"/>
      <c r="K39" s="1218"/>
      <c r="L39" s="1218"/>
      <c r="M39" s="1218"/>
      <c r="N39" s="322"/>
      <c r="O39" s="322"/>
      <c r="P39" s="322"/>
      <c r="Q39" s="322"/>
      <c r="R39" s="320"/>
      <c r="S39" s="320"/>
      <c r="T39" s="320"/>
      <c r="U39" s="320"/>
      <c r="V39" s="320"/>
      <c r="W39" s="320"/>
      <c r="X39" s="320"/>
      <c r="Y39" s="320"/>
      <c r="Z39" s="320"/>
      <c r="AA39" s="320"/>
      <c r="AB39" s="320"/>
      <c r="AC39" s="320"/>
    </row>
    <row r="40" spans="1:32" ht="16.5" customHeight="1">
      <c r="A40" s="320" t="s">
        <v>2797</v>
      </c>
      <c r="B40" s="320"/>
      <c r="C40" s="320"/>
      <c r="D40" s="320"/>
      <c r="E40" s="320"/>
      <c r="F40" s="320"/>
      <c r="G40" s="320"/>
      <c r="H40" s="320"/>
      <c r="I40" s="320"/>
      <c r="J40" s="320"/>
      <c r="K40" s="1219"/>
      <c r="L40" s="1219"/>
      <c r="M40" s="1219"/>
      <c r="N40" s="1219"/>
      <c r="O40" s="1219"/>
      <c r="P40" s="1219"/>
      <c r="Q40" s="1219"/>
      <c r="R40" s="1219"/>
      <c r="S40" s="1219"/>
      <c r="T40" s="1219"/>
      <c r="U40" s="1219"/>
      <c r="V40" s="1219"/>
      <c r="W40" s="1219"/>
      <c r="X40" s="1219"/>
      <c r="Y40" s="1219"/>
      <c r="Z40" s="1219"/>
      <c r="AA40" s="1219"/>
      <c r="AB40" s="1219"/>
      <c r="AC40" s="1219"/>
    </row>
    <row r="41" spans="1:32" ht="16.5" customHeight="1">
      <c r="A41" s="320" t="s">
        <v>2745</v>
      </c>
      <c r="B41" s="320"/>
      <c r="C41" s="320"/>
      <c r="D41" s="320"/>
      <c r="E41" s="320"/>
      <c r="F41" s="320"/>
      <c r="G41" s="320"/>
      <c r="H41" s="320"/>
      <c r="I41" s="320"/>
      <c r="J41" s="320"/>
      <c r="K41" s="1221"/>
      <c r="L41" s="1221"/>
      <c r="M41" s="1221"/>
      <c r="N41" s="1221"/>
      <c r="O41" s="1221"/>
      <c r="P41" s="1221"/>
      <c r="Q41" s="1221"/>
      <c r="R41" s="1221"/>
      <c r="S41" s="1221"/>
      <c r="T41" s="1221"/>
      <c r="U41" s="1221"/>
      <c r="V41" s="1221"/>
      <c r="W41" s="1221"/>
      <c r="X41" s="1221"/>
      <c r="Y41" s="1221"/>
      <c r="Z41" s="1221"/>
      <c r="AA41" s="1221"/>
      <c r="AB41" s="1221"/>
      <c r="AC41" s="1221"/>
    </row>
    <row r="42" spans="1:32" ht="16.5" customHeight="1">
      <c r="A42" s="407"/>
      <c r="B42" s="475"/>
      <c r="C42" s="475"/>
      <c r="D42" s="475"/>
      <c r="E42" s="475"/>
      <c r="F42" s="475"/>
      <c r="G42" s="475"/>
      <c r="H42" s="475"/>
      <c r="I42" s="388"/>
      <c r="J42" s="388"/>
      <c r="K42" s="417"/>
      <c r="L42" s="417"/>
      <c r="M42" s="417"/>
      <c r="N42" s="417"/>
      <c r="O42" s="417"/>
      <c r="P42" s="417"/>
      <c r="Q42" s="417"/>
      <c r="R42" s="417"/>
      <c r="S42" s="417"/>
      <c r="T42" s="417"/>
      <c r="U42" s="417"/>
      <c r="V42" s="474"/>
      <c r="W42" s="474"/>
      <c r="X42" s="474"/>
      <c r="Y42" s="474"/>
      <c r="Z42" s="476"/>
      <c r="AA42" s="476"/>
      <c r="AB42" s="476"/>
      <c r="AC42" s="476"/>
      <c r="AD42" s="391"/>
      <c r="AE42" s="391"/>
      <c r="AF42" s="391"/>
    </row>
    <row r="43" spans="1:32" ht="13.5">
      <c r="B43" s="391"/>
      <c r="C43" s="391"/>
      <c r="D43" s="391"/>
      <c r="E43" s="391"/>
      <c r="F43" s="391"/>
      <c r="G43" s="391"/>
      <c r="H43" s="391"/>
      <c r="Z43" s="391"/>
      <c r="AA43" s="391"/>
      <c r="AB43" s="391"/>
      <c r="AC43" s="391"/>
      <c r="AD43" s="391"/>
      <c r="AE43" s="391"/>
      <c r="AF43" s="391"/>
    </row>
    <row r="44" spans="1:32" ht="13.5">
      <c r="B44" s="391"/>
      <c r="C44" s="391"/>
      <c r="D44" s="391"/>
      <c r="E44" s="391"/>
      <c r="F44" s="391"/>
      <c r="G44" s="391"/>
      <c r="H44" s="391"/>
      <c r="Z44" s="391"/>
      <c r="AA44" s="391"/>
      <c r="AB44" s="391"/>
      <c r="AC44" s="391"/>
      <c r="AD44" s="391"/>
      <c r="AE44" s="391"/>
      <c r="AF44" s="391"/>
    </row>
    <row r="84" spans="29:29">
      <c r="AC84" s="333" t="s">
        <v>2594</v>
      </c>
    </row>
    <row r="85" spans="29:29">
      <c r="AC85" s="333" t="s">
        <v>2597</v>
      </c>
    </row>
    <row r="86" spans="29:29">
      <c r="AC86" s="333" t="s">
        <v>2600</v>
      </c>
    </row>
    <row r="87" spans="29:29">
      <c r="AC87" s="333" t="s">
        <v>2603</v>
      </c>
    </row>
    <row r="88" spans="29:29">
      <c r="AC88" s="333" t="s">
        <v>2606</v>
      </c>
    </row>
    <row r="89" spans="29:29">
      <c r="AC89" s="333" t="s">
        <v>2609</v>
      </c>
    </row>
    <row r="90" spans="29:29">
      <c r="AC90" s="333" t="s">
        <v>2612</v>
      </c>
    </row>
    <row r="91" spans="29:29">
      <c r="AC91" s="333" t="s">
        <v>2615</v>
      </c>
    </row>
    <row r="92" spans="29:29">
      <c r="AC92" s="333" t="s">
        <v>2618</v>
      </c>
    </row>
    <row r="93" spans="29:29">
      <c r="AC93" s="333" t="s">
        <v>2621</v>
      </c>
    </row>
    <row r="94" spans="29:29">
      <c r="AC94" s="333" t="s">
        <v>2624</v>
      </c>
    </row>
    <row r="95" spans="29:29">
      <c r="AC95" s="333" t="s">
        <v>2627</v>
      </c>
    </row>
    <row r="96" spans="29:29">
      <c r="AC96" s="333" t="s">
        <v>2630</v>
      </c>
    </row>
    <row r="97" spans="29:29">
      <c r="AC97" s="333" t="s">
        <v>2633</v>
      </c>
    </row>
    <row r="98" spans="29:29">
      <c r="AC98" s="333" t="s">
        <v>2636</v>
      </c>
    </row>
    <row r="99" spans="29:29">
      <c r="AC99" s="333" t="s">
        <v>2639</v>
      </c>
    </row>
    <row r="100" spans="29:29">
      <c r="AC100" s="333" t="s">
        <v>2642</v>
      </c>
    </row>
    <row r="101" spans="29:29">
      <c r="AC101" s="333" t="s">
        <v>2645</v>
      </c>
    </row>
    <row r="102" spans="29:29">
      <c r="AC102" s="333" t="s">
        <v>2647</v>
      </c>
    </row>
    <row r="103" spans="29:29">
      <c r="AC103" s="333" t="s">
        <v>2649</v>
      </c>
    </row>
    <row r="104" spans="29:29">
      <c r="AC104" s="333" t="s">
        <v>2651</v>
      </c>
    </row>
    <row r="105" spans="29:29">
      <c r="AC105" s="333" t="s">
        <v>2653</v>
      </c>
    </row>
    <row r="106" spans="29:29">
      <c r="AC106" s="333" t="s">
        <v>2655</v>
      </c>
    </row>
    <row r="107" spans="29:29">
      <c r="AC107" s="333" t="s">
        <v>2657</v>
      </c>
    </row>
    <row r="108" spans="29:29">
      <c r="AC108" s="333" t="s">
        <v>2659</v>
      </c>
    </row>
    <row r="109" spans="29:29">
      <c r="AC109" s="333" t="s">
        <v>2661</v>
      </c>
    </row>
    <row r="110" spans="29:29">
      <c r="AC110" s="333" t="s">
        <v>2663</v>
      </c>
    </row>
    <row r="111" spans="29:29">
      <c r="AC111" s="333" t="s">
        <v>2665</v>
      </c>
    </row>
    <row r="112" spans="29:29">
      <c r="AC112" s="333" t="s">
        <v>2667</v>
      </c>
    </row>
    <row r="113" spans="29:29">
      <c r="AC113" s="333" t="s">
        <v>2669</v>
      </c>
    </row>
    <row r="114" spans="29:29">
      <c r="AC114" s="333" t="s">
        <v>2671</v>
      </c>
    </row>
    <row r="115" spans="29:29">
      <c r="AC115" s="333" t="s">
        <v>2673</v>
      </c>
    </row>
    <row r="116" spans="29:29">
      <c r="AC116" s="333" t="s">
        <v>2675</v>
      </c>
    </row>
    <row r="117" spans="29:29">
      <c r="AC117" s="333" t="s">
        <v>2677</v>
      </c>
    </row>
    <row r="118" spans="29:29">
      <c r="AC118" s="333" t="s">
        <v>2679</v>
      </c>
    </row>
    <row r="119" spans="29:29">
      <c r="AC119" s="333" t="s">
        <v>2681</v>
      </c>
    </row>
    <row r="120" spans="29:29">
      <c r="AC120" s="333" t="s">
        <v>2683</v>
      </c>
    </row>
    <row r="121" spans="29:29">
      <c r="AC121" s="333" t="s">
        <v>2685</v>
      </c>
    </row>
    <row r="122" spans="29:29">
      <c r="AC122" s="333" t="s">
        <v>2687</v>
      </c>
    </row>
    <row r="123" spans="29:29">
      <c r="AC123" s="333" t="s">
        <v>2689</v>
      </c>
    </row>
    <row r="124" spans="29:29">
      <c r="AC124" s="333" t="s">
        <v>2691</v>
      </c>
    </row>
    <row r="125" spans="29:29">
      <c r="AC125" s="333" t="s">
        <v>2693</v>
      </c>
    </row>
    <row r="126" spans="29:29">
      <c r="AC126" s="333" t="s">
        <v>2695</v>
      </c>
    </row>
    <row r="127" spans="29:29">
      <c r="AC127" s="333" t="s">
        <v>2697</v>
      </c>
    </row>
    <row r="128" spans="29:29">
      <c r="AC128" s="333" t="s">
        <v>2699</v>
      </c>
    </row>
    <row r="129" spans="29:29">
      <c r="AC129" s="333" t="s">
        <v>2701</v>
      </c>
    </row>
    <row r="130" spans="29:29">
      <c r="AC130" s="333" t="s">
        <v>2703</v>
      </c>
    </row>
    <row r="131" spans="29:29">
      <c r="AC131" s="333" t="s">
        <v>2705</v>
      </c>
    </row>
  </sheetData>
  <mergeCells count="42">
    <mergeCell ref="K38:AC38"/>
    <mergeCell ref="K39:M39"/>
    <mergeCell ref="K40:AC40"/>
    <mergeCell ref="K41:AC41"/>
    <mergeCell ref="K30:AC30"/>
    <mergeCell ref="K31:M31"/>
    <mergeCell ref="K32:AC32"/>
    <mergeCell ref="K33:AC33"/>
    <mergeCell ref="K36:AC36"/>
    <mergeCell ref="L37:P37"/>
    <mergeCell ref="S37:T37"/>
    <mergeCell ref="V37:AB37"/>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L13:P13"/>
    <mergeCell ref="S13:T13"/>
    <mergeCell ref="V13:AB13"/>
    <mergeCell ref="A1:AC1"/>
    <mergeCell ref="A2:AC2"/>
    <mergeCell ref="K4:AC4"/>
    <mergeCell ref="L5:P5"/>
    <mergeCell ref="S5:T5"/>
    <mergeCell ref="V5:AB5"/>
    <mergeCell ref="K6:AC6"/>
    <mergeCell ref="K7:M7"/>
    <mergeCell ref="K8:AC8"/>
    <mergeCell ref="K9:AC9"/>
    <mergeCell ref="K12:AC12"/>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9"/>
  <sheetViews>
    <sheetView view="pageBreakPreview" zoomScale="85" zoomScaleNormal="100" zoomScaleSheetLayoutView="85" workbookViewId="0"/>
  </sheetViews>
  <sheetFormatPr defaultRowHeight="13.5"/>
  <cols>
    <col min="1" max="1" width="2.5" style="392" customWidth="1"/>
    <col min="2" max="2" width="5.5" style="477" bestFit="1" customWidth="1"/>
    <col min="3" max="3" width="135.75" style="478" customWidth="1"/>
    <col min="4" max="256" width="9" style="392"/>
    <col min="257" max="257" width="2.5" style="392" customWidth="1"/>
    <col min="258" max="258" width="5.5" style="392" bestFit="1" customWidth="1"/>
    <col min="259" max="259" width="135.75" style="392" customWidth="1"/>
    <col min="260" max="512" width="9" style="392"/>
    <col min="513" max="513" width="2.5" style="392" customWidth="1"/>
    <col min="514" max="514" width="5.5" style="392" bestFit="1" customWidth="1"/>
    <col min="515" max="515" width="135.75" style="392" customWidth="1"/>
    <col min="516" max="768" width="9" style="392"/>
    <col min="769" max="769" width="2.5" style="392" customWidth="1"/>
    <col min="770" max="770" width="5.5" style="392" bestFit="1" customWidth="1"/>
    <col min="771" max="771" width="135.75" style="392" customWidth="1"/>
    <col min="772" max="1024" width="9" style="392"/>
    <col min="1025" max="1025" width="2.5" style="392" customWidth="1"/>
    <col min="1026" max="1026" width="5.5" style="392" bestFit="1" customWidth="1"/>
    <col min="1027" max="1027" width="135.75" style="392" customWidth="1"/>
    <col min="1028" max="1280" width="9" style="392"/>
    <col min="1281" max="1281" width="2.5" style="392" customWidth="1"/>
    <col min="1282" max="1282" width="5.5" style="392" bestFit="1" customWidth="1"/>
    <col min="1283" max="1283" width="135.75" style="392" customWidth="1"/>
    <col min="1284" max="1536" width="9" style="392"/>
    <col min="1537" max="1537" width="2.5" style="392" customWidth="1"/>
    <col min="1538" max="1538" width="5.5" style="392" bestFit="1" customWidth="1"/>
    <col min="1539" max="1539" width="135.75" style="392" customWidth="1"/>
    <col min="1540" max="1792" width="9" style="392"/>
    <col min="1793" max="1793" width="2.5" style="392" customWidth="1"/>
    <col min="1794" max="1794" width="5.5" style="392" bestFit="1" customWidth="1"/>
    <col min="1795" max="1795" width="135.75" style="392" customWidth="1"/>
    <col min="1796" max="2048" width="9" style="392"/>
    <col min="2049" max="2049" width="2.5" style="392" customWidth="1"/>
    <col min="2050" max="2050" width="5.5" style="392" bestFit="1" customWidth="1"/>
    <col min="2051" max="2051" width="135.75" style="392" customWidth="1"/>
    <col min="2052" max="2304" width="9" style="392"/>
    <col min="2305" max="2305" width="2.5" style="392" customWidth="1"/>
    <col min="2306" max="2306" width="5.5" style="392" bestFit="1" customWidth="1"/>
    <col min="2307" max="2307" width="135.75" style="392" customWidth="1"/>
    <col min="2308" max="2560" width="9" style="392"/>
    <col min="2561" max="2561" width="2.5" style="392" customWidth="1"/>
    <col min="2562" max="2562" width="5.5" style="392" bestFit="1" customWidth="1"/>
    <col min="2563" max="2563" width="135.75" style="392" customWidth="1"/>
    <col min="2564" max="2816" width="9" style="392"/>
    <col min="2817" max="2817" width="2.5" style="392" customWidth="1"/>
    <col min="2818" max="2818" width="5.5" style="392" bestFit="1" customWidth="1"/>
    <col min="2819" max="2819" width="135.75" style="392" customWidth="1"/>
    <col min="2820" max="3072" width="9" style="392"/>
    <col min="3073" max="3073" width="2.5" style="392" customWidth="1"/>
    <col min="3074" max="3074" width="5.5" style="392" bestFit="1" customWidth="1"/>
    <col min="3075" max="3075" width="135.75" style="392" customWidth="1"/>
    <col min="3076" max="3328" width="9" style="392"/>
    <col min="3329" max="3329" width="2.5" style="392" customWidth="1"/>
    <col min="3330" max="3330" width="5.5" style="392" bestFit="1" customWidth="1"/>
    <col min="3331" max="3331" width="135.75" style="392" customWidth="1"/>
    <col min="3332" max="3584" width="9" style="392"/>
    <col min="3585" max="3585" width="2.5" style="392" customWidth="1"/>
    <col min="3586" max="3586" width="5.5" style="392" bestFit="1" customWidth="1"/>
    <col min="3587" max="3587" width="135.75" style="392" customWidth="1"/>
    <col min="3588" max="3840" width="9" style="392"/>
    <col min="3841" max="3841" width="2.5" style="392" customWidth="1"/>
    <col min="3842" max="3842" width="5.5" style="392" bestFit="1" customWidth="1"/>
    <col min="3843" max="3843" width="135.75" style="392" customWidth="1"/>
    <col min="3844" max="4096" width="9" style="392"/>
    <col min="4097" max="4097" width="2.5" style="392" customWidth="1"/>
    <col min="4098" max="4098" width="5.5" style="392" bestFit="1" customWidth="1"/>
    <col min="4099" max="4099" width="135.75" style="392" customWidth="1"/>
    <col min="4100" max="4352" width="9" style="392"/>
    <col min="4353" max="4353" width="2.5" style="392" customWidth="1"/>
    <col min="4354" max="4354" width="5.5" style="392" bestFit="1" customWidth="1"/>
    <col min="4355" max="4355" width="135.75" style="392" customWidth="1"/>
    <col min="4356" max="4608" width="9" style="392"/>
    <col min="4609" max="4609" width="2.5" style="392" customWidth="1"/>
    <col min="4610" max="4610" width="5.5" style="392" bestFit="1" customWidth="1"/>
    <col min="4611" max="4611" width="135.75" style="392" customWidth="1"/>
    <col min="4612" max="4864" width="9" style="392"/>
    <col min="4865" max="4865" width="2.5" style="392" customWidth="1"/>
    <col min="4866" max="4866" width="5.5" style="392" bestFit="1" customWidth="1"/>
    <col min="4867" max="4867" width="135.75" style="392" customWidth="1"/>
    <col min="4868" max="5120" width="9" style="392"/>
    <col min="5121" max="5121" width="2.5" style="392" customWidth="1"/>
    <col min="5122" max="5122" width="5.5" style="392" bestFit="1" customWidth="1"/>
    <col min="5123" max="5123" width="135.75" style="392" customWidth="1"/>
    <col min="5124" max="5376" width="9" style="392"/>
    <col min="5377" max="5377" width="2.5" style="392" customWidth="1"/>
    <col min="5378" max="5378" width="5.5" style="392" bestFit="1" customWidth="1"/>
    <col min="5379" max="5379" width="135.75" style="392" customWidth="1"/>
    <col min="5380" max="5632" width="9" style="392"/>
    <col min="5633" max="5633" width="2.5" style="392" customWidth="1"/>
    <col min="5634" max="5634" width="5.5" style="392" bestFit="1" customWidth="1"/>
    <col min="5635" max="5635" width="135.75" style="392" customWidth="1"/>
    <col min="5636" max="5888" width="9" style="392"/>
    <col min="5889" max="5889" width="2.5" style="392" customWidth="1"/>
    <col min="5890" max="5890" width="5.5" style="392" bestFit="1" customWidth="1"/>
    <col min="5891" max="5891" width="135.75" style="392" customWidth="1"/>
    <col min="5892" max="6144" width="9" style="392"/>
    <col min="6145" max="6145" width="2.5" style="392" customWidth="1"/>
    <col min="6146" max="6146" width="5.5" style="392" bestFit="1" customWidth="1"/>
    <col min="6147" max="6147" width="135.75" style="392" customWidth="1"/>
    <col min="6148" max="6400" width="9" style="392"/>
    <col min="6401" max="6401" width="2.5" style="392" customWidth="1"/>
    <col min="6402" max="6402" width="5.5" style="392" bestFit="1" customWidth="1"/>
    <col min="6403" max="6403" width="135.75" style="392" customWidth="1"/>
    <col min="6404" max="6656" width="9" style="392"/>
    <col min="6657" max="6657" width="2.5" style="392" customWidth="1"/>
    <col min="6658" max="6658" width="5.5" style="392" bestFit="1" customWidth="1"/>
    <col min="6659" max="6659" width="135.75" style="392" customWidth="1"/>
    <col min="6660" max="6912" width="9" style="392"/>
    <col min="6913" max="6913" width="2.5" style="392" customWidth="1"/>
    <col min="6914" max="6914" width="5.5" style="392" bestFit="1" customWidth="1"/>
    <col min="6915" max="6915" width="135.75" style="392" customWidth="1"/>
    <col min="6916" max="7168" width="9" style="392"/>
    <col min="7169" max="7169" width="2.5" style="392" customWidth="1"/>
    <col min="7170" max="7170" width="5.5" style="392" bestFit="1" customWidth="1"/>
    <col min="7171" max="7171" width="135.75" style="392" customWidth="1"/>
    <col min="7172" max="7424" width="9" style="392"/>
    <col min="7425" max="7425" width="2.5" style="392" customWidth="1"/>
    <col min="7426" max="7426" width="5.5" style="392" bestFit="1" customWidth="1"/>
    <col min="7427" max="7427" width="135.75" style="392" customWidth="1"/>
    <col min="7428" max="7680" width="9" style="392"/>
    <col min="7681" max="7681" width="2.5" style="392" customWidth="1"/>
    <col min="7682" max="7682" width="5.5" style="392" bestFit="1" customWidth="1"/>
    <col min="7683" max="7683" width="135.75" style="392" customWidth="1"/>
    <col min="7684" max="7936" width="9" style="392"/>
    <col min="7937" max="7937" width="2.5" style="392" customWidth="1"/>
    <col min="7938" max="7938" width="5.5" style="392" bestFit="1" customWidth="1"/>
    <col min="7939" max="7939" width="135.75" style="392" customWidth="1"/>
    <col min="7940" max="8192" width="9" style="392"/>
    <col min="8193" max="8193" width="2.5" style="392" customWidth="1"/>
    <col min="8194" max="8194" width="5.5" style="392" bestFit="1" customWidth="1"/>
    <col min="8195" max="8195" width="135.75" style="392" customWidth="1"/>
    <col min="8196" max="8448" width="9" style="392"/>
    <col min="8449" max="8449" width="2.5" style="392" customWidth="1"/>
    <col min="8450" max="8450" width="5.5" style="392" bestFit="1" customWidth="1"/>
    <col min="8451" max="8451" width="135.75" style="392" customWidth="1"/>
    <col min="8452" max="8704" width="9" style="392"/>
    <col min="8705" max="8705" width="2.5" style="392" customWidth="1"/>
    <col min="8706" max="8706" width="5.5" style="392" bestFit="1" customWidth="1"/>
    <col min="8707" max="8707" width="135.75" style="392" customWidth="1"/>
    <col min="8708" max="8960" width="9" style="392"/>
    <col min="8961" max="8961" width="2.5" style="392" customWidth="1"/>
    <col min="8962" max="8962" width="5.5" style="392" bestFit="1" customWidth="1"/>
    <col min="8963" max="8963" width="135.75" style="392" customWidth="1"/>
    <col min="8964" max="9216" width="9" style="392"/>
    <col min="9217" max="9217" width="2.5" style="392" customWidth="1"/>
    <col min="9218" max="9218" width="5.5" style="392" bestFit="1" customWidth="1"/>
    <col min="9219" max="9219" width="135.75" style="392" customWidth="1"/>
    <col min="9220" max="9472" width="9" style="392"/>
    <col min="9473" max="9473" width="2.5" style="392" customWidth="1"/>
    <col min="9474" max="9474" width="5.5" style="392" bestFit="1" customWidth="1"/>
    <col min="9475" max="9475" width="135.75" style="392" customWidth="1"/>
    <col min="9476" max="9728" width="9" style="392"/>
    <col min="9729" max="9729" width="2.5" style="392" customWidth="1"/>
    <col min="9730" max="9730" width="5.5" style="392" bestFit="1" customWidth="1"/>
    <col min="9731" max="9731" width="135.75" style="392" customWidth="1"/>
    <col min="9732" max="9984" width="9" style="392"/>
    <col min="9985" max="9985" width="2.5" style="392" customWidth="1"/>
    <col min="9986" max="9986" width="5.5" style="392" bestFit="1" customWidth="1"/>
    <col min="9987" max="9987" width="135.75" style="392" customWidth="1"/>
    <col min="9988" max="10240" width="9" style="392"/>
    <col min="10241" max="10241" width="2.5" style="392" customWidth="1"/>
    <col min="10242" max="10242" width="5.5" style="392" bestFit="1" customWidth="1"/>
    <col min="10243" max="10243" width="135.75" style="392" customWidth="1"/>
    <col min="10244" max="10496" width="9" style="392"/>
    <col min="10497" max="10497" width="2.5" style="392" customWidth="1"/>
    <col min="10498" max="10498" width="5.5" style="392" bestFit="1" customWidth="1"/>
    <col min="10499" max="10499" width="135.75" style="392" customWidth="1"/>
    <col min="10500" max="10752" width="9" style="392"/>
    <col min="10753" max="10753" width="2.5" style="392" customWidth="1"/>
    <col min="10754" max="10754" width="5.5" style="392" bestFit="1" customWidth="1"/>
    <col min="10755" max="10755" width="135.75" style="392" customWidth="1"/>
    <col min="10756" max="11008" width="9" style="392"/>
    <col min="11009" max="11009" width="2.5" style="392" customWidth="1"/>
    <col min="11010" max="11010" width="5.5" style="392" bestFit="1" customWidth="1"/>
    <col min="11011" max="11011" width="135.75" style="392" customWidth="1"/>
    <col min="11012" max="11264" width="9" style="392"/>
    <col min="11265" max="11265" width="2.5" style="392" customWidth="1"/>
    <col min="11266" max="11266" width="5.5" style="392" bestFit="1" customWidth="1"/>
    <col min="11267" max="11267" width="135.75" style="392" customWidth="1"/>
    <col min="11268" max="11520" width="9" style="392"/>
    <col min="11521" max="11521" width="2.5" style="392" customWidth="1"/>
    <col min="11522" max="11522" width="5.5" style="392" bestFit="1" customWidth="1"/>
    <col min="11523" max="11523" width="135.75" style="392" customWidth="1"/>
    <col min="11524" max="11776" width="9" style="392"/>
    <col min="11777" max="11777" width="2.5" style="392" customWidth="1"/>
    <col min="11778" max="11778" width="5.5" style="392" bestFit="1" customWidth="1"/>
    <col min="11779" max="11779" width="135.75" style="392" customWidth="1"/>
    <col min="11780" max="12032" width="9" style="392"/>
    <col min="12033" max="12033" width="2.5" style="392" customWidth="1"/>
    <col min="12034" max="12034" width="5.5" style="392" bestFit="1" customWidth="1"/>
    <col min="12035" max="12035" width="135.75" style="392" customWidth="1"/>
    <col min="12036" max="12288" width="9" style="392"/>
    <col min="12289" max="12289" width="2.5" style="392" customWidth="1"/>
    <col min="12290" max="12290" width="5.5" style="392" bestFit="1" customWidth="1"/>
    <col min="12291" max="12291" width="135.75" style="392" customWidth="1"/>
    <col min="12292" max="12544" width="9" style="392"/>
    <col min="12545" max="12545" width="2.5" style="392" customWidth="1"/>
    <col min="12546" max="12546" width="5.5" style="392" bestFit="1" customWidth="1"/>
    <col min="12547" max="12547" width="135.75" style="392" customWidth="1"/>
    <col min="12548" max="12800" width="9" style="392"/>
    <col min="12801" max="12801" width="2.5" style="392" customWidth="1"/>
    <col min="12802" max="12802" width="5.5" style="392" bestFit="1" customWidth="1"/>
    <col min="12803" max="12803" width="135.75" style="392" customWidth="1"/>
    <col min="12804" max="13056" width="9" style="392"/>
    <col min="13057" max="13057" width="2.5" style="392" customWidth="1"/>
    <col min="13058" max="13058" width="5.5" style="392" bestFit="1" customWidth="1"/>
    <col min="13059" max="13059" width="135.75" style="392" customWidth="1"/>
    <col min="13060" max="13312" width="9" style="392"/>
    <col min="13313" max="13313" width="2.5" style="392" customWidth="1"/>
    <col min="13314" max="13314" width="5.5" style="392" bestFit="1" customWidth="1"/>
    <col min="13315" max="13315" width="135.75" style="392" customWidth="1"/>
    <col min="13316" max="13568" width="9" style="392"/>
    <col min="13569" max="13569" width="2.5" style="392" customWidth="1"/>
    <col min="13570" max="13570" width="5.5" style="392" bestFit="1" customWidth="1"/>
    <col min="13571" max="13571" width="135.75" style="392" customWidth="1"/>
    <col min="13572" max="13824" width="9" style="392"/>
    <col min="13825" max="13825" width="2.5" style="392" customWidth="1"/>
    <col min="13826" max="13826" width="5.5" style="392" bestFit="1" customWidth="1"/>
    <col min="13827" max="13827" width="135.75" style="392" customWidth="1"/>
    <col min="13828" max="14080" width="9" style="392"/>
    <col min="14081" max="14081" width="2.5" style="392" customWidth="1"/>
    <col min="14082" max="14082" width="5.5" style="392" bestFit="1" customWidth="1"/>
    <col min="14083" max="14083" width="135.75" style="392" customWidth="1"/>
    <col min="14084" max="14336" width="9" style="392"/>
    <col min="14337" max="14337" width="2.5" style="392" customWidth="1"/>
    <col min="14338" max="14338" width="5.5" style="392" bestFit="1" customWidth="1"/>
    <col min="14339" max="14339" width="135.75" style="392" customWidth="1"/>
    <col min="14340" max="14592" width="9" style="392"/>
    <col min="14593" max="14593" width="2.5" style="392" customWidth="1"/>
    <col min="14594" max="14594" width="5.5" style="392" bestFit="1" customWidth="1"/>
    <col min="14595" max="14595" width="135.75" style="392" customWidth="1"/>
    <col min="14596" max="14848" width="9" style="392"/>
    <col min="14849" max="14849" width="2.5" style="392" customWidth="1"/>
    <col min="14850" max="14850" width="5.5" style="392" bestFit="1" customWidth="1"/>
    <col min="14851" max="14851" width="135.75" style="392" customWidth="1"/>
    <col min="14852" max="15104" width="9" style="392"/>
    <col min="15105" max="15105" width="2.5" style="392" customWidth="1"/>
    <col min="15106" max="15106" width="5.5" style="392" bestFit="1" customWidth="1"/>
    <col min="15107" max="15107" width="135.75" style="392" customWidth="1"/>
    <col min="15108" max="15360" width="9" style="392"/>
    <col min="15361" max="15361" width="2.5" style="392" customWidth="1"/>
    <col min="15362" max="15362" width="5.5" style="392" bestFit="1" customWidth="1"/>
    <col min="15363" max="15363" width="135.75" style="392" customWidth="1"/>
    <col min="15364" max="15616" width="9" style="392"/>
    <col min="15617" max="15617" width="2.5" style="392" customWidth="1"/>
    <col min="15618" max="15618" width="5.5" style="392" bestFit="1" customWidth="1"/>
    <col min="15619" max="15619" width="135.75" style="392" customWidth="1"/>
    <col min="15620" max="15872" width="9" style="392"/>
    <col min="15873" max="15873" width="2.5" style="392" customWidth="1"/>
    <col min="15874" max="15874" width="5.5" style="392" bestFit="1" customWidth="1"/>
    <col min="15875" max="15875" width="135.75" style="392" customWidth="1"/>
    <col min="15876" max="16128" width="9" style="392"/>
    <col min="16129" max="16129" width="2.5" style="392" customWidth="1"/>
    <col min="16130" max="16130" width="5.5" style="392" bestFit="1" customWidth="1"/>
    <col min="16131" max="16131" width="135.75" style="392" customWidth="1"/>
    <col min="16132" max="16384" width="9" style="392"/>
  </cols>
  <sheetData>
    <row r="2" spans="1:3">
      <c r="A2" s="392" t="s">
        <v>3108</v>
      </c>
    </row>
    <row r="4" spans="1:3">
      <c r="A4" s="392" t="s">
        <v>3109</v>
      </c>
    </row>
    <row r="5" spans="1:3">
      <c r="C5" s="478" t="s">
        <v>3110</v>
      </c>
    </row>
    <row r="7" spans="1:3">
      <c r="A7" s="392" t="s">
        <v>3111</v>
      </c>
    </row>
    <row r="8" spans="1:3">
      <c r="C8" s="478" t="s">
        <v>3112</v>
      </c>
    </row>
    <row r="10" spans="1:3">
      <c r="A10" s="392" t="s">
        <v>3113</v>
      </c>
    </row>
    <row r="11" spans="1:3">
      <c r="B11" s="477" t="s">
        <v>3114</v>
      </c>
      <c r="C11" s="478" t="s">
        <v>3115</v>
      </c>
    </row>
    <row r="12" spans="1:3">
      <c r="B12" s="477" t="s">
        <v>3116</v>
      </c>
      <c r="C12" s="478" t="s">
        <v>3117</v>
      </c>
    </row>
    <row r="13" spans="1:3" ht="27">
      <c r="B13" s="477" t="s">
        <v>3118</v>
      </c>
      <c r="C13" s="478" t="s">
        <v>3119</v>
      </c>
    </row>
    <row r="14" spans="1:3">
      <c r="B14" s="477" t="s">
        <v>3120</v>
      </c>
      <c r="C14" s="478" t="s">
        <v>3121</v>
      </c>
    </row>
    <row r="15" spans="1:3" ht="54">
      <c r="B15" s="477" t="s">
        <v>3122</v>
      </c>
      <c r="C15" s="479" t="s">
        <v>3123</v>
      </c>
    </row>
    <row r="16" spans="1:3" ht="40.5">
      <c r="B16" s="477" t="s">
        <v>3124</v>
      </c>
      <c r="C16" s="478" t="s">
        <v>3125</v>
      </c>
    </row>
    <row r="17" spans="1:3">
      <c r="B17" s="477" t="s">
        <v>3126</v>
      </c>
      <c r="C17" s="478" t="s">
        <v>3127</v>
      </c>
    </row>
    <row r="18" spans="1:3" ht="27">
      <c r="B18" s="477" t="s">
        <v>3128</v>
      </c>
      <c r="C18" s="479" t="s">
        <v>3129</v>
      </c>
    </row>
    <row r="19" spans="1:3" ht="54">
      <c r="B19" s="477" t="s">
        <v>3130</v>
      </c>
      <c r="C19" s="478" t="s">
        <v>3131</v>
      </c>
    </row>
    <row r="20" spans="1:3" ht="135">
      <c r="B20" s="477" t="s">
        <v>3132</v>
      </c>
      <c r="C20" s="479" t="s">
        <v>4527</v>
      </c>
    </row>
    <row r="21" spans="1:3">
      <c r="B21" s="477" t="s">
        <v>3133</v>
      </c>
      <c r="C21" s="478" t="s">
        <v>3134</v>
      </c>
    </row>
    <row r="23" spans="1:3">
      <c r="A23" s="392" t="s">
        <v>3135</v>
      </c>
    </row>
    <row r="24" spans="1:3">
      <c r="B24" s="477" t="s">
        <v>3114</v>
      </c>
      <c r="C24" s="478" t="s">
        <v>3136</v>
      </c>
    </row>
    <row r="25" spans="1:3" ht="54">
      <c r="B25" s="477" t="s">
        <v>3116</v>
      </c>
      <c r="C25" s="479" t="s">
        <v>3137</v>
      </c>
    </row>
    <row r="26" spans="1:3" ht="27">
      <c r="B26" s="477" t="s">
        <v>3118</v>
      </c>
      <c r="C26" s="478" t="s">
        <v>3138</v>
      </c>
    </row>
    <row r="27" spans="1:3" ht="27">
      <c r="B27" s="477" t="s">
        <v>3120</v>
      </c>
      <c r="C27" s="478" t="s">
        <v>3139</v>
      </c>
    </row>
    <row r="28" spans="1:3">
      <c r="B28" s="477" t="s">
        <v>3122</v>
      </c>
      <c r="C28" s="478" t="s">
        <v>3140</v>
      </c>
    </row>
    <row r="29" spans="1:3" ht="108">
      <c r="B29" s="477" t="s">
        <v>3124</v>
      </c>
      <c r="C29" s="479" t="s">
        <v>4522</v>
      </c>
    </row>
    <row r="30" spans="1:3">
      <c r="B30" s="477" t="s">
        <v>3126</v>
      </c>
      <c r="C30" s="478" t="s">
        <v>3141</v>
      </c>
    </row>
    <row r="31" spans="1:3">
      <c r="B31" s="477" t="s">
        <v>3128</v>
      </c>
      <c r="C31" s="478" t="s">
        <v>3142</v>
      </c>
    </row>
    <row r="32" spans="1:3" ht="40.5">
      <c r="B32" s="477" t="s">
        <v>3130</v>
      </c>
      <c r="C32" s="478" t="s">
        <v>4523</v>
      </c>
    </row>
    <row r="33" spans="2:3" ht="27">
      <c r="B33" s="477" t="s">
        <v>3132</v>
      </c>
      <c r="C33" s="478" t="s">
        <v>3143</v>
      </c>
    </row>
    <row r="34" spans="2:3" ht="27">
      <c r="B34" s="477" t="s">
        <v>3144</v>
      </c>
      <c r="C34" s="478" t="s">
        <v>4524</v>
      </c>
    </row>
    <row r="35" spans="2:3">
      <c r="B35" s="477" t="s">
        <v>3145</v>
      </c>
      <c r="C35" s="478" t="s">
        <v>3146</v>
      </c>
    </row>
    <row r="36" spans="2:3">
      <c r="B36" s="477" t="s">
        <v>3147</v>
      </c>
      <c r="C36" s="478" t="s">
        <v>3148</v>
      </c>
    </row>
    <row r="37" spans="2:3" ht="54">
      <c r="B37" s="477" t="s">
        <v>3149</v>
      </c>
      <c r="C37" s="478" t="s">
        <v>3150</v>
      </c>
    </row>
    <row r="38" spans="2:3" ht="162">
      <c r="B38" s="477" t="s">
        <v>3151</v>
      </c>
      <c r="C38" s="479" t="s">
        <v>4525</v>
      </c>
    </row>
    <row r="39" spans="2:3" ht="40.5">
      <c r="B39" s="477" t="s">
        <v>3152</v>
      </c>
      <c r="C39" s="478" t="s">
        <v>4526</v>
      </c>
    </row>
    <row r="40" spans="2:3" ht="121.5">
      <c r="B40" s="477" t="s">
        <v>3153</v>
      </c>
      <c r="C40" s="478" t="s">
        <v>3154</v>
      </c>
    </row>
    <row r="41" spans="2:3">
      <c r="C41" s="478" t="s">
        <v>3155</v>
      </c>
    </row>
    <row r="42" spans="2:3">
      <c r="C42" s="478" t="s">
        <v>3156</v>
      </c>
    </row>
    <row r="43" spans="2:3">
      <c r="C43" s="478" t="s">
        <v>3157</v>
      </c>
    </row>
    <row r="44" spans="2:3">
      <c r="C44" s="478" t="s">
        <v>3158</v>
      </c>
    </row>
    <row r="45" spans="2:3">
      <c r="C45" s="478" t="s">
        <v>3159</v>
      </c>
    </row>
    <row r="46" spans="2:3">
      <c r="C46" s="478" t="s">
        <v>3160</v>
      </c>
    </row>
    <row r="47" spans="2:3">
      <c r="B47" s="477" t="s">
        <v>3161</v>
      </c>
      <c r="C47" s="478" t="s">
        <v>3162</v>
      </c>
    </row>
    <row r="48" spans="2:3" ht="27">
      <c r="B48" s="477" t="s">
        <v>3163</v>
      </c>
      <c r="C48" s="478" t="s">
        <v>3164</v>
      </c>
    </row>
    <row r="49" spans="1:3">
      <c r="B49" s="477" t="s">
        <v>3165</v>
      </c>
      <c r="C49" s="478" t="s">
        <v>3166</v>
      </c>
    </row>
    <row r="50" spans="1:3">
      <c r="B50" s="477" t="s">
        <v>3167</v>
      </c>
      <c r="C50" s="478" t="s">
        <v>3168</v>
      </c>
    </row>
    <row r="51" spans="1:3" ht="40.5">
      <c r="B51" s="477" t="s">
        <v>3169</v>
      </c>
      <c r="C51" s="478" t="s">
        <v>3170</v>
      </c>
    </row>
    <row r="52" spans="1:3" ht="27">
      <c r="B52" s="477" t="s">
        <v>3171</v>
      </c>
      <c r="C52" s="478" t="s">
        <v>3172</v>
      </c>
    </row>
    <row r="53" spans="1:3">
      <c r="B53" s="477" t="s">
        <v>3173</v>
      </c>
      <c r="C53" s="478" t="s">
        <v>3174</v>
      </c>
    </row>
    <row r="54" spans="1:3" ht="54">
      <c r="B54" s="477" t="s">
        <v>4503</v>
      </c>
      <c r="C54" s="478" t="s">
        <v>4507</v>
      </c>
    </row>
    <row r="55" spans="1:3" ht="40.5">
      <c r="B55" s="477" t="s">
        <v>4504</v>
      </c>
      <c r="C55" s="478" t="s">
        <v>4508</v>
      </c>
    </row>
    <row r="56" spans="1:3" ht="40.5">
      <c r="B56" s="477" t="s">
        <v>4505</v>
      </c>
      <c r="C56" s="478" t="s">
        <v>4506</v>
      </c>
    </row>
    <row r="57" spans="1:3">
      <c r="B57" s="477" t="s">
        <v>4501</v>
      </c>
      <c r="C57" s="478" t="s">
        <v>3175</v>
      </c>
    </row>
    <row r="58" spans="1:3">
      <c r="B58" s="477" t="s">
        <v>4502</v>
      </c>
      <c r="C58" s="478" t="s">
        <v>3176</v>
      </c>
    </row>
    <row r="60" spans="1:3">
      <c r="A60" s="392" t="s">
        <v>3177</v>
      </c>
    </row>
    <row r="61" spans="1:3">
      <c r="B61" s="477" t="s">
        <v>3114</v>
      </c>
      <c r="C61" s="478" t="s">
        <v>4528</v>
      </c>
    </row>
    <row r="62" spans="1:3">
      <c r="B62" s="477" t="s">
        <v>3116</v>
      </c>
      <c r="C62" s="478" t="s">
        <v>4529</v>
      </c>
    </row>
    <row r="63" spans="1:3">
      <c r="B63" s="477" t="s">
        <v>3118</v>
      </c>
      <c r="C63" s="478" t="s">
        <v>3178</v>
      </c>
    </row>
    <row r="64" spans="1:3">
      <c r="B64" s="477" t="s">
        <v>3120</v>
      </c>
      <c r="C64" s="478" t="s">
        <v>3179</v>
      </c>
    </row>
    <row r="65" spans="2:3">
      <c r="B65" s="477" t="s">
        <v>3122</v>
      </c>
      <c r="C65" s="478" t="s">
        <v>3180</v>
      </c>
    </row>
    <row r="66" spans="2:3" ht="67.5">
      <c r="B66" s="477" t="s">
        <v>3124</v>
      </c>
      <c r="C66" s="478" t="s">
        <v>4530</v>
      </c>
    </row>
    <row r="67" spans="2:3" ht="81">
      <c r="B67" s="477" t="s">
        <v>3126</v>
      </c>
      <c r="C67" s="479" t="s">
        <v>4531</v>
      </c>
    </row>
    <row r="68" spans="2:3" ht="54">
      <c r="B68" s="477" t="s">
        <v>3128</v>
      </c>
      <c r="C68" s="479" t="s">
        <v>4532</v>
      </c>
    </row>
    <row r="69" spans="2:3" ht="27">
      <c r="B69" s="477" t="s">
        <v>3130</v>
      </c>
      <c r="C69" s="478" t="s">
        <v>4533</v>
      </c>
    </row>
    <row r="70" spans="2:3" ht="27">
      <c r="B70" s="477" t="s">
        <v>3132</v>
      </c>
      <c r="C70" s="478" t="s">
        <v>3181</v>
      </c>
    </row>
    <row r="71" spans="2:3" ht="27">
      <c r="B71" s="477" t="s">
        <v>3144</v>
      </c>
      <c r="C71" s="478" t="s">
        <v>3182</v>
      </c>
    </row>
    <row r="72" spans="2:3">
      <c r="B72" s="477" t="s">
        <v>3145</v>
      </c>
      <c r="C72" s="478" t="s">
        <v>4509</v>
      </c>
    </row>
    <row r="73" spans="2:3" ht="27">
      <c r="B73" s="477" t="s">
        <v>3147</v>
      </c>
      <c r="C73" s="478" t="s">
        <v>4510</v>
      </c>
    </row>
    <row r="74" spans="2:3" ht="27">
      <c r="B74" s="477" t="s">
        <v>3183</v>
      </c>
      <c r="C74" s="478" t="s">
        <v>4534</v>
      </c>
    </row>
    <row r="75" spans="2:3" ht="81">
      <c r="B75" s="477" t="s">
        <v>3184</v>
      </c>
      <c r="C75" s="479" t="s">
        <v>4535</v>
      </c>
    </row>
    <row r="76" spans="2:3">
      <c r="B76" s="477" t="s">
        <v>3152</v>
      </c>
      <c r="C76" s="478" t="s">
        <v>3185</v>
      </c>
    </row>
    <row r="77" spans="2:3">
      <c r="B77" s="477" t="s">
        <v>3153</v>
      </c>
      <c r="C77" s="478" t="s">
        <v>4536</v>
      </c>
    </row>
    <row r="78" spans="2:3" ht="27">
      <c r="B78" s="477" t="s">
        <v>3186</v>
      </c>
      <c r="C78" s="478" t="s">
        <v>3187</v>
      </c>
    </row>
    <row r="79" spans="2:3">
      <c r="B79" s="477" t="s">
        <v>3188</v>
      </c>
      <c r="C79" s="478" t="s">
        <v>3189</v>
      </c>
    </row>
    <row r="80" spans="2:3" ht="27">
      <c r="B80" s="477" t="s">
        <v>3190</v>
      </c>
      <c r="C80" s="478" t="s">
        <v>3191</v>
      </c>
    </row>
    <row r="81" spans="1:3" ht="27">
      <c r="B81" s="477" t="s">
        <v>3192</v>
      </c>
      <c r="C81" s="478" t="s">
        <v>3193</v>
      </c>
    </row>
    <row r="82" spans="1:3" ht="27">
      <c r="B82" s="477" t="s">
        <v>3194</v>
      </c>
      <c r="C82" s="478" t="s">
        <v>3195</v>
      </c>
    </row>
    <row r="83" spans="1:3" ht="27">
      <c r="B83" s="477" t="s">
        <v>3196</v>
      </c>
      <c r="C83" s="478" t="s">
        <v>3197</v>
      </c>
    </row>
    <row r="84" spans="1:3">
      <c r="B84" s="477" t="s">
        <v>3198</v>
      </c>
      <c r="C84" s="478" t="s">
        <v>3199</v>
      </c>
    </row>
    <row r="91" spans="1:3">
      <c r="A91" s="392" t="s">
        <v>3200</v>
      </c>
    </row>
    <row r="92" spans="1:3">
      <c r="B92" s="477" t="s">
        <v>3114</v>
      </c>
      <c r="C92" s="478" t="s">
        <v>3201</v>
      </c>
    </row>
    <row r="93" spans="1:3" ht="27">
      <c r="B93" s="477" t="s">
        <v>3116</v>
      </c>
      <c r="C93" s="478" t="s">
        <v>3202</v>
      </c>
    </row>
    <row r="94" spans="1:3">
      <c r="B94" s="477" t="s">
        <v>3118</v>
      </c>
      <c r="C94" s="478" t="s">
        <v>3203</v>
      </c>
    </row>
    <row r="95" spans="1:3">
      <c r="B95" s="477" t="s">
        <v>3120</v>
      </c>
      <c r="C95" s="478" t="s">
        <v>3204</v>
      </c>
    </row>
    <row r="96" spans="1:3">
      <c r="B96" s="477" t="s">
        <v>3122</v>
      </c>
      <c r="C96" s="478" t="s">
        <v>3205</v>
      </c>
    </row>
    <row r="97" spans="1:3" ht="27">
      <c r="B97" s="477" t="s">
        <v>3124</v>
      </c>
      <c r="C97" s="478" t="s">
        <v>3206</v>
      </c>
    </row>
    <row r="98" spans="1:3">
      <c r="B98" s="477" t="s">
        <v>3126</v>
      </c>
      <c r="C98" s="478" t="s">
        <v>3207</v>
      </c>
    </row>
    <row r="99" spans="1:3">
      <c r="B99" s="477" t="s">
        <v>3128</v>
      </c>
      <c r="C99" s="478" t="s">
        <v>3208</v>
      </c>
    </row>
    <row r="101" spans="1:3">
      <c r="A101" s="392" t="s">
        <v>3209</v>
      </c>
    </row>
    <row r="102" spans="1:3" ht="27">
      <c r="B102" s="477" t="s">
        <v>3114</v>
      </c>
      <c r="C102" s="478" t="s">
        <v>3210</v>
      </c>
    </row>
    <row r="103" spans="1:3">
      <c r="B103" s="477" t="s">
        <v>3116</v>
      </c>
      <c r="C103" s="478" t="s">
        <v>3178</v>
      </c>
    </row>
    <row r="104" spans="1:3" ht="27">
      <c r="B104" s="477" t="s">
        <v>3118</v>
      </c>
      <c r="C104" s="478" t="s">
        <v>3211</v>
      </c>
    </row>
    <row r="105" spans="1:3">
      <c r="B105" s="477" t="s">
        <v>3120</v>
      </c>
      <c r="C105" s="478" t="s">
        <v>3212</v>
      </c>
    </row>
    <row r="106" spans="1:3">
      <c r="B106" s="477" t="s">
        <v>3122</v>
      </c>
      <c r="C106" s="478" t="s">
        <v>3213</v>
      </c>
    </row>
    <row r="107" spans="1:3">
      <c r="B107" s="477" t="s">
        <v>3124</v>
      </c>
      <c r="C107" s="478" t="s">
        <v>3214</v>
      </c>
    </row>
    <row r="108" spans="1:3">
      <c r="B108" s="477" t="s">
        <v>3126</v>
      </c>
      <c r="C108" s="478" t="s">
        <v>3215</v>
      </c>
    </row>
    <row r="109" spans="1:3">
      <c r="B109" s="477" t="s">
        <v>3128</v>
      </c>
      <c r="C109" s="478" t="s">
        <v>3216</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30" ht="15" customHeight="1">
      <c r="A1" s="1413" t="s">
        <v>3217</v>
      </c>
      <c r="B1" s="1413"/>
      <c r="C1" s="1414"/>
      <c r="D1" s="1414"/>
      <c r="E1" s="1414"/>
      <c r="F1" s="1414"/>
      <c r="G1" s="1414"/>
      <c r="H1" s="1414"/>
      <c r="I1" s="1414"/>
      <c r="J1" s="1414"/>
      <c r="K1" s="1414"/>
      <c r="L1" s="1414"/>
      <c r="M1" s="481"/>
      <c r="N1" s="481"/>
      <c r="O1" s="481"/>
      <c r="P1" s="481"/>
      <c r="Q1" s="481"/>
      <c r="R1" s="481"/>
      <c r="S1" s="481"/>
      <c r="T1" s="481"/>
      <c r="U1" s="481"/>
      <c r="V1" s="481"/>
      <c r="W1" s="481"/>
      <c r="X1" s="481"/>
      <c r="Y1" s="481"/>
      <c r="Z1" s="481"/>
      <c r="AA1" s="481"/>
      <c r="AB1" s="481"/>
      <c r="AC1" s="481"/>
    </row>
    <row r="2" spans="1:30" ht="15" customHeight="1">
      <c r="A2" s="480" t="s">
        <v>3218</v>
      </c>
      <c r="B2" s="483"/>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5"/>
    </row>
    <row r="3" spans="1:30" ht="15" customHeight="1">
      <c r="A3" s="480"/>
      <c r="B3" s="483"/>
      <c r="C3" s="484"/>
      <c r="D3" s="484"/>
      <c r="E3" s="484"/>
      <c r="F3" s="484"/>
      <c r="G3" s="484"/>
      <c r="H3" s="484"/>
      <c r="I3" s="484"/>
      <c r="J3" s="484"/>
      <c r="K3" s="484"/>
      <c r="L3" s="484"/>
      <c r="M3" s="484"/>
      <c r="N3" s="484"/>
      <c r="O3" s="484"/>
      <c r="P3" s="484"/>
      <c r="Q3" s="484"/>
      <c r="R3" s="484"/>
      <c r="S3" s="484"/>
      <c r="T3" s="484"/>
      <c r="U3" s="484"/>
      <c r="V3" s="484"/>
      <c r="W3" s="484"/>
      <c r="X3" s="484"/>
      <c r="Y3" s="484"/>
      <c r="Z3" s="484"/>
      <c r="AA3" s="484"/>
      <c r="AB3" s="484"/>
      <c r="AC3" s="484"/>
      <c r="AD3" s="485"/>
    </row>
    <row r="4" spans="1:30" ht="15" customHeight="1">
      <c r="A4" s="486"/>
      <c r="B4" s="487"/>
      <c r="C4" s="487"/>
      <c r="D4" s="487"/>
      <c r="E4" s="487"/>
      <c r="F4" s="487"/>
      <c r="G4" s="487"/>
      <c r="H4" s="487"/>
      <c r="I4" s="1415" t="s">
        <v>3219</v>
      </c>
      <c r="J4" s="1418" t="s">
        <v>3220</v>
      </c>
      <c r="K4" s="1419"/>
      <c r="L4" s="1419"/>
      <c r="M4" s="1419"/>
      <c r="N4" s="1419"/>
      <c r="O4" s="1419"/>
      <c r="P4" s="1419"/>
      <c r="Q4" s="1419"/>
      <c r="R4" s="1419"/>
      <c r="S4" s="1420"/>
      <c r="T4" s="1421" t="s">
        <v>3221</v>
      </c>
      <c r="U4" s="1422"/>
      <c r="V4" s="1422"/>
      <c r="W4" s="1422"/>
      <c r="X4" s="1422"/>
      <c r="Y4" s="1422"/>
      <c r="Z4" s="1422"/>
      <c r="AA4" s="1422"/>
      <c r="AB4" s="1422"/>
      <c r="AC4" s="1423"/>
    </row>
    <row r="5" spans="1:30" ht="15" customHeight="1">
      <c r="A5" s="486"/>
      <c r="B5" s="487"/>
      <c r="C5" s="487"/>
      <c r="D5" s="487"/>
      <c r="E5" s="487"/>
      <c r="F5" s="487"/>
      <c r="G5" s="487"/>
      <c r="H5" s="487"/>
      <c r="I5" s="1416"/>
      <c r="J5" s="1424"/>
      <c r="K5" s="1425"/>
      <c r="L5" s="1425"/>
      <c r="M5" s="1425"/>
      <c r="N5" s="1425"/>
      <c r="O5" s="1425"/>
      <c r="P5" s="1425"/>
      <c r="Q5" s="1425"/>
      <c r="R5" s="1425"/>
      <c r="S5" s="1426"/>
      <c r="T5" s="1433" t="str">
        <f>IF('第一面 (計変)'!AS2&lt;&gt;"",TEXT('第一面 (計変)'!AS2,"ggge年m月d日"),IF(第一面!AS2&lt;&gt;"",TEXT(第一面!AS2,"ggge年m月d日"),"令和　　年　　月　　日"))</f>
        <v>令和　　年　　月　　日</v>
      </c>
      <c r="U5" s="1434"/>
      <c r="V5" s="1434"/>
      <c r="W5" s="1434"/>
      <c r="X5" s="1434"/>
      <c r="Y5" s="1434"/>
      <c r="Z5" s="1434"/>
      <c r="AA5" s="1434"/>
      <c r="AB5" s="1434"/>
      <c r="AC5" s="1435"/>
    </row>
    <row r="6" spans="1:30" ht="15" customHeight="1">
      <c r="A6" s="486"/>
      <c r="B6" s="487"/>
      <c r="C6" s="487"/>
      <c r="D6" s="487"/>
      <c r="E6" s="487"/>
      <c r="F6" s="487"/>
      <c r="G6" s="487"/>
      <c r="H6" s="487"/>
      <c r="I6" s="1416"/>
      <c r="J6" s="1427"/>
      <c r="K6" s="1428"/>
      <c r="L6" s="1428"/>
      <c r="M6" s="1428"/>
      <c r="N6" s="1428"/>
      <c r="O6" s="1428"/>
      <c r="P6" s="1428"/>
      <c r="Q6" s="1428"/>
      <c r="R6" s="1428"/>
      <c r="S6" s="1429"/>
      <c r="T6" s="1436"/>
      <c r="U6" s="1437"/>
      <c r="V6" s="1437"/>
      <c r="W6" s="1437"/>
      <c r="X6" s="1437"/>
      <c r="Y6" s="1437"/>
      <c r="Z6" s="1437"/>
      <c r="AA6" s="1437"/>
      <c r="AB6" s="1437"/>
      <c r="AC6" s="1438"/>
    </row>
    <row r="7" spans="1:30" ht="15" customHeight="1">
      <c r="A7" s="486"/>
      <c r="B7" s="487"/>
      <c r="C7" s="487"/>
      <c r="D7" s="487"/>
      <c r="E7" s="487"/>
      <c r="F7" s="487"/>
      <c r="G7" s="487"/>
      <c r="H7" s="487"/>
      <c r="I7" s="1416"/>
      <c r="J7" s="1427"/>
      <c r="K7" s="1428"/>
      <c r="L7" s="1428"/>
      <c r="M7" s="1428"/>
      <c r="N7" s="1428"/>
      <c r="O7" s="1428"/>
      <c r="P7" s="1428"/>
      <c r="Q7" s="1428"/>
      <c r="R7" s="1428"/>
      <c r="S7" s="1429"/>
      <c r="T7" s="1439" t="str">
        <f>IF('第一面 (計変)'!AS1&lt;&gt;"","第"&amp;'第一面 (計変)'!B43&amp;"号",IF(第一面!AS1&lt;&gt;"","第"&amp;第一面!B42&amp;"号",IF('第一面 (計変)'!T19&lt;&gt;"","第　"&amp;'第一面 (計変)'!B43&amp;"　　　　　　号","第　"&amp;第一面!B42&amp;"　　　　　　号")))</f>
        <v>第　TKC  　建確　　　　　　号</v>
      </c>
      <c r="U7" s="1440"/>
      <c r="V7" s="1440"/>
      <c r="W7" s="1440"/>
      <c r="X7" s="1440"/>
      <c r="Y7" s="1440"/>
      <c r="Z7" s="1440"/>
      <c r="AA7" s="1440"/>
      <c r="AB7" s="1440"/>
      <c r="AC7" s="1441"/>
    </row>
    <row r="8" spans="1:30" ht="15" customHeight="1">
      <c r="A8" s="486"/>
      <c r="B8" s="487"/>
      <c r="C8" s="487"/>
      <c r="D8" s="487"/>
      <c r="E8" s="487"/>
      <c r="F8" s="487"/>
      <c r="G8" s="487"/>
      <c r="H8" s="487"/>
      <c r="I8" s="1417"/>
      <c r="J8" s="1430"/>
      <c r="K8" s="1431"/>
      <c r="L8" s="1431"/>
      <c r="M8" s="1431"/>
      <c r="N8" s="1431"/>
      <c r="O8" s="1431"/>
      <c r="P8" s="1431"/>
      <c r="Q8" s="1431"/>
      <c r="R8" s="1431"/>
      <c r="S8" s="1432"/>
      <c r="T8" s="1442"/>
      <c r="U8" s="1443"/>
      <c r="V8" s="1443"/>
      <c r="W8" s="1443"/>
      <c r="X8" s="1443"/>
      <c r="Y8" s="1443"/>
      <c r="Z8" s="1443"/>
      <c r="AA8" s="1443"/>
      <c r="AB8" s="1443"/>
      <c r="AC8" s="1444"/>
    </row>
    <row r="9" spans="1:30" ht="15" customHeight="1">
      <c r="A9" s="488"/>
      <c r="B9" s="488"/>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row>
    <row r="10" spans="1:30" ht="15" customHeight="1">
      <c r="A10" s="1445" t="s">
        <v>3222</v>
      </c>
      <c r="B10" s="1445"/>
      <c r="C10" s="1445"/>
      <c r="D10" s="1445"/>
      <c r="E10" s="1445"/>
      <c r="F10" s="1445"/>
      <c r="G10" s="1445"/>
      <c r="H10" s="1445"/>
      <c r="I10" s="1445"/>
      <c r="J10" s="1445"/>
      <c r="K10" s="1445"/>
      <c r="L10" s="1445"/>
      <c r="M10" s="1445"/>
      <c r="N10" s="1445"/>
      <c r="O10" s="1445"/>
      <c r="P10" s="1445"/>
      <c r="Q10" s="1445"/>
      <c r="R10" s="1445"/>
      <c r="S10" s="1445"/>
      <c r="T10" s="1445"/>
      <c r="U10" s="1445"/>
      <c r="V10" s="1445"/>
      <c r="W10" s="1445"/>
      <c r="X10" s="1445"/>
      <c r="Y10" s="1445"/>
      <c r="Z10" s="1445"/>
      <c r="AA10" s="1445"/>
      <c r="AB10" s="1445"/>
      <c r="AC10" s="1445"/>
    </row>
    <row r="11" spans="1:30" ht="15" customHeight="1">
      <c r="A11" s="1446" t="s">
        <v>2739</v>
      </c>
      <c r="B11" s="1446"/>
      <c r="C11" s="1447"/>
      <c r="D11" s="1447"/>
      <c r="E11" s="1447"/>
      <c r="F11" s="1447"/>
      <c r="G11" s="1447"/>
      <c r="H11" s="1447"/>
      <c r="I11" s="1447"/>
      <c r="J11" s="1447"/>
      <c r="K11" s="1447"/>
      <c r="L11" s="1447"/>
      <c r="M11" s="1447"/>
      <c r="N11" s="1447"/>
      <c r="O11" s="1447"/>
      <c r="P11" s="1447"/>
      <c r="Q11" s="1447"/>
      <c r="R11" s="1447"/>
      <c r="S11" s="481"/>
      <c r="T11" s="481"/>
      <c r="U11" s="481"/>
      <c r="V11" s="481"/>
      <c r="W11" s="481"/>
      <c r="X11" s="481"/>
      <c r="Y11" s="481"/>
      <c r="Z11" s="481"/>
      <c r="AA11" s="481"/>
      <c r="AB11" s="481"/>
      <c r="AC11" s="481"/>
    </row>
    <row r="12" spans="1:30" ht="15" customHeight="1">
      <c r="A12" s="489" t="s">
        <v>2740</v>
      </c>
      <c r="B12" s="489"/>
      <c r="C12" s="489"/>
      <c r="D12" s="489"/>
      <c r="E12" s="489"/>
      <c r="F12" s="489"/>
      <c r="G12" s="489"/>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row>
    <row r="13" spans="1:30" ht="15" customHeight="1">
      <c r="A13" s="490"/>
      <c r="B13" s="490" t="s">
        <v>2741</v>
      </c>
      <c r="C13" s="490"/>
      <c r="D13" s="490"/>
      <c r="E13" s="490"/>
      <c r="F13" s="490"/>
      <c r="G13" s="490"/>
      <c r="H13" s="1449" t="str">
        <f>IF(第二面!K4="","",第二面!K4)</f>
        <v/>
      </c>
      <c r="I13" s="1449"/>
      <c r="J13" s="1449"/>
      <c r="K13" s="1449"/>
      <c r="L13" s="1449"/>
      <c r="M13" s="1449"/>
      <c r="N13" s="1449"/>
      <c r="O13" s="1449"/>
      <c r="P13" s="1449"/>
      <c r="Q13" s="1449"/>
      <c r="R13" s="1449"/>
      <c r="S13" s="1449"/>
      <c r="T13" s="1449"/>
      <c r="U13" s="1449"/>
      <c r="V13" s="1449"/>
      <c r="W13" s="1449"/>
      <c r="X13" s="1449"/>
      <c r="Y13" s="1449"/>
      <c r="Z13" s="1449"/>
      <c r="AA13" s="1449"/>
      <c r="AB13" s="1449"/>
      <c r="AC13" s="1449"/>
    </row>
    <row r="14" spans="1:30" ht="15" customHeight="1">
      <c r="A14" s="490"/>
      <c r="B14" s="490" t="s">
        <v>2742</v>
      </c>
      <c r="C14" s="490"/>
      <c r="D14" s="490"/>
      <c r="E14" s="490"/>
      <c r="F14" s="490"/>
      <c r="G14" s="490"/>
      <c r="H14" s="1449" t="str">
        <f>IF(第二面!K5="","",第二面!K5)</f>
        <v/>
      </c>
      <c r="I14" s="1449"/>
      <c r="J14" s="1449"/>
      <c r="K14" s="1449"/>
      <c r="L14" s="1449"/>
      <c r="M14" s="1449"/>
      <c r="N14" s="1449"/>
      <c r="O14" s="1449"/>
      <c r="P14" s="1449"/>
      <c r="Q14" s="1449"/>
      <c r="R14" s="1449"/>
      <c r="S14" s="1449"/>
      <c r="T14" s="1449"/>
      <c r="U14" s="1449"/>
      <c r="V14" s="1449"/>
      <c r="W14" s="1449"/>
      <c r="X14" s="1449"/>
      <c r="Y14" s="1449"/>
      <c r="Z14" s="1449"/>
      <c r="AA14" s="1449"/>
      <c r="AB14" s="1449"/>
      <c r="AC14" s="1449"/>
    </row>
    <row r="15" spans="1:30" ht="15" customHeight="1">
      <c r="A15" s="490"/>
      <c r="B15" s="490" t="s">
        <v>2743</v>
      </c>
      <c r="C15" s="490"/>
      <c r="D15" s="490"/>
      <c r="E15" s="490"/>
      <c r="F15" s="490"/>
      <c r="G15" s="490"/>
      <c r="H15" s="490"/>
      <c r="I15" s="1411" t="str">
        <f>IF(第二面!K6="","",第二面!K6)</f>
        <v/>
      </c>
      <c r="J15" s="1412"/>
      <c r="K15" s="1412"/>
      <c r="L15" s="491"/>
      <c r="M15" s="491"/>
      <c r="N15" s="491"/>
      <c r="O15" s="490"/>
      <c r="P15" s="490"/>
      <c r="Q15" s="490"/>
      <c r="R15" s="490"/>
      <c r="S15" s="490"/>
      <c r="T15" s="490"/>
      <c r="U15" s="490"/>
      <c r="V15" s="490"/>
      <c r="W15" s="490"/>
      <c r="X15" s="490"/>
      <c r="Y15" s="490"/>
      <c r="Z15" s="490"/>
      <c r="AA15" s="490"/>
      <c r="AB15" s="490"/>
      <c r="AC15" s="490"/>
    </row>
    <row r="16" spans="1:30" ht="15" customHeight="1">
      <c r="A16" s="490"/>
      <c r="B16" s="490" t="s">
        <v>2744</v>
      </c>
      <c r="C16" s="490"/>
      <c r="D16" s="490"/>
      <c r="E16" s="490"/>
      <c r="F16" s="490"/>
      <c r="G16" s="490"/>
      <c r="H16" s="1449" t="str">
        <f>IF(第二面!K7="","",第二面!K7)</f>
        <v/>
      </c>
      <c r="I16" s="1449"/>
      <c r="J16" s="1449"/>
      <c r="K16" s="1449"/>
      <c r="L16" s="1449"/>
      <c r="M16" s="1449"/>
      <c r="N16" s="1449"/>
      <c r="O16" s="1449"/>
      <c r="P16" s="1449"/>
      <c r="Q16" s="1449"/>
      <c r="R16" s="1449"/>
      <c r="S16" s="1449"/>
      <c r="T16" s="1449"/>
      <c r="U16" s="1449"/>
      <c r="V16" s="1449"/>
      <c r="W16" s="1449"/>
      <c r="X16" s="1449"/>
      <c r="Y16" s="1449"/>
      <c r="Z16" s="1449"/>
      <c r="AA16" s="1449"/>
      <c r="AB16" s="1449"/>
      <c r="AC16" s="1449"/>
    </row>
    <row r="17" spans="1:29" ht="15" customHeight="1">
      <c r="A17" s="490"/>
      <c r="B17" s="490"/>
      <c r="C17" s="490"/>
      <c r="D17" s="490"/>
      <c r="E17" s="490"/>
      <c r="F17" s="490"/>
      <c r="G17" s="490"/>
      <c r="H17" s="1450"/>
      <c r="I17" s="1450"/>
      <c r="J17" s="1450"/>
      <c r="K17" s="1450"/>
      <c r="L17" s="1450"/>
      <c r="M17" s="492"/>
      <c r="N17" s="492"/>
      <c r="O17" s="492"/>
      <c r="P17" s="492"/>
      <c r="Q17" s="492"/>
      <c r="R17" s="492"/>
      <c r="S17" s="493"/>
      <c r="T17" s="493"/>
      <c r="U17" s="493"/>
      <c r="V17" s="493"/>
      <c r="W17" s="493"/>
      <c r="X17" s="493"/>
      <c r="Y17" s="493"/>
      <c r="Z17" s="493"/>
      <c r="AA17" s="493"/>
      <c r="AB17" s="493"/>
      <c r="AC17" s="493"/>
    </row>
    <row r="18" spans="1:29" ht="15" customHeight="1">
      <c r="A18" s="489" t="s">
        <v>2746</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row>
    <row r="19" spans="1:29" ht="15" customHeight="1">
      <c r="A19" s="490"/>
      <c r="B19" s="490" t="s">
        <v>2747</v>
      </c>
      <c r="C19" s="490"/>
      <c r="D19" s="490"/>
      <c r="E19" s="490"/>
      <c r="F19" s="494"/>
      <c r="G19" s="494"/>
      <c r="H19" s="490"/>
      <c r="I19" s="494" t="s">
        <v>2571</v>
      </c>
      <c r="J19" s="1451" t="str">
        <f>IF(第二面!L11="","",第二面!L11)</f>
        <v/>
      </c>
      <c r="K19" s="1451"/>
      <c r="L19" s="1451"/>
      <c r="M19" s="1452" t="s">
        <v>2572</v>
      </c>
      <c r="N19" s="1452"/>
      <c r="O19" s="1452"/>
      <c r="P19" s="1453" t="str">
        <f>IF(第二面!R11="","",第二面!R11)</f>
        <v/>
      </c>
      <c r="Q19" s="1453"/>
      <c r="R19" s="1453"/>
      <c r="S19" s="1453"/>
      <c r="T19" s="1452" t="s">
        <v>2573</v>
      </c>
      <c r="U19" s="1452"/>
      <c r="V19" s="1452"/>
      <c r="W19" s="1451" t="str">
        <f>IF(第二面!X11="","",第二面!X11)</f>
        <v/>
      </c>
      <c r="X19" s="1451"/>
      <c r="Y19" s="1451"/>
      <c r="Z19" s="1451"/>
      <c r="AA19" s="1451"/>
      <c r="AB19" s="1451"/>
      <c r="AC19" s="490" t="s">
        <v>17</v>
      </c>
    </row>
    <row r="20" spans="1:29" ht="15" customHeight="1">
      <c r="A20" s="490"/>
      <c r="B20" s="490" t="s">
        <v>2742</v>
      </c>
      <c r="C20" s="490"/>
      <c r="D20" s="490"/>
      <c r="E20" s="490"/>
      <c r="F20" s="497"/>
      <c r="G20" s="497"/>
      <c r="H20" s="1454" t="str">
        <f>IF(第二面!K12="","",第二面!K12)</f>
        <v/>
      </c>
      <c r="I20" s="1454"/>
      <c r="J20" s="1454"/>
      <c r="K20" s="1454"/>
      <c r="L20" s="1454"/>
      <c r="M20" s="1454"/>
      <c r="N20" s="1454"/>
      <c r="O20" s="1454"/>
      <c r="P20" s="1454"/>
      <c r="Q20" s="1454"/>
      <c r="R20" s="1454"/>
      <c r="S20" s="1454"/>
      <c r="T20" s="1454"/>
      <c r="U20" s="1454"/>
      <c r="V20" s="1454"/>
      <c r="W20" s="1454"/>
      <c r="X20" s="1454"/>
      <c r="Y20" s="1454"/>
      <c r="Z20" s="1454"/>
      <c r="AA20" s="1454"/>
      <c r="AB20" s="1454"/>
      <c r="AC20" s="1454"/>
    </row>
    <row r="21" spans="1:29" ht="15" customHeight="1">
      <c r="A21" s="490"/>
      <c r="B21" s="490" t="s">
        <v>3223</v>
      </c>
      <c r="C21" s="490"/>
      <c r="D21" s="490"/>
      <c r="E21" s="490"/>
      <c r="F21" s="490"/>
      <c r="G21" s="490"/>
      <c r="H21" s="490"/>
      <c r="I21" s="1451" t="str">
        <f>IF(第二面!L13="","",第二面!L13)</f>
        <v/>
      </c>
      <c r="J21" s="1451"/>
      <c r="K21" s="1451"/>
      <c r="L21" s="1452" t="s">
        <v>2576</v>
      </c>
      <c r="M21" s="1452"/>
      <c r="N21" s="1452"/>
      <c r="O21" s="1452"/>
      <c r="P21" s="1452"/>
      <c r="Q21" s="1451" t="str">
        <f>IF(第二面!S13="","",第二面!S13)</f>
        <v/>
      </c>
      <c r="R21" s="1451"/>
      <c r="S21" s="1451"/>
      <c r="T21" s="1453" t="s">
        <v>2577</v>
      </c>
      <c r="U21" s="1453"/>
      <c r="V21" s="1453"/>
      <c r="W21" s="1453"/>
      <c r="X21" s="1451" t="str">
        <f>IF(第二面!Y13="","",第二面!Y13)</f>
        <v/>
      </c>
      <c r="Y21" s="1451"/>
      <c r="Z21" s="1451"/>
      <c r="AA21" s="1451"/>
      <c r="AB21" s="1451"/>
      <c r="AC21" s="490" t="s">
        <v>17</v>
      </c>
    </row>
    <row r="22" spans="1:29" ht="15" customHeight="1">
      <c r="A22" s="490"/>
      <c r="B22" s="490"/>
      <c r="C22" s="490"/>
      <c r="D22" s="490"/>
      <c r="E22" s="490"/>
      <c r="F22" s="490"/>
      <c r="G22" s="490"/>
      <c r="H22" s="1455" t="str">
        <f>IF(第二面!K14="","",第二面!K14)</f>
        <v/>
      </c>
      <c r="I22" s="1455"/>
      <c r="J22" s="1455"/>
      <c r="K22" s="1455"/>
      <c r="L22" s="1455"/>
      <c r="M22" s="1455"/>
      <c r="N22" s="1455"/>
      <c r="O22" s="1455"/>
      <c r="P22" s="1455"/>
      <c r="Q22" s="1455"/>
      <c r="R22" s="1455"/>
      <c r="S22" s="1455"/>
      <c r="T22" s="1455"/>
      <c r="U22" s="1455"/>
      <c r="V22" s="1455"/>
      <c r="W22" s="1455"/>
      <c r="X22" s="1455"/>
      <c r="Y22" s="1455"/>
      <c r="Z22" s="1455"/>
      <c r="AA22" s="1455"/>
      <c r="AB22" s="1455"/>
      <c r="AC22" s="1455"/>
    </row>
    <row r="23" spans="1:29" ht="15" customHeight="1">
      <c r="A23" s="490"/>
      <c r="B23" s="490" t="s">
        <v>2749</v>
      </c>
      <c r="C23" s="490"/>
      <c r="D23" s="490"/>
      <c r="E23" s="490"/>
      <c r="F23" s="490"/>
      <c r="G23" s="490"/>
      <c r="H23" s="490"/>
      <c r="I23" s="1411" t="str">
        <f>IF(第二面!K15="","",第二面!K15)</f>
        <v/>
      </c>
      <c r="J23" s="1412"/>
      <c r="K23" s="1412"/>
      <c r="L23" s="491"/>
      <c r="M23" s="491"/>
      <c r="N23" s="491"/>
      <c r="O23" s="490"/>
      <c r="P23" s="490"/>
      <c r="Q23" s="490"/>
      <c r="R23" s="490"/>
      <c r="S23" s="490"/>
      <c r="T23" s="490"/>
      <c r="U23" s="490"/>
      <c r="V23" s="490"/>
      <c r="W23" s="490"/>
      <c r="X23" s="490"/>
      <c r="Y23" s="490"/>
      <c r="Z23" s="490"/>
      <c r="AA23" s="490"/>
      <c r="AB23" s="490"/>
      <c r="AC23" s="490"/>
    </row>
    <row r="24" spans="1:29" ht="15" customHeight="1">
      <c r="A24" s="490"/>
      <c r="B24" s="490" t="s">
        <v>2750</v>
      </c>
      <c r="C24" s="490"/>
      <c r="D24" s="490"/>
      <c r="E24" s="490"/>
      <c r="F24" s="490"/>
      <c r="G24" s="490"/>
      <c r="H24" s="1449" t="str">
        <f>IF(第二面!K16="","",第二面!K16)</f>
        <v/>
      </c>
      <c r="I24" s="1449"/>
      <c r="J24" s="1449"/>
      <c r="K24" s="1449"/>
      <c r="L24" s="1449"/>
      <c r="M24" s="1449"/>
      <c r="N24" s="1449"/>
      <c r="O24" s="1449"/>
      <c r="P24" s="1449"/>
      <c r="Q24" s="1449"/>
      <c r="R24" s="1449"/>
      <c r="S24" s="1449"/>
      <c r="T24" s="1449"/>
      <c r="U24" s="1449"/>
      <c r="V24" s="1449"/>
      <c r="W24" s="1449"/>
      <c r="X24" s="1449"/>
      <c r="Y24" s="1449"/>
      <c r="Z24" s="1449"/>
      <c r="AA24" s="1449"/>
      <c r="AB24" s="1449"/>
      <c r="AC24" s="1449"/>
    </row>
    <row r="25" spans="1:29" ht="15" customHeight="1">
      <c r="A25" s="490"/>
      <c r="B25" s="490" t="s">
        <v>2751</v>
      </c>
      <c r="C25" s="490"/>
      <c r="D25" s="490"/>
      <c r="E25" s="490"/>
      <c r="F25" s="490"/>
      <c r="G25" s="490"/>
      <c r="H25" s="1456" t="str">
        <f>IF(第二面!K17="","",第二面!K17)</f>
        <v/>
      </c>
      <c r="I25" s="1456"/>
      <c r="J25" s="1456"/>
      <c r="K25" s="1456"/>
      <c r="L25" s="1456"/>
      <c r="M25" s="492"/>
      <c r="N25" s="492"/>
      <c r="O25" s="492"/>
      <c r="P25" s="492"/>
      <c r="Q25" s="492"/>
      <c r="R25" s="492"/>
      <c r="S25" s="490"/>
      <c r="T25" s="490"/>
      <c r="U25" s="490"/>
      <c r="V25" s="490"/>
      <c r="W25" s="490"/>
      <c r="X25" s="490"/>
      <c r="Y25" s="490"/>
      <c r="Z25" s="490"/>
      <c r="AA25" s="490"/>
      <c r="AB25" s="490"/>
      <c r="AC25" s="490"/>
    </row>
    <row r="26" spans="1:29" ht="15" customHeight="1">
      <c r="A26" s="489" t="s">
        <v>3224</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89"/>
    </row>
    <row r="27" spans="1:29" ht="15" customHeight="1">
      <c r="A27" s="490"/>
      <c r="B27" s="490" t="s">
        <v>2753</v>
      </c>
      <c r="C27" s="490"/>
      <c r="D27" s="490"/>
      <c r="E27" s="490"/>
      <c r="F27" s="490"/>
      <c r="G27" s="490"/>
      <c r="H27" s="490"/>
      <c r="I27" s="490"/>
      <c r="J27" s="490"/>
      <c r="K27" s="490"/>
      <c r="L27" s="490"/>
      <c r="M27" s="490"/>
      <c r="N27" s="490"/>
      <c r="O27" s="490"/>
      <c r="P27" s="490"/>
      <c r="Q27" s="490"/>
      <c r="R27" s="490"/>
      <c r="S27" s="490"/>
      <c r="T27" s="490"/>
      <c r="U27" s="490"/>
      <c r="V27" s="490"/>
      <c r="W27" s="490"/>
      <c r="X27" s="490"/>
      <c r="Y27" s="490"/>
      <c r="Z27" s="490"/>
      <c r="AA27" s="490"/>
      <c r="AB27" s="490"/>
      <c r="AC27" s="490"/>
    </row>
    <row r="28" spans="1:29" ht="15" customHeight="1">
      <c r="A28" s="490"/>
      <c r="B28" s="490" t="s">
        <v>2747</v>
      </c>
      <c r="C28" s="490"/>
      <c r="D28" s="490"/>
      <c r="E28" s="490"/>
      <c r="F28" s="494"/>
      <c r="G28" s="494"/>
      <c r="H28" s="490"/>
      <c r="I28" s="494" t="s">
        <v>2571</v>
      </c>
      <c r="J28" s="1451" t="str">
        <f>IF(第二面!L21="","",第二面!L21)</f>
        <v/>
      </c>
      <c r="K28" s="1451"/>
      <c r="L28" s="1451"/>
      <c r="M28" s="1452" t="s">
        <v>2572</v>
      </c>
      <c r="N28" s="1452"/>
      <c r="O28" s="1452"/>
      <c r="P28" s="1453" t="str">
        <f>IF(第二面!R21="","",第二面!R21)</f>
        <v/>
      </c>
      <c r="Q28" s="1453"/>
      <c r="R28" s="1453"/>
      <c r="S28" s="1453"/>
      <c r="T28" s="1452" t="s">
        <v>2573</v>
      </c>
      <c r="U28" s="1452"/>
      <c r="V28" s="1452"/>
      <c r="W28" s="1451" t="str">
        <f>IF(第二面!X21="","",第二面!X21)</f>
        <v/>
      </c>
      <c r="X28" s="1451"/>
      <c r="Y28" s="1451"/>
      <c r="Z28" s="1451"/>
      <c r="AA28" s="1451"/>
      <c r="AB28" s="1451"/>
      <c r="AC28" s="490" t="s">
        <v>17</v>
      </c>
    </row>
    <row r="29" spans="1:29" ht="15" customHeight="1">
      <c r="A29" s="490"/>
      <c r="B29" s="490" t="s">
        <v>2754</v>
      </c>
      <c r="C29" s="490"/>
      <c r="D29" s="490"/>
      <c r="E29" s="490"/>
      <c r="F29" s="497"/>
      <c r="G29" s="497"/>
      <c r="H29" s="1449" t="str">
        <f>IF(第二面!K22="","",第二面!K22)</f>
        <v/>
      </c>
      <c r="I29" s="1449"/>
      <c r="J29" s="1449"/>
      <c r="K29" s="1449"/>
      <c r="L29" s="1449"/>
      <c r="M29" s="1449"/>
      <c r="N29" s="1449"/>
      <c r="O29" s="1449"/>
      <c r="P29" s="1449"/>
      <c r="Q29" s="1449"/>
      <c r="R29" s="1449"/>
      <c r="S29" s="1449"/>
      <c r="T29" s="1449"/>
      <c r="U29" s="1449"/>
      <c r="V29" s="1449"/>
      <c r="W29" s="1449"/>
      <c r="X29" s="1449"/>
      <c r="Y29" s="1449"/>
      <c r="Z29" s="1449"/>
      <c r="AA29" s="1449"/>
      <c r="AB29" s="1449"/>
      <c r="AC29" s="1449"/>
    </row>
    <row r="30" spans="1:29" ht="15" customHeight="1">
      <c r="A30" s="490"/>
      <c r="B30" s="490" t="s">
        <v>3223</v>
      </c>
      <c r="C30" s="490"/>
      <c r="D30" s="490"/>
      <c r="E30" s="490"/>
      <c r="F30" s="490"/>
      <c r="G30" s="490"/>
      <c r="H30" s="490"/>
      <c r="I30" s="491"/>
      <c r="J30" s="1451" t="str">
        <f>IF(第二面!L23="","",第二面!L23)</f>
        <v/>
      </c>
      <c r="K30" s="1451"/>
      <c r="L30" s="1452" t="s">
        <v>2576</v>
      </c>
      <c r="M30" s="1452"/>
      <c r="N30" s="1452"/>
      <c r="O30" s="1452"/>
      <c r="P30" s="1452"/>
      <c r="Q30" s="1451" t="str">
        <f>IF(第二面!S23="","",第二面!S23)</f>
        <v/>
      </c>
      <c r="R30" s="1451"/>
      <c r="S30" s="1451"/>
      <c r="T30" s="1452" t="s">
        <v>2577</v>
      </c>
      <c r="U30" s="1452"/>
      <c r="V30" s="1452"/>
      <c r="W30" s="1452"/>
      <c r="X30" s="1451" t="str">
        <f>IF(第二面!Y23="","",第二面!Y23)</f>
        <v/>
      </c>
      <c r="Y30" s="1451"/>
      <c r="Z30" s="1451"/>
      <c r="AA30" s="1451"/>
      <c r="AB30" s="1451"/>
      <c r="AC30" s="490" t="s">
        <v>17</v>
      </c>
    </row>
    <row r="31" spans="1:29" ht="15" customHeight="1">
      <c r="A31" s="490"/>
      <c r="B31" s="490"/>
      <c r="C31" s="490"/>
      <c r="D31" s="490"/>
      <c r="E31" s="490"/>
      <c r="F31" s="490"/>
      <c r="G31" s="490"/>
      <c r="H31" s="1456" t="str">
        <f>IF(第二面!K24="","",第二面!K24)</f>
        <v/>
      </c>
      <c r="I31" s="1456"/>
      <c r="J31" s="1456"/>
      <c r="K31" s="1456"/>
      <c r="L31" s="1456"/>
      <c r="M31" s="1456"/>
      <c r="N31" s="1456"/>
      <c r="O31" s="1456"/>
      <c r="P31" s="1456"/>
      <c r="Q31" s="1456"/>
      <c r="R31" s="1456"/>
      <c r="S31" s="1456"/>
      <c r="T31" s="1456"/>
      <c r="U31" s="1456"/>
      <c r="V31" s="1456"/>
      <c r="W31" s="1456"/>
      <c r="X31" s="1456"/>
      <c r="Y31" s="1456"/>
      <c r="Z31" s="1456"/>
      <c r="AA31" s="1456"/>
      <c r="AB31" s="1456"/>
      <c r="AC31" s="1456"/>
    </row>
    <row r="32" spans="1:29" ht="15" customHeight="1">
      <c r="A32" s="490"/>
      <c r="B32" s="490" t="s">
        <v>2749</v>
      </c>
      <c r="C32" s="490"/>
      <c r="D32" s="490"/>
      <c r="E32" s="490"/>
      <c r="F32" s="490"/>
      <c r="G32" s="490"/>
      <c r="H32" s="490"/>
      <c r="I32" s="1411" t="str">
        <f>IF(第二面!K25="","",第二面!K25)</f>
        <v/>
      </c>
      <c r="J32" s="1411"/>
      <c r="K32" s="1411"/>
      <c r="L32" s="491"/>
      <c r="M32" s="491"/>
      <c r="N32" s="491"/>
      <c r="O32" s="490"/>
      <c r="P32" s="490"/>
      <c r="Q32" s="490"/>
      <c r="R32" s="490"/>
      <c r="S32" s="490"/>
      <c r="T32" s="490"/>
      <c r="U32" s="490"/>
      <c r="V32" s="490"/>
      <c r="W32" s="490"/>
      <c r="X32" s="490"/>
      <c r="Y32" s="490"/>
      <c r="Z32" s="490"/>
      <c r="AA32" s="490"/>
      <c r="AB32" s="490"/>
      <c r="AC32" s="490"/>
    </row>
    <row r="33" spans="1:29" ht="15" customHeight="1">
      <c r="A33" s="490"/>
      <c r="B33" s="490" t="s">
        <v>2750</v>
      </c>
      <c r="C33" s="490"/>
      <c r="D33" s="490"/>
      <c r="E33" s="490"/>
      <c r="F33" s="490"/>
      <c r="G33" s="490"/>
      <c r="H33" s="1449" t="str">
        <f>IF(第二面!K26="","",第二面!K26)</f>
        <v/>
      </c>
      <c r="I33" s="1449"/>
      <c r="J33" s="1449"/>
      <c r="K33" s="1449"/>
      <c r="L33" s="1449"/>
      <c r="M33" s="1449"/>
      <c r="N33" s="1449"/>
      <c r="O33" s="1449"/>
      <c r="P33" s="1449"/>
      <c r="Q33" s="1449"/>
      <c r="R33" s="1449"/>
      <c r="S33" s="1449"/>
      <c r="T33" s="1449"/>
      <c r="U33" s="1449"/>
      <c r="V33" s="1449"/>
      <c r="W33" s="1449"/>
      <c r="X33" s="1449"/>
      <c r="Y33" s="1449"/>
      <c r="Z33" s="1449"/>
      <c r="AA33" s="1449"/>
      <c r="AB33" s="1449"/>
      <c r="AC33" s="1449"/>
    </row>
    <row r="34" spans="1:29" ht="15" customHeight="1">
      <c r="A34" s="490"/>
      <c r="B34" s="490" t="s">
        <v>2751</v>
      </c>
      <c r="C34" s="490"/>
      <c r="D34" s="490"/>
      <c r="E34" s="490"/>
      <c r="F34" s="490"/>
      <c r="G34" s="490"/>
      <c r="H34" s="1456" t="str">
        <f>IF(第二面!K27="","",第二面!K27)</f>
        <v/>
      </c>
      <c r="I34" s="1456"/>
      <c r="J34" s="1456"/>
      <c r="K34" s="1456"/>
      <c r="L34" s="1456"/>
      <c r="M34" s="492"/>
      <c r="N34" s="492"/>
      <c r="O34" s="492"/>
      <c r="P34" s="492"/>
      <c r="Q34" s="492"/>
      <c r="R34" s="492"/>
      <c r="S34" s="493"/>
      <c r="T34" s="493"/>
      <c r="U34" s="493"/>
      <c r="V34" s="493"/>
      <c r="W34" s="493"/>
      <c r="X34" s="493"/>
      <c r="Y34" s="493"/>
      <c r="Z34" s="493"/>
      <c r="AA34" s="493"/>
      <c r="AB34" s="493"/>
      <c r="AC34" s="493"/>
    </row>
    <row r="35" spans="1:29" ht="15" customHeight="1">
      <c r="A35" s="500"/>
      <c r="B35" s="500" t="s">
        <v>2755</v>
      </c>
      <c r="C35" s="500"/>
      <c r="D35" s="500"/>
      <c r="E35" s="500"/>
      <c r="F35" s="500"/>
      <c r="G35" s="500"/>
      <c r="H35" s="501"/>
      <c r="I35" s="502"/>
      <c r="J35" s="502"/>
      <c r="K35" s="502"/>
      <c r="L35" s="1457" t="str">
        <f>IF(第二面!K28="","",第二面!K28)</f>
        <v/>
      </c>
      <c r="M35" s="1457"/>
      <c r="N35" s="1457"/>
      <c r="O35" s="1457"/>
      <c r="P35" s="1457"/>
      <c r="Q35" s="1457"/>
      <c r="R35" s="1457"/>
      <c r="S35" s="1457"/>
      <c r="T35" s="1457"/>
      <c r="U35" s="1457"/>
      <c r="V35" s="1457"/>
      <c r="W35" s="1457"/>
      <c r="X35" s="1457"/>
      <c r="Y35" s="1457"/>
      <c r="Z35" s="1457"/>
      <c r="AA35" s="1457"/>
      <c r="AB35" s="1457"/>
      <c r="AC35" s="1457"/>
    </row>
    <row r="36" spans="1:29" ht="15" customHeight="1">
      <c r="A36" s="490"/>
      <c r="B36" s="490" t="s">
        <v>2756</v>
      </c>
      <c r="C36" s="490"/>
      <c r="D36" s="490"/>
      <c r="E36" s="490"/>
      <c r="F36" s="490"/>
      <c r="G36" s="490"/>
      <c r="H36" s="490"/>
      <c r="I36" s="490"/>
      <c r="J36" s="490"/>
      <c r="K36" s="490"/>
      <c r="L36" s="490"/>
      <c r="M36" s="490"/>
      <c r="N36" s="490"/>
      <c r="O36" s="490"/>
      <c r="P36" s="490"/>
      <c r="Q36" s="490"/>
      <c r="R36" s="490"/>
      <c r="S36" s="490"/>
      <c r="T36" s="490"/>
      <c r="U36" s="490"/>
      <c r="V36" s="490"/>
      <c r="W36" s="490"/>
      <c r="X36" s="490"/>
      <c r="Y36" s="490"/>
      <c r="Z36" s="490"/>
      <c r="AA36" s="490"/>
      <c r="AB36" s="490"/>
      <c r="AC36" s="490"/>
    </row>
    <row r="37" spans="1:29" ht="15" customHeight="1">
      <c r="A37" s="490"/>
      <c r="B37" s="490" t="s">
        <v>2747</v>
      </c>
      <c r="C37" s="490"/>
      <c r="D37" s="490"/>
      <c r="E37" s="490"/>
      <c r="F37" s="494"/>
      <c r="G37" s="494"/>
      <c r="H37" s="490"/>
      <c r="I37" s="494" t="s">
        <v>2571</v>
      </c>
      <c r="J37" s="1451" t="str">
        <f>IF(第二面!L31="","",第二面!L31)</f>
        <v/>
      </c>
      <c r="K37" s="1451"/>
      <c r="L37" s="1451"/>
      <c r="M37" s="1452" t="s">
        <v>2572</v>
      </c>
      <c r="N37" s="1452"/>
      <c r="O37" s="1452"/>
      <c r="P37" s="1453" t="str">
        <f>IF(第二面!R31="","",第二面!R31)</f>
        <v/>
      </c>
      <c r="Q37" s="1453"/>
      <c r="R37" s="1453"/>
      <c r="S37" s="1453"/>
      <c r="T37" s="1452" t="s">
        <v>2573</v>
      </c>
      <c r="U37" s="1452"/>
      <c r="V37" s="1452"/>
      <c r="W37" s="1451" t="str">
        <f>IF(第二面!X31="","",第二面!X31)</f>
        <v/>
      </c>
      <c r="X37" s="1451"/>
      <c r="Y37" s="1451"/>
      <c r="Z37" s="1451"/>
      <c r="AA37" s="1451"/>
      <c r="AB37" s="1451"/>
      <c r="AC37" s="490" t="s">
        <v>17</v>
      </c>
    </row>
    <row r="38" spans="1:29" ht="15" customHeight="1">
      <c r="A38" s="490"/>
      <c r="B38" s="490" t="s">
        <v>2754</v>
      </c>
      <c r="C38" s="490"/>
      <c r="D38" s="490"/>
      <c r="E38" s="490"/>
      <c r="F38" s="497"/>
      <c r="G38" s="497"/>
      <c r="H38" s="1449" t="str">
        <f>IF(第二面!K32="","",第二面!K32)</f>
        <v/>
      </c>
      <c r="I38" s="1449"/>
      <c r="J38" s="1449"/>
      <c r="K38" s="1449"/>
      <c r="L38" s="1449"/>
      <c r="M38" s="1449"/>
      <c r="N38" s="1449"/>
      <c r="O38" s="1449"/>
      <c r="P38" s="1449"/>
      <c r="Q38" s="1449"/>
      <c r="R38" s="1449"/>
      <c r="S38" s="1449"/>
      <c r="T38" s="1449"/>
      <c r="U38" s="1449"/>
      <c r="V38" s="1449"/>
      <c r="W38" s="1449"/>
      <c r="X38" s="1449"/>
      <c r="Y38" s="1449"/>
      <c r="Z38" s="1449"/>
      <c r="AA38" s="1449"/>
      <c r="AB38" s="1449"/>
      <c r="AC38" s="1449"/>
    </row>
    <row r="39" spans="1:29" ht="15" customHeight="1">
      <c r="A39" s="490"/>
      <c r="B39" s="490" t="s">
        <v>3223</v>
      </c>
      <c r="C39" s="490"/>
      <c r="D39" s="490"/>
      <c r="E39" s="490"/>
      <c r="F39" s="490"/>
      <c r="G39" s="490"/>
      <c r="H39" s="490"/>
      <c r="I39" s="491"/>
      <c r="J39" s="1451" t="str">
        <f>IF(第二面!L33="","",第二面!L33)</f>
        <v/>
      </c>
      <c r="K39" s="1451"/>
      <c r="L39" s="1452" t="s">
        <v>2576</v>
      </c>
      <c r="M39" s="1452"/>
      <c r="N39" s="1452"/>
      <c r="O39" s="1452"/>
      <c r="P39" s="1452"/>
      <c r="Q39" s="1451" t="str">
        <f>IF(第二面!S33="","",第二面!S33)</f>
        <v/>
      </c>
      <c r="R39" s="1451"/>
      <c r="S39" s="1451"/>
      <c r="T39" s="1452" t="s">
        <v>2577</v>
      </c>
      <c r="U39" s="1452"/>
      <c r="V39" s="1452"/>
      <c r="W39" s="1452"/>
      <c r="X39" s="1451" t="str">
        <f>IF(第二面!Y33="","",第二面!Y33)</f>
        <v/>
      </c>
      <c r="Y39" s="1451"/>
      <c r="Z39" s="1451"/>
      <c r="AA39" s="1451"/>
      <c r="AB39" s="1451"/>
      <c r="AC39" s="490" t="s">
        <v>17</v>
      </c>
    </row>
    <row r="40" spans="1:29" ht="15" customHeight="1">
      <c r="A40" s="490"/>
      <c r="B40" s="490"/>
      <c r="C40" s="490"/>
      <c r="D40" s="490"/>
      <c r="E40" s="490"/>
      <c r="F40" s="490"/>
      <c r="G40" s="490"/>
      <c r="H40" s="1456" t="str">
        <f>IF(第二面!K34="","",第二面!K34)</f>
        <v/>
      </c>
      <c r="I40" s="1456"/>
      <c r="J40" s="1456"/>
      <c r="K40" s="1456"/>
      <c r="L40" s="1456"/>
      <c r="M40" s="1456"/>
      <c r="N40" s="1456"/>
      <c r="O40" s="1456"/>
      <c r="P40" s="1456"/>
      <c r="Q40" s="1456"/>
      <c r="R40" s="1456"/>
      <c r="S40" s="1456"/>
      <c r="T40" s="1456"/>
      <c r="U40" s="1456"/>
      <c r="V40" s="1456"/>
      <c r="W40" s="1456"/>
      <c r="X40" s="1456"/>
      <c r="Y40" s="1456"/>
      <c r="Z40" s="1456"/>
      <c r="AA40" s="1456"/>
      <c r="AB40" s="1456"/>
      <c r="AC40" s="1456"/>
    </row>
    <row r="41" spans="1:29" ht="15" customHeight="1">
      <c r="A41" s="490"/>
      <c r="B41" s="490" t="s">
        <v>2749</v>
      </c>
      <c r="C41" s="490"/>
      <c r="D41" s="490"/>
      <c r="E41" s="490"/>
      <c r="F41" s="490"/>
      <c r="G41" s="490"/>
      <c r="H41" s="490"/>
      <c r="I41" s="1411" t="str">
        <f>IF(第二面!K35="","",第二面!K35)</f>
        <v/>
      </c>
      <c r="J41" s="1411"/>
      <c r="K41" s="1411"/>
      <c r="L41" s="491"/>
      <c r="M41" s="491"/>
      <c r="N41" s="491"/>
      <c r="O41" s="490"/>
      <c r="P41" s="490"/>
      <c r="Q41" s="490"/>
      <c r="R41" s="490"/>
      <c r="S41" s="490"/>
      <c r="T41" s="490"/>
      <c r="U41" s="490"/>
      <c r="V41" s="490"/>
      <c r="W41" s="490"/>
      <c r="X41" s="490"/>
      <c r="Y41" s="490"/>
      <c r="Z41" s="490"/>
      <c r="AA41" s="490"/>
      <c r="AB41" s="490"/>
      <c r="AC41" s="490"/>
    </row>
    <row r="42" spans="1:29" ht="15" customHeight="1">
      <c r="A42" s="490"/>
      <c r="B42" s="490" t="s">
        <v>2750</v>
      </c>
      <c r="C42" s="490"/>
      <c r="D42" s="490"/>
      <c r="E42" s="490"/>
      <c r="F42" s="490"/>
      <c r="G42" s="490"/>
      <c r="H42" s="1449" t="str">
        <f>IF(第二面!K36="","",第二面!K36)</f>
        <v/>
      </c>
      <c r="I42" s="1449"/>
      <c r="J42" s="1449"/>
      <c r="K42" s="1449"/>
      <c r="L42" s="1449"/>
      <c r="M42" s="1449"/>
      <c r="N42" s="1449"/>
      <c r="O42" s="1449"/>
      <c r="P42" s="1449"/>
      <c r="Q42" s="1449"/>
      <c r="R42" s="1449"/>
      <c r="S42" s="1449"/>
      <c r="T42" s="1449"/>
      <c r="U42" s="1449"/>
      <c r="V42" s="1449"/>
      <c r="W42" s="1449"/>
      <c r="X42" s="1449"/>
      <c r="Y42" s="1449"/>
      <c r="Z42" s="1449"/>
      <c r="AA42" s="1449"/>
      <c r="AB42" s="1449"/>
      <c r="AC42" s="1449"/>
    </row>
    <row r="43" spans="1:29" ht="15" customHeight="1">
      <c r="A43" s="490"/>
      <c r="B43" s="490" t="s">
        <v>2751</v>
      </c>
      <c r="C43" s="490"/>
      <c r="D43" s="490"/>
      <c r="E43" s="490"/>
      <c r="F43" s="490"/>
      <c r="G43" s="490"/>
      <c r="H43" s="1456" t="str">
        <f>IF(第二面!K37="","",第二面!K37)</f>
        <v/>
      </c>
      <c r="I43" s="1456"/>
      <c r="J43" s="1456"/>
      <c r="K43" s="1456"/>
      <c r="L43" s="1456"/>
      <c r="M43" s="492"/>
      <c r="N43" s="492"/>
      <c r="O43" s="492"/>
      <c r="P43" s="492"/>
      <c r="Q43" s="492"/>
      <c r="R43" s="492"/>
      <c r="S43" s="493"/>
      <c r="T43" s="493"/>
      <c r="U43" s="493"/>
      <c r="V43" s="493"/>
      <c r="W43" s="493"/>
      <c r="X43" s="493"/>
      <c r="Y43" s="493"/>
      <c r="Z43" s="493"/>
      <c r="AA43" s="493"/>
      <c r="AB43" s="493"/>
      <c r="AC43" s="493"/>
    </row>
    <row r="44" spans="1:29" ht="15" customHeight="1">
      <c r="A44" s="500"/>
      <c r="B44" s="500" t="s">
        <v>2755</v>
      </c>
      <c r="C44" s="500"/>
      <c r="D44" s="500"/>
      <c r="E44" s="500"/>
      <c r="F44" s="500"/>
      <c r="G44" s="500"/>
      <c r="H44" s="501"/>
      <c r="I44" s="502"/>
      <c r="J44" s="502"/>
      <c r="K44" s="502"/>
      <c r="L44" s="1457" t="str">
        <f>IF(第二面!K38="","",第二面!K38)</f>
        <v/>
      </c>
      <c r="M44" s="1457"/>
      <c r="N44" s="1457"/>
      <c r="O44" s="1457"/>
      <c r="P44" s="1457"/>
      <c r="Q44" s="1457"/>
      <c r="R44" s="1457"/>
      <c r="S44" s="1457"/>
      <c r="T44" s="1457"/>
      <c r="U44" s="1457"/>
      <c r="V44" s="1457"/>
      <c r="W44" s="1457"/>
      <c r="X44" s="1457"/>
      <c r="Y44" s="1457"/>
      <c r="Z44" s="1457"/>
      <c r="AA44" s="1457"/>
      <c r="AB44" s="1457"/>
      <c r="AC44" s="1457"/>
    </row>
    <row r="45" spans="1:29" ht="15" customHeight="1">
      <c r="A45" s="490"/>
      <c r="B45" s="490" t="s">
        <v>2747</v>
      </c>
      <c r="C45" s="490"/>
      <c r="D45" s="490"/>
      <c r="E45" s="490"/>
      <c r="F45" s="494"/>
      <c r="G45" s="494"/>
      <c r="H45" s="490"/>
      <c r="I45" s="494" t="s">
        <v>2571</v>
      </c>
      <c r="J45" s="1451" t="str">
        <f>IF(第二面!L40="","",第二面!L40)</f>
        <v/>
      </c>
      <c r="K45" s="1451"/>
      <c r="L45" s="1451"/>
      <c r="M45" s="1452" t="s">
        <v>2572</v>
      </c>
      <c r="N45" s="1452"/>
      <c r="O45" s="1452"/>
      <c r="P45" s="1453" t="str">
        <f>IF(第二面!R40="","",第二面!R40)</f>
        <v/>
      </c>
      <c r="Q45" s="1453"/>
      <c r="R45" s="1453"/>
      <c r="S45" s="1453"/>
      <c r="T45" s="1452" t="s">
        <v>2573</v>
      </c>
      <c r="U45" s="1452"/>
      <c r="V45" s="1452"/>
      <c r="W45" s="1451" t="str">
        <f>IF(第二面!X40="","",第二面!X40)</f>
        <v/>
      </c>
      <c r="X45" s="1451"/>
      <c r="Y45" s="1451"/>
      <c r="Z45" s="1451"/>
      <c r="AA45" s="1451"/>
      <c r="AB45" s="1451"/>
      <c r="AC45" s="490" t="s">
        <v>17</v>
      </c>
    </row>
    <row r="46" spans="1:29" ht="15" customHeight="1">
      <c r="A46" s="490"/>
      <c r="B46" s="490" t="s">
        <v>2754</v>
      </c>
      <c r="C46" s="490"/>
      <c r="D46" s="490"/>
      <c r="E46" s="490"/>
      <c r="F46" s="497"/>
      <c r="G46" s="497"/>
      <c r="H46" s="1454" t="str">
        <f>第二面!K41</f>
        <v/>
      </c>
      <c r="I46" s="1454"/>
      <c r="J46" s="1454"/>
      <c r="K46" s="1454"/>
      <c r="L46" s="1454"/>
      <c r="M46" s="1454"/>
      <c r="N46" s="1454"/>
      <c r="O46" s="1454"/>
      <c r="P46" s="1454"/>
      <c r="Q46" s="1454"/>
      <c r="R46" s="1454"/>
      <c r="S46" s="1454"/>
      <c r="T46" s="1454"/>
      <c r="U46" s="1454"/>
      <c r="V46" s="1454"/>
      <c r="W46" s="1454"/>
      <c r="X46" s="1454"/>
      <c r="Y46" s="1454"/>
      <c r="Z46" s="1454"/>
      <c r="AA46" s="1454"/>
      <c r="AB46" s="1454"/>
      <c r="AC46" s="1454"/>
    </row>
    <row r="47" spans="1:29" ht="15" customHeight="1">
      <c r="A47" s="490"/>
      <c r="B47" s="490" t="s">
        <v>3223</v>
      </c>
      <c r="C47" s="490"/>
      <c r="D47" s="490"/>
      <c r="E47" s="490"/>
      <c r="F47" s="490"/>
      <c r="G47" s="490"/>
      <c r="H47" s="490"/>
      <c r="I47" s="491"/>
      <c r="J47" s="1451" t="str">
        <f>IF(第二面!L42="","",第二面!L42)</f>
        <v/>
      </c>
      <c r="K47" s="1451"/>
      <c r="L47" s="1452" t="s">
        <v>2576</v>
      </c>
      <c r="M47" s="1452"/>
      <c r="N47" s="1452"/>
      <c r="O47" s="1452"/>
      <c r="P47" s="1452"/>
      <c r="Q47" s="1451" t="str">
        <f>IF(第二面!S42="","",第二面!S42)</f>
        <v/>
      </c>
      <c r="R47" s="1451"/>
      <c r="S47" s="1451"/>
      <c r="T47" s="1452" t="s">
        <v>2577</v>
      </c>
      <c r="U47" s="1452"/>
      <c r="V47" s="1452"/>
      <c r="W47" s="1452"/>
      <c r="X47" s="1451" t="str">
        <f>IF(第二面!Y42="","",第二面!Y42)</f>
        <v/>
      </c>
      <c r="Y47" s="1451"/>
      <c r="Z47" s="1451"/>
      <c r="AA47" s="1451"/>
      <c r="AB47" s="1451"/>
      <c r="AC47" s="490" t="s">
        <v>17</v>
      </c>
    </row>
    <row r="48" spans="1:29" ht="15" customHeight="1">
      <c r="A48" s="490"/>
      <c r="B48" s="490"/>
      <c r="C48" s="490"/>
      <c r="D48" s="490"/>
      <c r="E48" s="490"/>
      <c r="F48" s="490"/>
      <c r="G48" s="490"/>
      <c r="H48" s="1455" t="str">
        <f>第二面!K43</f>
        <v/>
      </c>
      <c r="I48" s="1455"/>
      <c r="J48" s="1455"/>
      <c r="K48" s="1455"/>
      <c r="L48" s="1455"/>
      <c r="M48" s="1455"/>
      <c r="N48" s="1455"/>
      <c r="O48" s="1455"/>
      <c r="P48" s="1455"/>
      <c r="Q48" s="1455"/>
      <c r="R48" s="1455"/>
      <c r="S48" s="1455"/>
      <c r="T48" s="1455"/>
      <c r="U48" s="1455"/>
      <c r="V48" s="1455"/>
      <c r="W48" s="1455"/>
      <c r="X48" s="1455"/>
      <c r="Y48" s="1455"/>
      <c r="Z48" s="1455"/>
      <c r="AA48" s="1455"/>
      <c r="AB48" s="1455"/>
      <c r="AC48" s="1455"/>
    </row>
    <row r="49" spans="1:29" ht="15" customHeight="1">
      <c r="A49" s="490"/>
      <c r="B49" s="490" t="s">
        <v>2749</v>
      </c>
      <c r="C49" s="490"/>
      <c r="D49" s="490"/>
      <c r="E49" s="490"/>
      <c r="F49" s="490"/>
      <c r="G49" s="490"/>
      <c r="H49" s="490"/>
      <c r="I49" s="1411" t="str">
        <f>IF(第二面!K44="","",第二面!K44)</f>
        <v/>
      </c>
      <c r="J49" s="1411"/>
      <c r="K49" s="1411"/>
      <c r="L49" s="491"/>
      <c r="M49" s="491"/>
      <c r="N49" s="491"/>
      <c r="O49" s="490"/>
      <c r="P49" s="490"/>
      <c r="Q49" s="490"/>
      <c r="R49" s="490"/>
      <c r="S49" s="490"/>
      <c r="T49" s="490"/>
      <c r="U49" s="490"/>
      <c r="V49" s="490"/>
      <c r="W49" s="490"/>
      <c r="X49" s="490"/>
      <c r="Y49" s="490"/>
      <c r="Z49" s="490"/>
      <c r="AA49" s="490"/>
      <c r="AB49" s="490"/>
      <c r="AC49" s="490"/>
    </row>
    <row r="50" spans="1:29" ht="15" customHeight="1">
      <c r="A50" s="490"/>
      <c r="B50" s="490" t="s">
        <v>2750</v>
      </c>
      <c r="C50" s="490"/>
      <c r="D50" s="490"/>
      <c r="E50" s="490"/>
      <c r="F50" s="490"/>
      <c r="G50" s="490"/>
      <c r="H50" s="1449" t="str">
        <f>IF(第二面!K45="","",第二面!K45)</f>
        <v/>
      </c>
      <c r="I50" s="1449"/>
      <c r="J50" s="1449"/>
      <c r="K50" s="1449"/>
      <c r="L50" s="1449"/>
      <c r="M50" s="1449"/>
      <c r="N50" s="1449"/>
      <c r="O50" s="1449"/>
      <c r="P50" s="1449"/>
      <c r="Q50" s="1449"/>
      <c r="R50" s="1449"/>
      <c r="S50" s="1449"/>
      <c r="T50" s="1449"/>
      <c r="U50" s="1449"/>
      <c r="V50" s="1449"/>
      <c r="W50" s="1449"/>
      <c r="X50" s="1449"/>
      <c r="Y50" s="1449"/>
      <c r="Z50" s="1449"/>
      <c r="AA50" s="1449"/>
      <c r="AB50" s="1449"/>
      <c r="AC50" s="1449"/>
    </row>
    <row r="51" spans="1:29" ht="15" customHeight="1">
      <c r="A51" s="490"/>
      <c r="B51" s="490" t="s">
        <v>2751</v>
      </c>
      <c r="C51" s="490"/>
      <c r="D51" s="490"/>
      <c r="E51" s="490"/>
      <c r="F51" s="490"/>
      <c r="G51" s="490"/>
      <c r="H51" s="1456" t="str">
        <f>IF(第二面!K46="","",第二面!K46)</f>
        <v/>
      </c>
      <c r="I51" s="1456"/>
      <c r="J51" s="1456"/>
      <c r="K51" s="1456"/>
      <c r="L51" s="1456"/>
      <c r="M51" s="492"/>
      <c r="N51" s="492"/>
      <c r="O51" s="492"/>
      <c r="P51" s="492"/>
      <c r="Q51" s="492"/>
      <c r="R51" s="492"/>
      <c r="S51" s="493"/>
      <c r="T51" s="493"/>
      <c r="U51" s="493"/>
      <c r="V51" s="493"/>
      <c r="W51" s="493"/>
      <c r="X51" s="493"/>
      <c r="Y51" s="493"/>
      <c r="Z51" s="493"/>
      <c r="AA51" s="493"/>
      <c r="AB51" s="493"/>
      <c r="AC51" s="493"/>
    </row>
    <row r="52" spans="1:29" ht="15" customHeight="1">
      <c r="A52" s="500"/>
      <c r="B52" s="500" t="s">
        <v>2755</v>
      </c>
      <c r="C52" s="500"/>
      <c r="D52" s="500"/>
      <c r="E52" s="500"/>
      <c r="F52" s="500"/>
      <c r="G52" s="500"/>
      <c r="H52" s="501"/>
      <c r="I52" s="502"/>
      <c r="J52" s="502"/>
      <c r="K52" s="502"/>
      <c r="L52" s="1457" t="str">
        <f>IF(第二面!K47="","",第二面!K47)</f>
        <v/>
      </c>
      <c r="M52" s="1457"/>
      <c r="N52" s="1457"/>
      <c r="O52" s="1457"/>
      <c r="P52" s="1457"/>
      <c r="Q52" s="1457"/>
      <c r="R52" s="1457"/>
      <c r="S52" s="1457"/>
      <c r="T52" s="1457"/>
      <c r="U52" s="1457"/>
      <c r="V52" s="1457"/>
      <c r="W52" s="1457"/>
      <c r="X52" s="1457"/>
      <c r="Y52" s="1457"/>
      <c r="Z52" s="1457"/>
      <c r="AA52" s="1457"/>
      <c r="AB52" s="1457"/>
      <c r="AC52" s="1457"/>
    </row>
    <row r="53" spans="1:29" ht="15" customHeight="1">
      <c r="A53" s="490"/>
      <c r="B53" s="490" t="s">
        <v>2747</v>
      </c>
      <c r="C53" s="490"/>
      <c r="D53" s="490"/>
      <c r="E53" s="490"/>
      <c r="F53" s="494"/>
      <c r="G53" s="494"/>
      <c r="H53" s="490"/>
      <c r="I53" s="494" t="s">
        <v>2571</v>
      </c>
      <c r="J53" s="1451" t="str">
        <f>IF(第二面!L49="","",第二面!L49)</f>
        <v/>
      </c>
      <c r="K53" s="1451"/>
      <c r="L53" s="1451"/>
      <c r="M53" s="1452" t="s">
        <v>2572</v>
      </c>
      <c r="N53" s="1452"/>
      <c r="O53" s="1452"/>
      <c r="P53" s="1453" t="str">
        <f>IF(第二面!R49="","",第二面!R49)</f>
        <v/>
      </c>
      <c r="Q53" s="1453"/>
      <c r="R53" s="1453"/>
      <c r="S53" s="1453"/>
      <c r="T53" s="1452" t="s">
        <v>2573</v>
      </c>
      <c r="U53" s="1452"/>
      <c r="V53" s="1452"/>
      <c r="W53" s="1451" t="str">
        <f>IF(第二面!X49="","",第二面!X49)</f>
        <v/>
      </c>
      <c r="X53" s="1451"/>
      <c r="Y53" s="1451"/>
      <c r="Z53" s="1451"/>
      <c r="AA53" s="1451"/>
      <c r="AB53" s="1451"/>
      <c r="AC53" s="490" t="s">
        <v>17</v>
      </c>
    </row>
    <row r="54" spans="1:29" ht="15" customHeight="1">
      <c r="A54" s="490"/>
      <c r="B54" s="490" t="s">
        <v>2754</v>
      </c>
      <c r="C54" s="490"/>
      <c r="D54" s="490"/>
      <c r="E54" s="490"/>
      <c r="F54" s="497"/>
      <c r="G54" s="497"/>
      <c r="H54" s="1449" t="str">
        <f>IF(第二面!K50="","",第二面!K50)</f>
        <v/>
      </c>
      <c r="I54" s="1449"/>
      <c r="J54" s="1449"/>
      <c r="K54" s="1449"/>
      <c r="L54" s="1449"/>
      <c r="M54" s="1449"/>
      <c r="N54" s="1449"/>
      <c r="O54" s="1449"/>
      <c r="P54" s="1449"/>
      <c r="Q54" s="1449"/>
      <c r="R54" s="1449"/>
      <c r="S54" s="1449"/>
      <c r="T54" s="1449"/>
      <c r="U54" s="1449"/>
      <c r="V54" s="1449"/>
      <c r="W54" s="1449"/>
      <c r="X54" s="1449"/>
      <c r="Y54" s="1449"/>
      <c r="Z54" s="1449"/>
      <c r="AA54" s="1449"/>
      <c r="AB54" s="1449"/>
      <c r="AC54" s="1449"/>
    </row>
    <row r="55" spans="1:29" ht="15" customHeight="1">
      <c r="A55" s="490"/>
      <c r="B55" s="490" t="s">
        <v>3223</v>
      </c>
      <c r="C55" s="490"/>
      <c r="D55" s="490"/>
      <c r="E55" s="490"/>
      <c r="F55" s="490"/>
      <c r="G55" s="490"/>
      <c r="H55" s="490"/>
      <c r="I55" s="491"/>
      <c r="J55" s="1451" t="str">
        <f>IF(第二面!L51="","",第二面!L51)</f>
        <v/>
      </c>
      <c r="K55" s="1451"/>
      <c r="L55" s="1452" t="s">
        <v>2576</v>
      </c>
      <c r="M55" s="1452"/>
      <c r="N55" s="1452"/>
      <c r="O55" s="1452"/>
      <c r="P55" s="1452"/>
      <c r="Q55" s="1451" t="str">
        <f>IF(第二面!S51="","",第二面!S51)</f>
        <v/>
      </c>
      <c r="R55" s="1451"/>
      <c r="S55" s="1451"/>
      <c r="T55" s="1452" t="s">
        <v>2577</v>
      </c>
      <c r="U55" s="1452"/>
      <c r="V55" s="1452"/>
      <c r="W55" s="1452"/>
      <c r="X55" s="1451" t="str">
        <f>IF(第二面!Y51="","",第二面!Y51)</f>
        <v/>
      </c>
      <c r="Y55" s="1451"/>
      <c r="Z55" s="1451"/>
      <c r="AA55" s="1451"/>
      <c r="AB55" s="1451"/>
      <c r="AC55" s="490" t="s">
        <v>17</v>
      </c>
    </row>
    <row r="56" spans="1:29" ht="15" customHeight="1">
      <c r="A56" s="490"/>
      <c r="B56" s="490"/>
      <c r="C56" s="490"/>
      <c r="D56" s="490"/>
      <c r="E56" s="490"/>
      <c r="F56" s="490"/>
      <c r="G56" s="490"/>
      <c r="H56" s="1456" t="str">
        <f>IF(第二面!K52="","",第二面!K52)</f>
        <v/>
      </c>
      <c r="I56" s="1456"/>
      <c r="J56" s="1456"/>
      <c r="K56" s="1456"/>
      <c r="L56" s="1456"/>
      <c r="M56" s="1456"/>
      <c r="N56" s="1456"/>
      <c r="O56" s="1456"/>
      <c r="P56" s="1456"/>
      <c r="Q56" s="1456"/>
      <c r="R56" s="1456"/>
      <c r="S56" s="1456"/>
      <c r="T56" s="1456"/>
      <c r="U56" s="1456"/>
      <c r="V56" s="1456"/>
      <c r="W56" s="1456"/>
      <c r="X56" s="1456"/>
      <c r="Y56" s="1456"/>
      <c r="Z56" s="1456"/>
      <c r="AA56" s="1456"/>
      <c r="AB56" s="1456"/>
      <c r="AC56" s="1456"/>
    </row>
    <row r="57" spans="1:29" ht="15" customHeight="1">
      <c r="A57" s="490"/>
      <c r="B57" s="490" t="s">
        <v>2749</v>
      </c>
      <c r="C57" s="490"/>
      <c r="D57" s="490"/>
      <c r="E57" s="490"/>
      <c r="F57" s="490"/>
      <c r="G57" s="490"/>
      <c r="H57" s="490"/>
      <c r="I57" s="1411" t="str">
        <f>IF(第二面!K53="","",第二面!K53)</f>
        <v/>
      </c>
      <c r="J57" s="1411"/>
      <c r="K57" s="1411"/>
      <c r="L57" s="491"/>
      <c r="M57" s="491"/>
      <c r="N57" s="491"/>
      <c r="O57" s="490"/>
      <c r="P57" s="490"/>
      <c r="Q57" s="490"/>
      <c r="R57" s="490"/>
      <c r="S57" s="490"/>
      <c r="T57" s="490"/>
      <c r="U57" s="490"/>
      <c r="V57" s="490"/>
      <c r="W57" s="490"/>
      <c r="X57" s="490"/>
      <c r="Y57" s="490"/>
      <c r="Z57" s="490"/>
      <c r="AA57" s="490"/>
      <c r="AB57" s="490"/>
      <c r="AC57" s="490"/>
    </row>
    <row r="58" spans="1:29" ht="15" customHeight="1">
      <c r="A58" s="490"/>
      <c r="B58" s="490" t="s">
        <v>2750</v>
      </c>
      <c r="C58" s="490"/>
      <c r="D58" s="490"/>
      <c r="E58" s="490"/>
      <c r="F58" s="490"/>
      <c r="G58" s="490"/>
      <c r="H58" s="1449" t="str">
        <f>IF(第二面!K54="","",第二面!K54)</f>
        <v/>
      </c>
      <c r="I58" s="1449"/>
      <c r="J58" s="1449"/>
      <c r="K58" s="1449"/>
      <c r="L58" s="1449"/>
      <c r="M58" s="1449"/>
      <c r="N58" s="1449"/>
      <c r="O58" s="1449"/>
      <c r="P58" s="1449"/>
      <c r="Q58" s="1449"/>
      <c r="R58" s="1449"/>
      <c r="S58" s="1449"/>
      <c r="T58" s="1449"/>
      <c r="U58" s="1449"/>
      <c r="V58" s="1449"/>
      <c r="W58" s="1449"/>
      <c r="X58" s="1449"/>
      <c r="Y58" s="1449"/>
      <c r="Z58" s="1449"/>
      <c r="AA58" s="1449"/>
      <c r="AB58" s="1449"/>
      <c r="AC58" s="1449"/>
    </row>
    <row r="59" spans="1:29" ht="15" customHeight="1">
      <c r="A59" s="490"/>
      <c r="B59" s="490" t="s">
        <v>2751</v>
      </c>
      <c r="C59" s="490"/>
      <c r="D59" s="490"/>
      <c r="E59" s="490"/>
      <c r="F59" s="490"/>
      <c r="G59" s="490"/>
      <c r="H59" s="1456" t="str">
        <f>IF(第二面!K55="","",第二面!K55)</f>
        <v/>
      </c>
      <c r="I59" s="1456"/>
      <c r="J59" s="1456"/>
      <c r="K59" s="1456"/>
      <c r="L59" s="1456"/>
      <c r="M59" s="492"/>
      <c r="N59" s="492"/>
      <c r="O59" s="492"/>
      <c r="P59" s="492"/>
      <c r="Q59" s="492"/>
      <c r="R59" s="492"/>
      <c r="S59" s="493"/>
      <c r="T59" s="493"/>
      <c r="U59" s="493"/>
      <c r="V59" s="493"/>
      <c r="W59" s="493"/>
      <c r="X59" s="493"/>
      <c r="Y59" s="493"/>
      <c r="Z59" s="493"/>
      <c r="AA59" s="493"/>
      <c r="AB59" s="493"/>
      <c r="AC59" s="493"/>
    </row>
    <row r="60" spans="1:29" ht="15" customHeight="1">
      <c r="A60" s="500"/>
      <c r="B60" s="500" t="s">
        <v>2755</v>
      </c>
      <c r="C60" s="500"/>
      <c r="D60" s="500"/>
      <c r="E60" s="500"/>
      <c r="F60" s="500"/>
      <c r="G60" s="500"/>
      <c r="H60" s="501"/>
      <c r="I60" s="502"/>
      <c r="J60" s="502"/>
      <c r="K60" s="502"/>
      <c r="L60" s="1457" t="str">
        <f>IF(第二面!K56="","",第二面!K56)</f>
        <v/>
      </c>
      <c r="M60" s="1457"/>
      <c r="N60" s="1457"/>
      <c r="O60" s="1457"/>
      <c r="P60" s="1457"/>
      <c r="Q60" s="1457"/>
      <c r="R60" s="1457"/>
      <c r="S60" s="1457"/>
      <c r="T60" s="1457"/>
      <c r="U60" s="1457"/>
      <c r="V60" s="1457"/>
      <c r="W60" s="1457"/>
      <c r="X60" s="1457"/>
      <c r="Y60" s="1457"/>
      <c r="Z60" s="1457"/>
      <c r="AA60" s="1457"/>
      <c r="AB60" s="1457"/>
      <c r="AC60" s="1457"/>
    </row>
    <row r="61" spans="1:29" ht="15" customHeight="1"/>
  </sheetData>
  <mergeCells count="94">
    <mergeCell ref="H56:AC56"/>
    <mergeCell ref="I57:K57"/>
    <mergeCell ref="H58:AC58"/>
    <mergeCell ref="H59:L59"/>
    <mergeCell ref="L60:AC60"/>
    <mergeCell ref="H54:AC54"/>
    <mergeCell ref="J55:K55"/>
    <mergeCell ref="L55:P55"/>
    <mergeCell ref="Q55:S55"/>
    <mergeCell ref="T55:W55"/>
    <mergeCell ref="X55:AB55"/>
    <mergeCell ref="H48:AC48"/>
    <mergeCell ref="I49:K49"/>
    <mergeCell ref="H50:AC50"/>
    <mergeCell ref="H51:L51"/>
    <mergeCell ref="L52:AC52"/>
    <mergeCell ref="J53:L53"/>
    <mergeCell ref="M53:O53"/>
    <mergeCell ref="P53:S53"/>
    <mergeCell ref="T53:V53"/>
    <mergeCell ref="W53:AB53"/>
    <mergeCell ref="H46:AC46"/>
    <mergeCell ref="J47:K47"/>
    <mergeCell ref="L47:P47"/>
    <mergeCell ref="Q47:S47"/>
    <mergeCell ref="T47:W47"/>
    <mergeCell ref="X47:AB47"/>
    <mergeCell ref="H40:AC40"/>
    <mergeCell ref="I41:K41"/>
    <mergeCell ref="H42:AC42"/>
    <mergeCell ref="H43:L43"/>
    <mergeCell ref="L44:AC44"/>
    <mergeCell ref="J45:L45"/>
    <mergeCell ref="M45:O45"/>
    <mergeCell ref="P45:S45"/>
    <mergeCell ref="T45:V45"/>
    <mergeCell ref="W45:AB45"/>
    <mergeCell ref="H38:AC38"/>
    <mergeCell ref="J39:K39"/>
    <mergeCell ref="L39:P39"/>
    <mergeCell ref="Q39:S39"/>
    <mergeCell ref="T39:W39"/>
    <mergeCell ref="X39:AB39"/>
    <mergeCell ref="H31:AC31"/>
    <mergeCell ref="I32:K32"/>
    <mergeCell ref="H33:AC33"/>
    <mergeCell ref="H34:L34"/>
    <mergeCell ref="L35:AC35"/>
    <mergeCell ref="J37:L37"/>
    <mergeCell ref="M37:O37"/>
    <mergeCell ref="P37:S37"/>
    <mergeCell ref="T37:V37"/>
    <mergeCell ref="W37:AB37"/>
    <mergeCell ref="H29:AC29"/>
    <mergeCell ref="J30:K30"/>
    <mergeCell ref="L30:P30"/>
    <mergeCell ref="Q30:S30"/>
    <mergeCell ref="T30:W30"/>
    <mergeCell ref="X30:AB30"/>
    <mergeCell ref="H22:AC22"/>
    <mergeCell ref="I23:K23"/>
    <mergeCell ref="H24:AC24"/>
    <mergeCell ref="H25:L25"/>
    <mergeCell ref="J28:L28"/>
    <mergeCell ref="M28:O28"/>
    <mergeCell ref="P28:S28"/>
    <mergeCell ref="T28:V28"/>
    <mergeCell ref="W28:AB28"/>
    <mergeCell ref="H20:AC20"/>
    <mergeCell ref="I21:K21"/>
    <mergeCell ref="L21:P21"/>
    <mergeCell ref="Q21:S21"/>
    <mergeCell ref="T21:W21"/>
    <mergeCell ref="X21:AB21"/>
    <mergeCell ref="H16:AC16"/>
    <mergeCell ref="H17:L17"/>
    <mergeCell ref="J19:L19"/>
    <mergeCell ref="M19:O19"/>
    <mergeCell ref="P19:S19"/>
    <mergeCell ref="T19:V19"/>
    <mergeCell ref="W19:AB19"/>
    <mergeCell ref="I15:K15"/>
    <mergeCell ref="A1:L1"/>
    <mergeCell ref="I4:I8"/>
    <mergeCell ref="J4:S4"/>
    <mergeCell ref="T4:AC4"/>
    <mergeCell ref="J5:S8"/>
    <mergeCell ref="T5:AC6"/>
    <mergeCell ref="T7:AC8"/>
    <mergeCell ref="A10:AC10"/>
    <mergeCell ref="A11:R11"/>
    <mergeCell ref="H12:AC12"/>
    <mergeCell ref="H13:AC13"/>
    <mergeCell ref="H14:AC1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5" customWidth="1"/>
    <col min="30" max="30" width="4.625" style="505" customWidth="1"/>
    <col min="31" max="256" width="9" style="505"/>
    <col min="257" max="285" width="3" style="505" customWidth="1"/>
    <col min="286" max="286" width="4.625" style="505" customWidth="1"/>
    <col min="287" max="512" width="9" style="505"/>
    <col min="513" max="541" width="3" style="505" customWidth="1"/>
    <col min="542" max="542" width="4.625" style="505" customWidth="1"/>
    <col min="543" max="768" width="9" style="505"/>
    <col min="769" max="797" width="3" style="505" customWidth="1"/>
    <col min="798" max="798" width="4.625" style="505" customWidth="1"/>
    <col min="799" max="1024" width="9" style="505"/>
    <col min="1025" max="1053" width="3" style="505" customWidth="1"/>
    <col min="1054" max="1054" width="4.625" style="505" customWidth="1"/>
    <col min="1055" max="1280" width="9" style="505"/>
    <col min="1281" max="1309" width="3" style="505" customWidth="1"/>
    <col min="1310" max="1310" width="4.625" style="505" customWidth="1"/>
    <col min="1311" max="1536" width="9" style="505"/>
    <col min="1537" max="1565" width="3" style="505" customWidth="1"/>
    <col min="1566" max="1566" width="4.625" style="505" customWidth="1"/>
    <col min="1567" max="1792" width="9" style="505"/>
    <col min="1793" max="1821" width="3" style="505" customWidth="1"/>
    <col min="1822" max="1822" width="4.625" style="505" customWidth="1"/>
    <col min="1823" max="2048" width="9" style="505"/>
    <col min="2049" max="2077" width="3" style="505" customWidth="1"/>
    <col min="2078" max="2078" width="4.625" style="505" customWidth="1"/>
    <col min="2079" max="2304" width="9" style="505"/>
    <col min="2305" max="2333" width="3" style="505" customWidth="1"/>
    <col min="2334" max="2334" width="4.625" style="505" customWidth="1"/>
    <col min="2335" max="2560" width="9" style="505"/>
    <col min="2561" max="2589" width="3" style="505" customWidth="1"/>
    <col min="2590" max="2590" width="4.625" style="505" customWidth="1"/>
    <col min="2591" max="2816" width="9" style="505"/>
    <col min="2817" max="2845" width="3" style="505" customWidth="1"/>
    <col min="2846" max="2846" width="4.625" style="505" customWidth="1"/>
    <col min="2847" max="3072" width="9" style="505"/>
    <col min="3073" max="3101" width="3" style="505" customWidth="1"/>
    <col min="3102" max="3102" width="4.625" style="505" customWidth="1"/>
    <col min="3103" max="3328" width="9" style="505"/>
    <col min="3329" max="3357" width="3" style="505" customWidth="1"/>
    <col min="3358" max="3358" width="4.625" style="505" customWidth="1"/>
    <col min="3359" max="3584" width="9" style="505"/>
    <col min="3585" max="3613" width="3" style="505" customWidth="1"/>
    <col min="3614" max="3614" width="4.625" style="505" customWidth="1"/>
    <col min="3615" max="3840" width="9" style="505"/>
    <col min="3841" max="3869" width="3" style="505" customWidth="1"/>
    <col min="3870" max="3870" width="4.625" style="505" customWidth="1"/>
    <col min="3871" max="4096" width="9" style="505"/>
    <col min="4097" max="4125" width="3" style="505" customWidth="1"/>
    <col min="4126" max="4126" width="4.625" style="505" customWidth="1"/>
    <col min="4127" max="4352" width="9" style="505"/>
    <col min="4353" max="4381" width="3" style="505" customWidth="1"/>
    <col min="4382" max="4382" width="4.625" style="505" customWidth="1"/>
    <col min="4383" max="4608" width="9" style="505"/>
    <col min="4609" max="4637" width="3" style="505" customWidth="1"/>
    <col min="4638" max="4638" width="4.625" style="505" customWidth="1"/>
    <col min="4639" max="4864" width="9" style="505"/>
    <col min="4865" max="4893" width="3" style="505" customWidth="1"/>
    <col min="4894" max="4894" width="4.625" style="505" customWidth="1"/>
    <col min="4895" max="5120" width="9" style="505"/>
    <col min="5121" max="5149" width="3" style="505" customWidth="1"/>
    <col min="5150" max="5150" width="4.625" style="505" customWidth="1"/>
    <col min="5151" max="5376" width="9" style="505"/>
    <col min="5377" max="5405" width="3" style="505" customWidth="1"/>
    <col min="5406" max="5406" width="4.625" style="505" customWidth="1"/>
    <col min="5407" max="5632" width="9" style="505"/>
    <col min="5633" max="5661" width="3" style="505" customWidth="1"/>
    <col min="5662" max="5662" width="4.625" style="505" customWidth="1"/>
    <col min="5663" max="5888" width="9" style="505"/>
    <col min="5889" max="5917" width="3" style="505" customWidth="1"/>
    <col min="5918" max="5918" width="4.625" style="505" customWidth="1"/>
    <col min="5919" max="6144" width="9" style="505"/>
    <col min="6145" max="6173" width="3" style="505" customWidth="1"/>
    <col min="6174" max="6174" width="4.625" style="505" customWidth="1"/>
    <col min="6175" max="6400" width="9" style="505"/>
    <col min="6401" max="6429" width="3" style="505" customWidth="1"/>
    <col min="6430" max="6430" width="4.625" style="505" customWidth="1"/>
    <col min="6431" max="6656" width="9" style="505"/>
    <col min="6657" max="6685" width="3" style="505" customWidth="1"/>
    <col min="6686" max="6686" width="4.625" style="505" customWidth="1"/>
    <col min="6687" max="6912" width="9" style="505"/>
    <col min="6913" max="6941" width="3" style="505" customWidth="1"/>
    <col min="6942" max="6942" width="4.625" style="505" customWidth="1"/>
    <col min="6943" max="7168" width="9" style="505"/>
    <col min="7169" max="7197" width="3" style="505" customWidth="1"/>
    <col min="7198" max="7198" width="4.625" style="505" customWidth="1"/>
    <col min="7199" max="7424" width="9" style="505"/>
    <col min="7425" max="7453" width="3" style="505" customWidth="1"/>
    <col min="7454" max="7454" width="4.625" style="505" customWidth="1"/>
    <col min="7455" max="7680" width="9" style="505"/>
    <col min="7681" max="7709" width="3" style="505" customWidth="1"/>
    <col min="7710" max="7710" width="4.625" style="505" customWidth="1"/>
    <col min="7711" max="7936" width="9" style="505"/>
    <col min="7937" max="7965" width="3" style="505" customWidth="1"/>
    <col min="7966" max="7966" width="4.625" style="505" customWidth="1"/>
    <col min="7967" max="8192" width="9" style="505"/>
    <col min="8193" max="8221" width="3" style="505" customWidth="1"/>
    <col min="8222" max="8222" width="4.625" style="505" customWidth="1"/>
    <col min="8223" max="8448" width="9" style="505"/>
    <col min="8449" max="8477" width="3" style="505" customWidth="1"/>
    <col min="8478" max="8478" width="4.625" style="505" customWidth="1"/>
    <col min="8479" max="8704" width="9" style="505"/>
    <col min="8705" max="8733" width="3" style="505" customWidth="1"/>
    <col min="8734" max="8734" width="4.625" style="505" customWidth="1"/>
    <col min="8735" max="8960" width="9" style="505"/>
    <col min="8961" max="8989" width="3" style="505" customWidth="1"/>
    <col min="8990" max="8990" width="4.625" style="505" customWidth="1"/>
    <col min="8991" max="9216" width="9" style="505"/>
    <col min="9217" max="9245" width="3" style="505" customWidth="1"/>
    <col min="9246" max="9246" width="4.625" style="505" customWidth="1"/>
    <col min="9247" max="9472" width="9" style="505"/>
    <col min="9473" max="9501" width="3" style="505" customWidth="1"/>
    <col min="9502" max="9502" width="4.625" style="505" customWidth="1"/>
    <col min="9503" max="9728" width="9" style="505"/>
    <col min="9729" max="9757" width="3" style="505" customWidth="1"/>
    <col min="9758" max="9758" width="4.625" style="505" customWidth="1"/>
    <col min="9759" max="9984" width="9" style="505"/>
    <col min="9985" max="10013" width="3" style="505" customWidth="1"/>
    <col min="10014" max="10014" width="4.625" style="505" customWidth="1"/>
    <col min="10015" max="10240" width="9" style="505"/>
    <col min="10241" max="10269" width="3" style="505" customWidth="1"/>
    <col min="10270" max="10270" width="4.625" style="505" customWidth="1"/>
    <col min="10271" max="10496" width="9" style="505"/>
    <col min="10497" max="10525" width="3" style="505" customWidth="1"/>
    <col min="10526" max="10526" width="4.625" style="505" customWidth="1"/>
    <col min="10527" max="10752" width="9" style="505"/>
    <col min="10753" max="10781" width="3" style="505" customWidth="1"/>
    <col min="10782" max="10782" width="4.625" style="505" customWidth="1"/>
    <col min="10783" max="11008" width="9" style="505"/>
    <col min="11009" max="11037" width="3" style="505" customWidth="1"/>
    <col min="11038" max="11038" width="4.625" style="505" customWidth="1"/>
    <col min="11039" max="11264" width="9" style="505"/>
    <col min="11265" max="11293" width="3" style="505" customWidth="1"/>
    <col min="11294" max="11294" width="4.625" style="505" customWidth="1"/>
    <col min="11295" max="11520" width="9" style="505"/>
    <col min="11521" max="11549" width="3" style="505" customWidth="1"/>
    <col min="11550" max="11550" width="4.625" style="505" customWidth="1"/>
    <col min="11551" max="11776" width="9" style="505"/>
    <col min="11777" max="11805" width="3" style="505" customWidth="1"/>
    <col min="11806" max="11806" width="4.625" style="505" customWidth="1"/>
    <col min="11807" max="12032" width="9" style="505"/>
    <col min="12033" max="12061" width="3" style="505" customWidth="1"/>
    <col min="12062" max="12062" width="4.625" style="505" customWidth="1"/>
    <col min="12063" max="12288" width="9" style="505"/>
    <col min="12289" max="12317" width="3" style="505" customWidth="1"/>
    <col min="12318" max="12318" width="4.625" style="505" customWidth="1"/>
    <col min="12319" max="12544" width="9" style="505"/>
    <col min="12545" max="12573" width="3" style="505" customWidth="1"/>
    <col min="12574" max="12574" width="4.625" style="505" customWidth="1"/>
    <col min="12575" max="12800" width="9" style="505"/>
    <col min="12801" max="12829" width="3" style="505" customWidth="1"/>
    <col min="12830" max="12830" width="4.625" style="505" customWidth="1"/>
    <col min="12831" max="13056" width="9" style="505"/>
    <col min="13057" max="13085" width="3" style="505" customWidth="1"/>
    <col min="13086" max="13086" width="4.625" style="505" customWidth="1"/>
    <col min="13087" max="13312" width="9" style="505"/>
    <col min="13313" max="13341" width="3" style="505" customWidth="1"/>
    <col min="13342" max="13342" width="4.625" style="505" customWidth="1"/>
    <col min="13343" max="13568" width="9" style="505"/>
    <col min="13569" max="13597" width="3" style="505" customWidth="1"/>
    <col min="13598" max="13598" width="4.625" style="505" customWidth="1"/>
    <col min="13599" max="13824" width="9" style="505"/>
    <col min="13825" max="13853" width="3" style="505" customWidth="1"/>
    <col min="13854" max="13854" width="4.625" style="505" customWidth="1"/>
    <col min="13855" max="14080" width="9" style="505"/>
    <col min="14081" max="14109" width="3" style="505" customWidth="1"/>
    <col min="14110" max="14110" width="4.625" style="505" customWidth="1"/>
    <col min="14111" max="14336" width="9" style="505"/>
    <col min="14337" max="14365" width="3" style="505" customWidth="1"/>
    <col min="14366" max="14366" width="4.625" style="505" customWidth="1"/>
    <col min="14367" max="14592" width="9" style="505"/>
    <col min="14593" max="14621" width="3" style="505" customWidth="1"/>
    <col min="14622" max="14622" width="4.625" style="505" customWidth="1"/>
    <col min="14623" max="14848" width="9" style="505"/>
    <col min="14849" max="14877" width="3" style="505" customWidth="1"/>
    <col min="14878" max="14878" width="4.625" style="505" customWidth="1"/>
    <col min="14879" max="15104" width="9" style="505"/>
    <col min="15105" max="15133" width="3" style="505" customWidth="1"/>
    <col min="15134" max="15134" width="4.625" style="505" customWidth="1"/>
    <col min="15135" max="15360" width="9" style="505"/>
    <col min="15361" max="15389" width="3" style="505" customWidth="1"/>
    <col min="15390" max="15390" width="4.625" style="505" customWidth="1"/>
    <col min="15391" max="15616" width="9" style="505"/>
    <col min="15617" max="15645" width="3" style="505" customWidth="1"/>
    <col min="15646" max="15646" width="4.625" style="505" customWidth="1"/>
    <col min="15647" max="15872" width="9" style="505"/>
    <col min="15873" max="15901" width="3" style="505" customWidth="1"/>
    <col min="15902" max="15902" width="4.625" style="505" customWidth="1"/>
    <col min="15903" max="16128" width="9" style="505"/>
    <col min="16129" max="16157" width="3" style="505" customWidth="1"/>
    <col min="16158" max="16158" width="4.625" style="505" customWidth="1"/>
    <col min="16159" max="16384" width="9" style="505"/>
  </cols>
  <sheetData>
    <row r="1" spans="1:31" ht="15" customHeight="1">
      <c r="A1" s="489" t="s">
        <v>2783</v>
      </c>
      <c r="B1" s="489"/>
      <c r="C1" s="489"/>
      <c r="D1" s="489"/>
      <c r="E1" s="489"/>
      <c r="F1" s="489"/>
      <c r="G1" s="489"/>
      <c r="H1" s="489"/>
      <c r="I1" s="489"/>
      <c r="J1" s="504"/>
      <c r="K1" s="504"/>
      <c r="L1" s="504"/>
      <c r="M1" s="504"/>
      <c r="N1" s="504"/>
      <c r="O1" s="504"/>
      <c r="P1" s="504"/>
      <c r="Q1" s="504"/>
      <c r="R1" s="504"/>
      <c r="S1" s="504"/>
      <c r="T1" s="504"/>
      <c r="U1" s="504"/>
      <c r="V1" s="504"/>
      <c r="W1" s="504"/>
      <c r="X1" s="504"/>
      <c r="Y1" s="504"/>
      <c r="Z1" s="504"/>
      <c r="AA1" s="504"/>
      <c r="AB1" s="504"/>
      <c r="AC1" s="504"/>
    </row>
    <row r="2" spans="1:31" ht="15" customHeight="1">
      <c r="A2" s="490" t="s">
        <v>2784</v>
      </c>
      <c r="B2" s="490"/>
      <c r="C2" s="490"/>
      <c r="D2" s="490"/>
      <c r="E2" s="490"/>
      <c r="F2" s="490"/>
      <c r="G2" s="490"/>
      <c r="H2" s="490"/>
      <c r="I2" s="490"/>
      <c r="J2" s="492"/>
      <c r="K2" s="492"/>
      <c r="L2" s="492"/>
      <c r="M2" s="492"/>
      <c r="N2" s="492"/>
      <c r="O2" s="492"/>
      <c r="P2" s="492"/>
      <c r="Q2" s="492"/>
      <c r="R2" s="492"/>
      <c r="S2" s="492"/>
      <c r="T2" s="492"/>
      <c r="U2" s="493"/>
      <c r="V2" s="493"/>
      <c r="W2" s="493"/>
      <c r="X2" s="493"/>
      <c r="Y2" s="493"/>
      <c r="Z2" s="493"/>
      <c r="AA2" s="493"/>
      <c r="AB2" s="493"/>
      <c r="AC2" s="493"/>
    </row>
    <row r="3" spans="1:31" ht="15" customHeight="1">
      <c r="A3" s="490"/>
      <c r="B3" s="496" t="str">
        <f>'第二面-2'!A3</f>
        <v>□</v>
      </c>
      <c r="C3" s="490" t="s">
        <v>2785</v>
      </c>
      <c r="D3" s="490"/>
      <c r="E3" s="490"/>
      <c r="F3" s="490"/>
      <c r="G3" s="490"/>
      <c r="H3" s="490"/>
      <c r="I3" s="490"/>
      <c r="J3" s="492"/>
      <c r="K3" s="492"/>
      <c r="L3" s="492"/>
      <c r="M3" s="492"/>
      <c r="N3" s="492"/>
      <c r="O3" s="492"/>
      <c r="P3" s="492"/>
      <c r="Q3" s="492"/>
      <c r="R3" s="492"/>
      <c r="S3" s="492"/>
      <c r="T3" s="492"/>
      <c r="U3" s="493"/>
      <c r="V3" s="493"/>
      <c r="W3" s="493"/>
      <c r="X3" s="493"/>
      <c r="Y3" s="493"/>
      <c r="Z3" s="493"/>
      <c r="AA3" s="493"/>
      <c r="AB3" s="493"/>
      <c r="AC3" s="493"/>
    </row>
    <row r="4" spans="1:31" ht="15" customHeight="1">
      <c r="A4" s="490"/>
      <c r="B4" s="490" t="s">
        <v>2786</v>
      </c>
      <c r="C4" s="490"/>
      <c r="D4" s="490"/>
      <c r="E4" s="490"/>
      <c r="F4" s="497"/>
      <c r="G4" s="497"/>
      <c r="H4" s="497"/>
      <c r="I4" s="497"/>
      <c r="J4" s="497"/>
      <c r="K4" s="497"/>
      <c r="L4" s="497"/>
      <c r="M4" s="1449" t="str">
        <f>IF('第二面-2'!M4="","",'第二面-2'!M4)</f>
        <v/>
      </c>
      <c r="N4" s="1449"/>
      <c r="O4" s="1449"/>
      <c r="P4" s="1449"/>
      <c r="Q4" s="1449"/>
      <c r="R4" s="1449"/>
      <c r="S4" s="1449"/>
      <c r="T4" s="1449"/>
      <c r="U4" s="1449"/>
      <c r="V4" s="1449"/>
      <c r="W4" s="1449"/>
      <c r="X4" s="1449"/>
      <c r="Y4" s="1449"/>
      <c r="Z4" s="1449"/>
      <c r="AA4" s="1449"/>
      <c r="AB4" s="1449"/>
      <c r="AC4" s="1449"/>
    </row>
    <row r="5" spans="1:31" ht="15" customHeight="1">
      <c r="A5" s="490"/>
      <c r="B5" s="490" t="s">
        <v>2787</v>
      </c>
      <c r="C5" s="490"/>
      <c r="D5" s="490"/>
      <c r="E5" s="490"/>
      <c r="F5" s="494"/>
      <c r="G5" s="494"/>
      <c r="H5" s="494"/>
      <c r="I5" s="494"/>
      <c r="J5" s="491"/>
      <c r="K5" s="491"/>
      <c r="L5" s="491"/>
      <c r="M5" s="490"/>
      <c r="N5" s="491" t="s">
        <v>2788</v>
      </c>
      <c r="O5" s="1451" t="str">
        <f>IF('第二面-2'!N5="","",'第二面-2'!N5)</f>
        <v/>
      </c>
      <c r="P5" s="1451"/>
      <c r="Q5" s="1451"/>
      <c r="R5" s="1451"/>
      <c r="S5" s="1451"/>
      <c r="T5" s="1451"/>
      <c r="U5" s="490" t="s">
        <v>17</v>
      </c>
      <c r="V5" s="491"/>
      <c r="W5" s="491"/>
      <c r="X5" s="491"/>
      <c r="Y5" s="491"/>
      <c r="Z5" s="491"/>
      <c r="AA5" s="491"/>
      <c r="AB5" s="491"/>
      <c r="AC5" s="491"/>
    </row>
    <row r="6" spans="1:31" ht="15" customHeight="1">
      <c r="A6" s="490"/>
      <c r="B6" s="496" t="str">
        <f>'第二面-2'!A6</f>
        <v>□</v>
      </c>
      <c r="C6" s="490" t="s">
        <v>2789</v>
      </c>
      <c r="D6" s="490"/>
      <c r="E6" s="490"/>
      <c r="F6" s="490"/>
      <c r="G6" s="490"/>
      <c r="H6" s="490"/>
      <c r="I6" s="490"/>
      <c r="J6" s="492"/>
      <c r="K6" s="492"/>
      <c r="L6" s="492"/>
      <c r="M6" s="492"/>
      <c r="N6" s="492"/>
      <c r="O6" s="492"/>
      <c r="P6" s="492"/>
      <c r="Q6" s="492"/>
      <c r="R6" s="492"/>
      <c r="S6" s="492"/>
      <c r="T6" s="492"/>
      <c r="U6" s="493"/>
      <c r="V6" s="493"/>
      <c r="W6" s="493"/>
      <c r="X6" s="493"/>
      <c r="Y6" s="493"/>
      <c r="Z6" s="493"/>
      <c r="AA6" s="493"/>
      <c r="AB6" s="493"/>
      <c r="AC6" s="493"/>
    </row>
    <row r="7" spans="1:31" ht="15" customHeight="1">
      <c r="A7" s="490"/>
      <c r="B7" s="490" t="s">
        <v>2786</v>
      </c>
      <c r="C7" s="490"/>
      <c r="D7" s="490"/>
      <c r="E7" s="490"/>
      <c r="F7" s="497"/>
      <c r="G7" s="497"/>
      <c r="H7" s="497"/>
      <c r="I7" s="497"/>
      <c r="J7" s="497"/>
      <c r="K7" s="497"/>
      <c r="L7" s="497"/>
      <c r="M7" s="1449" t="str">
        <f>IF('第二面-2'!M7="","",'第二面-2'!M7)</f>
        <v/>
      </c>
      <c r="N7" s="1449"/>
      <c r="O7" s="1449"/>
      <c r="P7" s="1449"/>
      <c r="Q7" s="1449"/>
      <c r="R7" s="1449"/>
      <c r="S7" s="1449"/>
      <c r="T7" s="1449"/>
      <c r="U7" s="1449"/>
      <c r="V7" s="1449"/>
      <c r="W7" s="1449"/>
      <c r="X7" s="1449"/>
      <c r="Y7" s="1449"/>
      <c r="Z7" s="1449"/>
      <c r="AA7" s="1449"/>
      <c r="AB7" s="1449"/>
      <c r="AC7" s="1449"/>
    </row>
    <row r="8" spans="1:31" ht="15" customHeight="1">
      <c r="A8" s="490"/>
      <c r="B8" s="490" t="s">
        <v>2787</v>
      </c>
      <c r="C8" s="490"/>
      <c r="D8" s="490"/>
      <c r="E8" s="490"/>
      <c r="F8" s="494"/>
      <c r="G8" s="494"/>
      <c r="H8" s="494"/>
      <c r="I8" s="494"/>
      <c r="J8" s="491"/>
      <c r="K8" s="491"/>
      <c r="L8" s="491"/>
      <c r="M8" s="490"/>
      <c r="N8" s="491" t="s">
        <v>2788</v>
      </c>
      <c r="O8" s="1451" t="str">
        <f>IF('第二面-2'!N8="","",'第二面-2'!N8)</f>
        <v/>
      </c>
      <c r="P8" s="1451"/>
      <c r="Q8" s="1451"/>
      <c r="R8" s="1451"/>
      <c r="S8" s="1451"/>
      <c r="T8" s="1451"/>
      <c r="U8" s="490" t="s">
        <v>17</v>
      </c>
      <c r="V8" s="491"/>
      <c r="W8" s="491"/>
      <c r="X8" s="491"/>
      <c r="Y8" s="491"/>
      <c r="Z8" s="491"/>
      <c r="AA8" s="491"/>
      <c r="AB8" s="491"/>
      <c r="AC8" s="491"/>
    </row>
    <row r="9" spans="1:31" ht="15" customHeight="1">
      <c r="A9" s="490"/>
      <c r="B9" s="496" t="str">
        <f>'第二面-2'!A9</f>
        <v>□</v>
      </c>
      <c r="C9" s="490" t="s">
        <v>2790</v>
      </c>
      <c r="D9" s="490"/>
      <c r="E9" s="490"/>
      <c r="F9" s="490"/>
      <c r="G9" s="490"/>
      <c r="H9" s="490"/>
      <c r="I9" s="490"/>
      <c r="J9" s="492"/>
      <c r="K9" s="492"/>
      <c r="L9" s="492"/>
      <c r="M9" s="492"/>
      <c r="N9" s="492"/>
      <c r="O9" s="490"/>
      <c r="P9" s="490"/>
      <c r="Q9" s="490"/>
      <c r="R9" s="490"/>
      <c r="S9" s="490"/>
      <c r="T9" s="490"/>
      <c r="U9" s="493"/>
      <c r="V9" s="493"/>
      <c r="W9" s="493"/>
      <c r="X9" s="493"/>
      <c r="Y9" s="493"/>
      <c r="Z9" s="493"/>
      <c r="AA9" s="493"/>
      <c r="AB9" s="493"/>
      <c r="AC9" s="493"/>
    </row>
    <row r="10" spans="1:31" s="507" customFormat="1" ht="15" customHeight="1">
      <c r="A10" s="490"/>
      <c r="B10" s="490" t="s">
        <v>2786</v>
      </c>
      <c r="C10" s="490"/>
      <c r="D10" s="490"/>
      <c r="E10" s="490"/>
      <c r="F10" s="497"/>
      <c r="G10" s="497"/>
      <c r="H10" s="497"/>
      <c r="I10" s="497"/>
      <c r="J10" s="497"/>
      <c r="K10" s="497"/>
      <c r="L10" s="497"/>
      <c r="M10" s="1449" t="str">
        <f>IF('第二面-2'!M10="","",'第二面-2'!M10)</f>
        <v/>
      </c>
      <c r="N10" s="1449"/>
      <c r="O10" s="1449"/>
      <c r="P10" s="1449"/>
      <c r="Q10" s="1449"/>
      <c r="R10" s="1449"/>
      <c r="S10" s="1449"/>
      <c r="T10" s="1449"/>
      <c r="U10" s="1449"/>
      <c r="V10" s="1449"/>
      <c r="W10" s="1449"/>
      <c r="X10" s="1449"/>
      <c r="Y10" s="1449"/>
      <c r="Z10" s="1449"/>
      <c r="AA10" s="1449"/>
      <c r="AB10" s="1449"/>
      <c r="AC10" s="1449"/>
      <c r="AD10" s="506"/>
      <c r="AE10" s="506"/>
    </row>
    <row r="11" spans="1:31" s="507" customFormat="1" ht="15" customHeight="1">
      <c r="A11" s="490"/>
      <c r="B11" s="490" t="s">
        <v>2791</v>
      </c>
      <c r="C11" s="490"/>
      <c r="D11" s="490"/>
      <c r="E11" s="490"/>
      <c r="F11" s="494"/>
      <c r="G11" s="494"/>
      <c r="H11" s="494"/>
      <c r="I11" s="494"/>
      <c r="J11" s="491"/>
      <c r="K11" s="491"/>
      <c r="L11" s="491"/>
      <c r="M11" s="490"/>
      <c r="N11" s="491" t="s">
        <v>2788</v>
      </c>
      <c r="O11" s="1451" t="str">
        <f>IF('第二面-2'!N11="","",'第二面-2'!N11)</f>
        <v/>
      </c>
      <c r="P11" s="1451"/>
      <c r="Q11" s="1451"/>
      <c r="R11" s="1451"/>
      <c r="S11" s="1451"/>
      <c r="T11" s="1451"/>
      <c r="U11" s="490" t="s">
        <v>17</v>
      </c>
      <c r="V11" s="491"/>
      <c r="W11" s="491"/>
      <c r="X11" s="491"/>
      <c r="Y11" s="491"/>
      <c r="Z11" s="491"/>
      <c r="AA11" s="491"/>
      <c r="AB11" s="491"/>
      <c r="AC11" s="491"/>
      <c r="AD11" s="508"/>
      <c r="AE11" s="508"/>
    </row>
    <row r="12" spans="1:31" s="507" customFormat="1" ht="15" customHeight="1">
      <c r="A12" s="490"/>
      <c r="B12" s="490" t="s">
        <v>2786</v>
      </c>
      <c r="C12" s="490"/>
      <c r="D12" s="490"/>
      <c r="E12" s="490"/>
      <c r="F12" s="497"/>
      <c r="G12" s="497"/>
      <c r="H12" s="497"/>
      <c r="I12" s="497"/>
      <c r="J12" s="497"/>
      <c r="K12" s="497"/>
      <c r="L12" s="497"/>
      <c r="M12" s="1449" t="str">
        <f>IF('第二面-2'!M12="","",'第二面-2'!M12)</f>
        <v/>
      </c>
      <c r="N12" s="1449"/>
      <c r="O12" s="1449"/>
      <c r="P12" s="1449"/>
      <c r="Q12" s="1449"/>
      <c r="R12" s="1449"/>
      <c r="S12" s="1449"/>
      <c r="T12" s="1449"/>
      <c r="U12" s="1449"/>
      <c r="V12" s="1449"/>
      <c r="W12" s="1449"/>
      <c r="X12" s="1449"/>
      <c r="Y12" s="1449"/>
      <c r="Z12" s="1449"/>
      <c r="AA12" s="1449"/>
      <c r="AB12" s="1449"/>
      <c r="AC12" s="1449"/>
      <c r="AD12" s="508"/>
      <c r="AE12" s="508"/>
    </row>
    <row r="13" spans="1:31" s="507" customFormat="1" ht="15" customHeight="1">
      <c r="A13" s="490"/>
      <c r="B13" s="490" t="s">
        <v>2791</v>
      </c>
      <c r="C13" s="490"/>
      <c r="D13" s="490"/>
      <c r="E13" s="490"/>
      <c r="F13" s="494"/>
      <c r="G13" s="494"/>
      <c r="H13" s="494"/>
      <c r="I13" s="494"/>
      <c r="J13" s="491"/>
      <c r="K13" s="491"/>
      <c r="L13" s="491"/>
      <c r="M13" s="490"/>
      <c r="N13" s="491" t="s">
        <v>2788</v>
      </c>
      <c r="O13" s="1451" t="str">
        <f>IF('第二面-2'!N13="","",'第二面-2'!N13)</f>
        <v/>
      </c>
      <c r="P13" s="1451"/>
      <c r="Q13" s="1451"/>
      <c r="R13" s="1451"/>
      <c r="S13" s="1451"/>
      <c r="T13" s="1451"/>
      <c r="U13" s="490" t="s">
        <v>17</v>
      </c>
      <c r="V13" s="491"/>
      <c r="W13" s="491"/>
      <c r="X13" s="491"/>
      <c r="Y13" s="491"/>
      <c r="Z13" s="491"/>
      <c r="AA13" s="491"/>
      <c r="AB13" s="491"/>
      <c r="AC13" s="491"/>
      <c r="AD13" s="509"/>
      <c r="AE13" s="509"/>
    </row>
    <row r="14" spans="1:31" s="507" customFormat="1" ht="15" customHeight="1">
      <c r="A14" s="490"/>
      <c r="B14" s="490" t="s">
        <v>2786</v>
      </c>
      <c r="C14" s="490"/>
      <c r="D14" s="490"/>
      <c r="E14" s="490"/>
      <c r="F14" s="497"/>
      <c r="G14" s="497"/>
      <c r="H14" s="497"/>
      <c r="I14" s="497"/>
      <c r="J14" s="497"/>
      <c r="K14" s="497"/>
      <c r="L14" s="497"/>
      <c r="M14" s="1449" t="str">
        <f>IF('第二面-2'!M14="","",'第二面-2'!M14)</f>
        <v/>
      </c>
      <c r="N14" s="1449"/>
      <c r="O14" s="1449"/>
      <c r="P14" s="1449"/>
      <c r="Q14" s="1449"/>
      <c r="R14" s="1449"/>
      <c r="S14" s="1449"/>
      <c r="T14" s="1449"/>
      <c r="U14" s="1449"/>
      <c r="V14" s="1449"/>
      <c r="W14" s="1449"/>
      <c r="X14" s="1449"/>
      <c r="Y14" s="1449"/>
      <c r="Z14" s="1449"/>
      <c r="AA14" s="1449"/>
      <c r="AB14" s="1449"/>
      <c r="AC14" s="1449"/>
      <c r="AD14" s="510"/>
      <c r="AE14" s="511"/>
    </row>
    <row r="15" spans="1:31" s="507" customFormat="1" ht="15" customHeight="1">
      <c r="A15" s="490"/>
      <c r="B15" s="490" t="s">
        <v>2791</v>
      </c>
      <c r="C15" s="490"/>
      <c r="D15" s="490"/>
      <c r="E15" s="490"/>
      <c r="F15" s="494"/>
      <c r="G15" s="494"/>
      <c r="H15" s="494"/>
      <c r="I15" s="494"/>
      <c r="J15" s="491"/>
      <c r="K15" s="491"/>
      <c r="L15" s="491"/>
      <c r="M15" s="490"/>
      <c r="N15" s="491" t="s">
        <v>2788</v>
      </c>
      <c r="O15" s="1451" t="str">
        <f>IF('第二面-2'!N15="","",'第二面-2'!N15)</f>
        <v/>
      </c>
      <c r="P15" s="1451"/>
      <c r="Q15" s="1451"/>
      <c r="R15" s="1451"/>
      <c r="S15" s="1451"/>
      <c r="T15" s="1451"/>
      <c r="U15" s="490" t="s">
        <v>17</v>
      </c>
      <c r="V15" s="491"/>
      <c r="W15" s="491"/>
      <c r="X15" s="491"/>
      <c r="Y15" s="491"/>
      <c r="Z15" s="491"/>
      <c r="AA15" s="491"/>
      <c r="AB15" s="491"/>
      <c r="AC15" s="491"/>
      <c r="AD15" s="508"/>
      <c r="AE15" s="508"/>
    </row>
    <row r="16" spans="1:31" s="507" customFormat="1" ht="15" customHeight="1">
      <c r="A16" s="490"/>
      <c r="B16" s="496" t="str">
        <f>'第二面-2'!A16</f>
        <v>□</v>
      </c>
      <c r="C16" s="490" t="s">
        <v>2792</v>
      </c>
      <c r="D16" s="490"/>
      <c r="E16" s="490"/>
      <c r="F16" s="490"/>
      <c r="G16" s="490"/>
      <c r="H16" s="490"/>
      <c r="I16" s="490"/>
      <c r="J16" s="492"/>
      <c r="K16" s="492"/>
      <c r="L16" s="492"/>
      <c r="M16" s="492"/>
      <c r="N16" s="492"/>
      <c r="O16" s="492"/>
      <c r="P16" s="492"/>
      <c r="Q16" s="492"/>
      <c r="R16" s="492"/>
      <c r="S16" s="492"/>
      <c r="T16" s="492"/>
      <c r="U16" s="493"/>
      <c r="V16" s="493"/>
      <c r="W16" s="493"/>
      <c r="X16" s="493"/>
      <c r="Y16" s="493"/>
      <c r="Z16" s="493"/>
      <c r="AA16" s="493"/>
      <c r="AB16" s="493"/>
      <c r="AC16" s="493"/>
      <c r="AD16" s="509"/>
      <c r="AE16" s="509"/>
    </row>
    <row r="17" spans="1:31" s="507" customFormat="1" ht="15" customHeight="1">
      <c r="A17" s="490"/>
      <c r="B17" s="490" t="s">
        <v>2786</v>
      </c>
      <c r="C17" s="490"/>
      <c r="D17" s="490"/>
      <c r="E17" s="490"/>
      <c r="F17" s="497"/>
      <c r="G17" s="497"/>
      <c r="H17" s="497"/>
      <c r="I17" s="497"/>
      <c r="J17" s="497"/>
      <c r="K17" s="497"/>
      <c r="L17" s="497"/>
      <c r="M17" s="1449" t="str">
        <f>IF('第二面-2'!M17="","",'第二面-2'!M17)</f>
        <v/>
      </c>
      <c r="N17" s="1449"/>
      <c r="O17" s="1449"/>
      <c r="P17" s="1449"/>
      <c r="Q17" s="1449"/>
      <c r="R17" s="1449"/>
      <c r="S17" s="1449"/>
      <c r="T17" s="1449"/>
      <c r="U17" s="1449"/>
      <c r="V17" s="1449"/>
      <c r="W17" s="1449"/>
      <c r="X17" s="1449"/>
      <c r="Y17" s="1449"/>
      <c r="Z17" s="1449"/>
      <c r="AA17" s="1449"/>
      <c r="AB17" s="1449"/>
      <c r="AC17" s="1449"/>
      <c r="AD17" s="510"/>
      <c r="AE17" s="511"/>
    </row>
    <row r="18" spans="1:31" s="507" customFormat="1" ht="15" customHeight="1">
      <c r="A18" s="490"/>
      <c r="B18" s="490" t="s">
        <v>2791</v>
      </c>
      <c r="C18" s="490"/>
      <c r="D18" s="490"/>
      <c r="E18" s="490"/>
      <c r="F18" s="494"/>
      <c r="G18" s="494"/>
      <c r="H18" s="494"/>
      <c r="I18" s="494"/>
      <c r="J18" s="491"/>
      <c r="K18" s="491"/>
      <c r="L18" s="491"/>
      <c r="M18" s="490"/>
      <c r="N18" s="491" t="s">
        <v>2788</v>
      </c>
      <c r="O18" s="1451" t="str">
        <f>IF('第二面-2'!N18="","",'第二面-2'!N18)</f>
        <v/>
      </c>
      <c r="P18" s="1451"/>
      <c r="Q18" s="1451"/>
      <c r="R18" s="1451"/>
      <c r="S18" s="1451"/>
      <c r="T18" s="1451"/>
      <c r="U18" s="490" t="s">
        <v>17</v>
      </c>
      <c r="V18" s="491"/>
      <c r="W18" s="491"/>
      <c r="X18" s="491"/>
      <c r="Y18" s="491"/>
      <c r="Z18" s="491"/>
      <c r="AA18" s="491"/>
      <c r="AB18" s="491"/>
      <c r="AC18" s="491"/>
      <c r="AD18" s="508"/>
      <c r="AE18" s="508"/>
    </row>
    <row r="19" spans="1:31" s="507" customFormat="1" ht="15" customHeight="1">
      <c r="A19" s="490"/>
      <c r="B19" s="490" t="s">
        <v>2786</v>
      </c>
      <c r="C19" s="490"/>
      <c r="D19" s="490"/>
      <c r="E19" s="490"/>
      <c r="F19" s="497"/>
      <c r="G19" s="497"/>
      <c r="H19" s="497"/>
      <c r="I19" s="497"/>
      <c r="J19" s="497"/>
      <c r="K19" s="497"/>
      <c r="L19" s="497"/>
      <c r="M19" s="1449" t="str">
        <f>IF('第二面-2'!M19="","",'第二面-2'!M19)</f>
        <v/>
      </c>
      <c r="N19" s="1449"/>
      <c r="O19" s="1449"/>
      <c r="P19" s="1449"/>
      <c r="Q19" s="1449"/>
      <c r="R19" s="1449"/>
      <c r="S19" s="1449"/>
      <c r="T19" s="1449"/>
      <c r="U19" s="1449"/>
      <c r="V19" s="1449"/>
      <c r="W19" s="1449"/>
      <c r="X19" s="1449"/>
      <c r="Y19" s="1449"/>
      <c r="Z19" s="1449"/>
      <c r="AA19" s="1449"/>
      <c r="AB19" s="1449"/>
      <c r="AC19" s="1449"/>
      <c r="AD19" s="509"/>
      <c r="AE19" s="509"/>
    </row>
    <row r="20" spans="1:31" s="507" customFormat="1" ht="15" customHeight="1">
      <c r="A20" s="490"/>
      <c r="B20" s="490" t="s">
        <v>2791</v>
      </c>
      <c r="C20" s="490"/>
      <c r="D20" s="490"/>
      <c r="E20" s="490"/>
      <c r="F20" s="494"/>
      <c r="G20" s="494"/>
      <c r="H20" s="494"/>
      <c r="I20" s="494"/>
      <c r="J20" s="491"/>
      <c r="K20" s="491"/>
      <c r="L20" s="491"/>
      <c r="M20" s="490"/>
      <c r="N20" s="491" t="s">
        <v>2788</v>
      </c>
      <c r="O20" s="1451" t="str">
        <f>IF('第二面-2'!N20="","",'第二面-2'!N20)</f>
        <v/>
      </c>
      <c r="P20" s="1451"/>
      <c r="Q20" s="1451"/>
      <c r="R20" s="1451"/>
      <c r="S20" s="1451"/>
      <c r="T20" s="1451"/>
      <c r="U20" s="490" t="s">
        <v>17</v>
      </c>
      <c r="V20" s="491"/>
      <c r="W20" s="491"/>
      <c r="X20" s="491"/>
      <c r="Y20" s="491"/>
      <c r="Z20" s="491"/>
      <c r="AA20" s="491"/>
      <c r="AB20" s="491"/>
      <c r="AC20" s="491"/>
      <c r="AD20" s="510"/>
      <c r="AE20" s="511"/>
    </row>
    <row r="21" spans="1:31" s="507" customFormat="1" ht="15" customHeight="1">
      <c r="A21" s="490"/>
      <c r="B21" s="490" t="s">
        <v>2786</v>
      </c>
      <c r="C21" s="490"/>
      <c r="D21" s="490"/>
      <c r="E21" s="490"/>
      <c r="F21" s="497"/>
      <c r="G21" s="497"/>
      <c r="H21" s="497"/>
      <c r="I21" s="497"/>
      <c r="J21" s="497"/>
      <c r="K21" s="497"/>
      <c r="L21" s="497"/>
      <c r="M21" s="1449" t="str">
        <f>IF('第二面-2'!M21="","",'第二面-2'!M21)</f>
        <v/>
      </c>
      <c r="N21" s="1449"/>
      <c r="O21" s="1449"/>
      <c r="P21" s="1449"/>
      <c r="Q21" s="1449"/>
      <c r="R21" s="1449"/>
      <c r="S21" s="1449"/>
      <c r="T21" s="1449"/>
      <c r="U21" s="1449"/>
      <c r="V21" s="1449"/>
      <c r="W21" s="1449"/>
      <c r="X21" s="1449"/>
      <c r="Y21" s="1449"/>
      <c r="Z21" s="1449"/>
      <c r="AA21" s="1449"/>
      <c r="AB21" s="1449"/>
      <c r="AC21" s="1449"/>
      <c r="AD21" s="509"/>
      <c r="AE21" s="509"/>
    </row>
    <row r="22" spans="1:31" s="507" customFormat="1" ht="15" customHeight="1">
      <c r="A22" s="490"/>
      <c r="B22" s="490" t="s">
        <v>2791</v>
      </c>
      <c r="C22" s="490"/>
      <c r="D22" s="490"/>
      <c r="E22" s="490"/>
      <c r="F22" s="494"/>
      <c r="G22" s="494"/>
      <c r="H22" s="494"/>
      <c r="I22" s="494"/>
      <c r="J22" s="491"/>
      <c r="K22" s="491"/>
      <c r="L22" s="491"/>
      <c r="M22" s="490"/>
      <c r="N22" s="491" t="s">
        <v>2788</v>
      </c>
      <c r="O22" s="1451" t="str">
        <f>IF('第二面-2'!N22="","",'第二面-2'!N22)</f>
        <v/>
      </c>
      <c r="P22" s="1451"/>
      <c r="Q22" s="1451"/>
      <c r="R22" s="1451"/>
      <c r="S22" s="1451"/>
      <c r="T22" s="1451"/>
      <c r="U22" s="490" t="s">
        <v>17</v>
      </c>
      <c r="V22" s="491"/>
      <c r="W22" s="491"/>
      <c r="X22" s="491"/>
      <c r="Y22" s="491"/>
      <c r="Z22" s="491"/>
      <c r="AA22" s="491"/>
      <c r="AB22" s="491"/>
      <c r="AC22" s="491"/>
      <c r="AD22" s="510"/>
      <c r="AE22" s="511"/>
    </row>
    <row r="23" spans="1:31" s="507" customFormat="1" ht="15" customHeight="1">
      <c r="A23" s="512" t="s">
        <v>2793</v>
      </c>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0"/>
      <c r="AE23" s="511"/>
    </row>
    <row r="24" spans="1:31" s="507" customFormat="1" ht="15" customHeight="1">
      <c r="A24" s="513"/>
      <c r="B24" s="513" t="s">
        <v>2794</v>
      </c>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08"/>
      <c r="AE24" s="508"/>
    </row>
    <row r="25" spans="1:31" s="507" customFormat="1" ht="15" customHeight="1">
      <c r="A25" s="513"/>
      <c r="B25" s="513" t="s">
        <v>2795</v>
      </c>
      <c r="C25" s="513"/>
      <c r="D25" s="513"/>
      <c r="E25" s="513"/>
      <c r="F25" s="513"/>
      <c r="G25" s="513"/>
      <c r="H25" s="1458" t="str">
        <f>IF('第二面-2'!K25="","",'第二面-2'!K25)</f>
        <v/>
      </c>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509"/>
      <c r="AE25" s="509"/>
    </row>
    <row r="26" spans="1:31" s="507" customFormat="1" ht="15" customHeight="1">
      <c r="A26" s="513"/>
      <c r="B26" s="513" t="s">
        <v>2796</v>
      </c>
      <c r="C26" s="513"/>
      <c r="D26" s="513"/>
      <c r="E26" s="513"/>
      <c r="F26" s="513"/>
      <c r="G26" s="513"/>
      <c r="H26" s="1458" t="str">
        <f>IF('第二面-2'!K26="","",'第二面-2'!K26)</f>
        <v/>
      </c>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510"/>
      <c r="AE26" s="511"/>
    </row>
    <row r="27" spans="1:31" s="507" customFormat="1" ht="15" customHeight="1">
      <c r="A27" s="513"/>
      <c r="B27" s="513" t="s">
        <v>2743</v>
      </c>
      <c r="C27" s="513"/>
      <c r="D27" s="513"/>
      <c r="E27" s="513"/>
      <c r="F27" s="513"/>
      <c r="G27" s="513"/>
      <c r="H27" s="513"/>
      <c r="I27" s="1459" t="str">
        <f>IF('第二面-2'!K27="","",'第二面-2'!K27)</f>
        <v/>
      </c>
      <c r="J27" s="1460"/>
      <c r="K27" s="1460"/>
      <c r="L27" s="515"/>
      <c r="M27" s="515"/>
      <c r="N27" s="515"/>
      <c r="O27" s="513"/>
      <c r="P27" s="513"/>
      <c r="Q27" s="513"/>
      <c r="R27" s="513"/>
      <c r="S27" s="513"/>
      <c r="T27" s="513"/>
      <c r="U27" s="513"/>
      <c r="V27" s="513"/>
      <c r="W27" s="513"/>
      <c r="X27" s="513"/>
      <c r="Y27" s="513"/>
      <c r="Z27" s="513"/>
      <c r="AA27" s="513"/>
      <c r="AB27" s="513"/>
      <c r="AC27" s="513"/>
      <c r="AD27" s="509"/>
      <c r="AE27" s="509"/>
    </row>
    <row r="28" spans="1:31" s="507" customFormat="1" ht="15" customHeight="1">
      <c r="A28" s="513"/>
      <c r="B28" s="513" t="s">
        <v>2797</v>
      </c>
      <c r="C28" s="513"/>
      <c r="D28" s="513"/>
      <c r="E28" s="513"/>
      <c r="F28" s="513"/>
      <c r="G28" s="513"/>
      <c r="H28" s="1458" t="str">
        <f>IF('第二面-2'!K28="","",'第二面-2'!K28)</f>
        <v/>
      </c>
      <c r="I28" s="1458"/>
      <c r="J28" s="1458"/>
      <c r="K28" s="1458"/>
      <c r="L28" s="1458"/>
      <c r="M28" s="1458"/>
      <c r="N28" s="1458"/>
      <c r="O28" s="1458"/>
      <c r="P28" s="1458"/>
      <c r="Q28" s="1458"/>
      <c r="R28" s="1458"/>
      <c r="S28" s="1458"/>
      <c r="T28" s="1458"/>
      <c r="U28" s="1458"/>
      <c r="V28" s="1458"/>
      <c r="W28" s="1458"/>
      <c r="X28" s="1458"/>
      <c r="Y28" s="1458"/>
      <c r="Z28" s="1458"/>
      <c r="AA28" s="1458"/>
      <c r="AB28" s="1458"/>
      <c r="AC28" s="1458"/>
      <c r="AD28" s="510"/>
      <c r="AE28" s="511"/>
    </row>
    <row r="29" spans="1:31" s="507" customFormat="1" ht="15" customHeight="1">
      <c r="A29" s="513"/>
      <c r="B29" s="513" t="s">
        <v>2745</v>
      </c>
      <c r="C29" s="513"/>
      <c r="D29" s="513"/>
      <c r="E29" s="513"/>
      <c r="F29" s="513"/>
      <c r="G29" s="513"/>
      <c r="H29" s="1461" t="str">
        <f>IF('第二面-2'!K29="","",'第二面-2'!K29)</f>
        <v/>
      </c>
      <c r="I29" s="1461"/>
      <c r="J29" s="1461"/>
      <c r="K29" s="1461"/>
      <c r="L29" s="1461"/>
      <c r="M29" s="516"/>
      <c r="N29" s="516"/>
      <c r="O29" s="516"/>
      <c r="P29" s="516"/>
      <c r="Q29" s="516"/>
      <c r="R29" s="516"/>
      <c r="S29" s="517"/>
      <c r="T29" s="517"/>
      <c r="U29" s="517"/>
      <c r="V29" s="517"/>
      <c r="W29" s="517"/>
      <c r="X29" s="517"/>
      <c r="Y29" s="517"/>
      <c r="Z29" s="517"/>
      <c r="AA29" s="517"/>
      <c r="AB29" s="517"/>
      <c r="AC29" s="517"/>
      <c r="AD29" s="509"/>
      <c r="AE29" s="509"/>
    </row>
    <row r="30" spans="1:31" s="507" customFormat="1" ht="15" customHeight="1">
      <c r="A30" s="513"/>
      <c r="B30" s="513" t="s">
        <v>2798</v>
      </c>
      <c r="C30" s="513"/>
      <c r="D30" s="513"/>
      <c r="E30" s="513"/>
      <c r="F30" s="513"/>
      <c r="G30" s="513"/>
      <c r="H30" s="1461" t="str">
        <f>IF('第二面-2'!K30="","",'第二面-2'!K30)</f>
        <v/>
      </c>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510"/>
      <c r="AE30" s="511"/>
    </row>
    <row r="31" spans="1:31" s="507" customFormat="1" ht="15" customHeight="1">
      <c r="A31" s="518"/>
      <c r="B31" s="518" t="s">
        <v>2799</v>
      </c>
      <c r="C31" s="518"/>
      <c r="D31" s="518"/>
      <c r="E31" s="518"/>
      <c r="F31" s="518"/>
      <c r="G31" s="518"/>
      <c r="H31" s="519"/>
      <c r="I31" s="519"/>
      <c r="J31" s="518"/>
      <c r="K31" s="1462" t="str">
        <f>IF('第二面-2'!K31="","",'第二面-2'!K31)</f>
        <v/>
      </c>
      <c r="L31" s="1462"/>
      <c r="M31" s="1462"/>
      <c r="N31" s="1462"/>
      <c r="O31" s="1462"/>
      <c r="P31" s="1462"/>
      <c r="Q31" s="1462"/>
      <c r="R31" s="1462"/>
      <c r="S31" s="1462"/>
      <c r="T31" s="1462"/>
      <c r="U31" s="1462"/>
      <c r="V31" s="1462"/>
      <c r="W31" s="1462"/>
      <c r="X31" s="1462"/>
      <c r="Y31" s="1462"/>
      <c r="Z31" s="1462"/>
      <c r="AA31" s="1462"/>
      <c r="AB31" s="1462"/>
      <c r="AC31" s="1462"/>
      <c r="AD31" s="520"/>
      <c r="AE31" s="520"/>
    </row>
    <row r="32" spans="1:31" s="521" customFormat="1" ht="15" customHeight="1">
      <c r="A32" s="513"/>
      <c r="B32" s="513" t="s">
        <v>2800</v>
      </c>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row>
    <row r="33" spans="1:29" s="521" customFormat="1" ht="15" customHeight="1">
      <c r="A33" s="513"/>
      <c r="B33" s="513" t="s">
        <v>2795</v>
      </c>
      <c r="C33" s="513"/>
      <c r="D33" s="513"/>
      <c r="E33" s="513"/>
      <c r="F33" s="513"/>
      <c r="G33" s="513"/>
      <c r="H33" s="1458" t="str">
        <f>IF('第二面-2'!K33="","",'第二面-2'!K33)</f>
        <v/>
      </c>
      <c r="I33" s="1458"/>
      <c r="J33" s="1458"/>
      <c r="K33" s="1458"/>
      <c r="L33" s="1458"/>
      <c r="M33" s="1458"/>
      <c r="N33" s="1458"/>
      <c r="O33" s="1458"/>
      <c r="P33" s="1458"/>
      <c r="Q33" s="1458"/>
      <c r="R33" s="1458"/>
      <c r="S33" s="1458"/>
      <c r="T33" s="1458"/>
      <c r="U33" s="1458"/>
      <c r="V33" s="1458"/>
      <c r="W33" s="1458"/>
      <c r="X33" s="1458"/>
      <c r="Y33" s="1458"/>
      <c r="Z33" s="1458"/>
      <c r="AA33" s="1458"/>
      <c r="AB33" s="1458"/>
      <c r="AC33" s="1458"/>
    </row>
    <row r="34" spans="1:29" s="521" customFormat="1" ht="15" customHeight="1">
      <c r="A34" s="513"/>
      <c r="B34" s="513" t="s">
        <v>2796</v>
      </c>
      <c r="C34" s="513"/>
      <c r="D34" s="513"/>
      <c r="E34" s="513"/>
      <c r="F34" s="513"/>
      <c r="G34" s="513"/>
      <c r="H34" s="1458" t="str">
        <f>IF('第二面-2'!K34="","",'第二面-2'!K34)</f>
        <v/>
      </c>
      <c r="I34" s="1458"/>
      <c r="J34" s="1458"/>
      <c r="K34" s="1458"/>
      <c r="L34" s="1458"/>
      <c r="M34" s="1458"/>
      <c r="N34" s="1458"/>
      <c r="O34" s="1458"/>
      <c r="P34" s="1458"/>
      <c r="Q34" s="1458"/>
      <c r="R34" s="1458"/>
      <c r="S34" s="1458"/>
      <c r="T34" s="1458"/>
      <c r="U34" s="1458"/>
      <c r="V34" s="1458"/>
      <c r="W34" s="1458"/>
      <c r="X34" s="1458"/>
      <c r="Y34" s="1458"/>
      <c r="Z34" s="1458"/>
      <c r="AA34" s="1458"/>
      <c r="AB34" s="1458"/>
      <c r="AC34" s="1458"/>
    </row>
    <row r="35" spans="1:29" s="521" customFormat="1" ht="15" customHeight="1">
      <c r="A35" s="513"/>
      <c r="B35" s="513" t="s">
        <v>2743</v>
      </c>
      <c r="C35" s="513"/>
      <c r="D35" s="513"/>
      <c r="E35" s="513"/>
      <c r="F35" s="513"/>
      <c r="G35" s="513"/>
      <c r="H35" s="513"/>
      <c r="I35" s="1459" t="str">
        <f>IF('第二面-2'!K35="","",'第二面-2'!K35)</f>
        <v/>
      </c>
      <c r="J35" s="1460"/>
      <c r="K35" s="1460"/>
      <c r="L35" s="515"/>
      <c r="M35" s="515"/>
      <c r="N35" s="515"/>
      <c r="O35" s="513"/>
      <c r="P35" s="513"/>
      <c r="Q35" s="513"/>
      <c r="R35" s="513"/>
      <c r="S35" s="513"/>
      <c r="T35" s="513"/>
      <c r="U35" s="513"/>
      <c r="V35" s="513"/>
      <c r="W35" s="513"/>
      <c r="X35" s="513"/>
      <c r="Y35" s="513"/>
      <c r="Z35" s="513"/>
      <c r="AA35" s="513"/>
      <c r="AB35" s="513"/>
      <c r="AC35" s="513"/>
    </row>
    <row r="36" spans="1:29" s="521" customFormat="1" ht="15" customHeight="1">
      <c r="A36" s="513"/>
      <c r="B36" s="513" t="s">
        <v>2797</v>
      </c>
      <c r="C36" s="513"/>
      <c r="D36" s="513"/>
      <c r="E36" s="513"/>
      <c r="F36" s="513"/>
      <c r="G36" s="513"/>
      <c r="H36" s="1458" t="str">
        <f>IF('第二面-2'!K36="","",'第二面-2'!K36)</f>
        <v/>
      </c>
      <c r="I36" s="1458"/>
      <c r="J36" s="1458"/>
      <c r="K36" s="1458"/>
      <c r="L36" s="1458"/>
      <c r="M36" s="1458"/>
      <c r="N36" s="1458"/>
      <c r="O36" s="1458"/>
      <c r="P36" s="1458"/>
      <c r="Q36" s="1458"/>
      <c r="R36" s="1458"/>
      <c r="S36" s="1458"/>
      <c r="T36" s="1458"/>
      <c r="U36" s="1458"/>
      <c r="V36" s="1458"/>
      <c r="W36" s="1458"/>
      <c r="X36" s="1458"/>
      <c r="Y36" s="1458"/>
      <c r="Z36" s="1458"/>
      <c r="AA36" s="1458"/>
      <c r="AB36" s="1458"/>
      <c r="AC36" s="1458"/>
    </row>
    <row r="37" spans="1:29" s="521" customFormat="1" ht="15" customHeight="1">
      <c r="A37" s="513"/>
      <c r="B37" s="513" t="s">
        <v>2745</v>
      </c>
      <c r="C37" s="513"/>
      <c r="D37" s="513"/>
      <c r="E37" s="513"/>
      <c r="F37" s="513"/>
      <c r="G37" s="513"/>
      <c r="H37" s="1461" t="str">
        <f>IF('第二面-2'!K37="","",'第二面-2'!K37)</f>
        <v/>
      </c>
      <c r="I37" s="1461"/>
      <c r="J37" s="1461"/>
      <c r="K37" s="1461"/>
      <c r="L37" s="1461"/>
      <c r="M37" s="516"/>
      <c r="N37" s="516"/>
      <c r="O37" s="516"/>
      <c r="P37" s="516"/>
      <c r="Q37" s="516"/>
      <c r="R37" s="516"/>
      <c r="S37" s="517"/>
      <c r="T37" s="517"/>
      <c r="U37" s="517"/>
      <c r="V37" s="517"/>
      <c r="W37" s="517"/>
      <c r="X37" s="517"/>
      <c r="Y37" s="517"/>
      <c r="Z37" s="517"/>
      <c r="AA37" s="517"/>
      <c r="AB37" s="517"/>
      <c r="AC37" s="517"/>
    </row>
    <row r="38" spans="1:29" s="521" customFormat="1" ht="15" customHeight="1">
      <c r="A38" s="513"/>
      <c r="B38" s="513" t="s">
        <v>2798</v>
      </c>
      <c r="C38" s="513"/>
      <c r="D38" s="513"/>
      <c r="E38" s="513"/>
      <c r="F38" s="513"/>
      <c r="G38" s="513"/>
      <c r="H38" s="1458" t="str">
        <f>IF('第二面-2'!K38="","",'第二面-2'!K38)</f>
        <v/>
      </c>
      <c r="I38" s="1458"/>
      <c r="J38" s="1458"/>
      <c r="K38" s="1458"/>
      <c r="L38" s="1458"/>
      <c r="M38" s="1458"/>
      <c r="N38" s="1458"/>
      <c r="O38" s="1458"/>
      <c r="P38" s="1458"/>
      <c r="Q38" s="1458"/>
      <c r="R38" s="1458"/>
      <c r="S38" s="1458"/>
      <c r="T38" s="1458"/>
      <c r="U38" s="1458"/>
      <c r="V38" s="1458"/>
      <c r="W38" s="1458"/>
      <c r="X38" s="1458"/>
      <c r="Y38" s="1458"/>
      <c r="Z38" s="1458"/>
      <c r="AA38" s="1458"/>
      <c r="AB38" s="1458"/>
      <c r="AC38" s="1458"/>
    </row>
    <row r="39" spans="1:29" s="521" customFormat="1" ht="15" customHeight="1">
      <c r="A39" s="518"/>
      <c r="B39" s="518" t="s">
        <v>2799</v>
      </c>
      <c r="C39" s="518"/>
      <c r="D39" s="518"/>
      <c r="E39" s="518"/>
      <c r="F39" s="518"/>
      <c r="G39" s="518"/>
      <c r="H39" s="519"/>
      <c r="I39" s="519"/>
      <c r="J39" s="518"/>
      <c r="K39" s="1462" t="str">
        <f>IF('第二面-2'!K39="","",'第二面-2'!K39)</f>
        <v/>
      </c>
      <c r="L39" s="1462"/>
      <c r="M39" s="1462"/>
      <c r="N39" s="1462"/>
      <c r="O39" s="1462"/>
      <c r="P39" s="1462"/>
      <c r="Q39" s="1462"/>
      <c r="R39" s="1462"/>
      <c r="S39" s="1462"/>
      <c r="T39" s="1462"/>
      <c r="U39" s="1462"/>
      <c r="V39" s="1462"/>
      <c r="W39" s="1462"/>
      <c r="X39" s="1462"/>
      <c r="Y39" s="1462"/>
      <c r="Z39" s="1462"/>
      <c r="AA39" s="1462"/>
      <c r="AB39" s="1462"/>
      <c r="AC39" s="1462"/>
    </row>
    <row r="40" spans="1:29" s="521" customFormat="1" ht="15" customHeight="1">
      <c r="A40" s="513"/>
      <c r="B40" s="513" t="s">
        <v>2795</v>
      </c>
      <c r="C40" s="513"/>
      <c r="D40" s="513"/>
      <c r="E40" s="513"/>
      <c r="F40" s="513"/>
      <c r="G40" s="513"/>
      <c r="H40" s="1458" t="str">
        <f>IF('第二面-2'!K40="","",'第二面-2'!K40)</f>
        <v/>
      </c>
      <c r="I40" s="1458"/>
      <c r="J40" s="1458"/>
      <c r="K40" s="1458"/>
      <c r="L40" s="1458"/>
      <c r="M40" s="1458"/>
      <c r="N40" s="1458"/>
      <c r="O40" s="1458"/>
      <c r="P40" s="1458"/>
      <c r="Q40" s="1458"/>
      <c r="R40" s="1458"/>
      <c r="S40" s="1458"/>
      <c r="T40" s="1458"/>
      <c r="U40" s="1458"/>
      <c r="V40" s="1458"/>
      <c r="W40" s="1458"/>
      <c r="X40" s="1458"/>
      <c r="Y40" s="1458"/>
      <c r="Z40" s="1458"/>
      <c r="AA40" s="1458"/>
      <c r="AB40" s="1458"/>
      <c r="AC40" s="1458"/>
    </row>
    <row r="41" spans="1:29" s="521" customFormat="1" ht="15" customHeight="1">
      <c r="A41" s="513"/>
      <c r="B41" s="513" t="s">
        <v>2796</v>
      </c>
      <c r="C41" s="513"/>
      <c r="D41" s="513"/>
      <c r="E41" s="513"/>
      <c r="F41" s="513"/>
      <c r="G41" s="513"/>
      <c r="H41" s="1458" t="str">
        <f>IF('第二面-2'!K41="","",'第二面-2'!K41)</f>
        <v/>
      </c>
      <c r="I41" s="1458"/>
      <c r="J41" s="1458"/>
      <c r="K41" s="1458"/>
      <c r="L41" s="1458"/>
      <c r="M41" s="1458"/>
      <c r="N41" s="1458"/>
      <c r="O41" s="1458"/>
      <c r="P41" s="1458"/>
      <c r="Q41" s="1458"/>
      <c r="R41" s="1458"/>
      <c r="S41" s="1458"/>
      <c r="T41" s="1458"/>
      <c r="U41" s="1458"/>
      <c r="V41" s="1458"/>
      <c r="W41" s="1458"/>
      <c r="X41" s="1458"/>
      <c r="Y41" s="1458"/>
      <c r="Z41" s="1458"/>
      <c r="AA41" s="1458"/>
      <c r="AB41" s="1458"/>
      <c r="AC41" s="1458"/>
    </row>
    <row r="42" spans="1:29" s="521" customFormat="1" ht="15" customHeight="1">
      <c r="A42" s="513"/>
      <c r="B42" s="513" t="s">
        <v>2743</v>
      </c>
      <c r="C42" s="513"/>
      <c r="D42" s="513"/>
      <c r="E42" s="513"/>
      <c r="F42" s="513"/>
      <c r="G42" s="513"/>
      <c r="H42" s="513"/>
      <c r="I42" s="1459" t="str">
        <f>IF('第二面-2'!K42="","",'第二面-2'!K42)</f>
        <v/>
      </c>
      <c r="J42" s="1460"/>
      <c r="K42" s="1460"/>
      <c r="L42" s="515"/>
      <c r="M42" s="515"/>
      <c r="N42" s="515"/>
      <c r="O42" s="513"/>
      <c r="P42" s="513"/>
      <c r="Q42" s="513"/>
      <c r="R42" s="513"/>
      <c r="S42" s="513"/>
      <c r="T42" s="513"/>
      <c r="U42" s="513"/>
      <c r="V42" s="513"/>
      <c r="W42" s="513"/>
      <c r="X42" s="513"/>
      <c r="Y42" s="513"/>
      <c r="Z42" s="513"/>
      <c r="AA42" s="513"/>
      <c r="AB42" s="513"/>
      <c r="AC42" s="513"/>
    </row>
    <row r="43" spans="1:29" s="521" customFormat="1" ht="15" customHeight="1">
      <c r="A43" s="513"/>
      <c r="B43" s="513" t="s">
        <v>2797</v>
      </c>
      <c r="C43" s="513"/>
      <c r="D43" s="513"/>
      <c r="E43" s="513"/>
      <c r="F43" s="513"/>
      <c r="G43" s="513"/>
      <c r="H43" s="1458" t="str">
        <f>IF('第二面-2'!K43="","",'第二面-2'!K43)</f>
        <v/>
      </c>
      <c r="I43" s="1458"/>
      <c r="J43" s="1458"/>
      <c r="K43" s="1458"/>
      <c r="L43" s="1458"/>
      <c r="M43" s="1458"/>
      <c r="N43" s="1458"/>
      <c r="O43" s="1458"/>
      <c r="P43" s="1458"/>
      <c r="Q43" s="1458"/>
      <c r="R43" s="1458"/>
      <c r="S43" s="1458"/>
      <c r="T43" s="1458"/>
      <c r="U43" s="1458"/>
      <c r="V43" s="1458"/>
      <c r="W43" s="1458"/>
      <c r="X43" s="1458"/>
      <c r="Y43" s="1458"/>
      <c r="Z43" s="1458"/>
      <c r="AA43" s="1458"/>
      <c r="AB43" s="1458"/>
      <c r="AC43" s="1458"/>
    </row>
    <row r="44" spans="1:29" s="521" customFormat="1" ht="15" customHeight="1">
      <c r="A44" s="513"/>
      <c r="B44" s="513" t="s">
        <v>2745</v>
      </c>
      <c r="C44" s="513"/>
      <c r="D44" s="513"/>
      <c r="E44" s="513"/>
      <c r="F44" s="513"/>
      <c r="G44" s="513"/>
      <c r="H44" s="1461" t="str">
        <f>IF('第二面-2'!K44="","",'第二面-2'!K44)</f>
        <v/>
      </c>
      <c r="I44" s="1461"/>
      <c r="J44" s="1461"/>
      <c r="K44" s="1461"/>
      <c r="L44" s="1461"/>
      <c r="M44" s="516"/>
      <c r="N44" s="516"/>
      <c r="O44" s="516"/>
      <c r="P44" s="516"/>
      <c r="Q44" s="516"/>
      <c r="R44" s="516"/>
      <c r="S44" s="517"/>
      <c r="T44" s="517"/>
      <c r="U44" s="517"/>
      <c r="V44" s="517"/>
      <c r="W44" s="517"/>
      <c r="X44" s="517"/>
      <c r="Y44" s="517"/>
      <c r="Z44" s="517"/>
      <c r="AA44" s="517"/>
      <c r="AB44" s="517"/>
      <c r="AC44" s="517"/>
    </row>
    <row r="45" spans="1:29" s="521" customFormat="1" ht="15" customHeight="1">
      <c r="A45" s="513"/>
      <c r="B45" s="513" t="s">
        <v>2798</v>
      </c>
      <c r="C45" s="513"/>
      <c r="D45" s="513"/>
      <c r="E45" s="513"/>
      <c r="F45" s="513"/>
      <c r="G45" s="513"/>
      <c r="H45" s="1458" t="str">
        <f>IF('第二面-2'!K45="","",'第二面-2'!K45)</f>
        <v/>
      </c>
      <c r="I45" s="1458"/>
      <c r="J45" s="1458"/>
      <c r="K45" s="1458"/>
      <c r="L45" s="1458"/>
      <c r="M45" s="1458"/>
      <c r="N45" s="1458"/>
      <c r="O45" s="1458"/>
      <c r="P45" s="1458"/>
      <c r="Q45" s="1458"/>
      <c r="R45" s="1458"/>
      <c r="S45" s="1458"/>
      <c r="T45" s="1458"/>
      <c r="U45" s="1458"/>
      <c r="V45" s="1458"/>
      <c r="W45" s="1458"/>
      <c r="X45" s="1458"/>
      <c r="Y45" s="1458"/>
      <c r="Z45" s="1458"/>
      <c r="AA45" s="1458"/>
      <c r="AB45" s="1458"/>
      <c r="AC45" s="1458"/>
    </row>
    <row r="46" spans="1:29" s="521" customFormat="1" ht="15" customHeight="1">
      <c r="A46" s="518"/>
      <c r="B46" s="518" t="s">
        <v>2799</v>
      </c>
      <c r="C46" s="518"/>
      <c r="D46" s="518"/>
      <c r="E46" s="518"/>
      <c r="F46" s="518"/>
      <c r="G46" s="518"/>
      <c r="H46" s="519"/>
      <c r="I46" s="519"/>
      <c r="J46" s="518"/>
      <c r="K46" s="1462" t="str">
        <f>IF('第二面-2'!K46="","",'第二面-2'!K46)</f>
        <v/>
      </c>
      <c r="L46" s="1462"/>
      <c r="M46" s="1462"/>
      <c r="N46" s="1462"/>
      <c r="O46" s="1462"/>
      <c r="P46" s="1462"/>
      <c r="Q46" s="1462"/>
      <c r="R46" s="1462"/>
      <c r="S46" s="1462"/>
      <c r="T46" s="1462"/>
      <c r="U46" s="1462"/>
      <c r="V46" s="1462"/>
      <c r="W46" s="1462"/>
      <c r="X46" s="1462"/>
      <c r="Y46" s="1462"/>
      <c r="Z46" s="1462"/>
      <c r="AA46" s="1462"/>
      <c r="AB46" s="1462"/>
      <c r="AC46" s="1462"/>
    </row>
    <row r="47" spans="1:29" s="521" customFormat="1" ht="15" customHeight="1">
      <c r="A47" s="513"/>
      <c r="B47" s="513" t="s">
        <v>2795</v>
      </c>
      <c r="C47" s="513"/>
      <c r="D47" s="513"/>
      <c r="E47" s="513"/>
      <c r="F47" s="513"/>
      <c r="G47" s="513"/>
      <c r="H47" s="1458" t="str">
        <f>IF('第二面-2'!K47="","",'第二面-2'!K47)</f>
        <v/>
      </c>
      <c r="I47" s="1458"/>
      <c r="J47" s="1458"/>
      <c r="K47" s="1458"/>
      <c r="L47" s="1458"/>
      <c r="M47" s="1458"/>
      <c r="N47" s="1458"/>
      <c r="O47" s="1458"/>
      <c r="P47" s="1458"/>
      <c r="Q47" s="1458"/>
      <c r="R47" s="1458"/>
      <c r="S47" s="1458"/>
      <c r="T47" s="1458"/>
      <c r="U47" s="1458"/>
      <c r="V47" s="1458"/>
      <c r="W47" s="1458"/>
      <c r="X47" s="1458"/>
      <c r="Y47" s="1458"/>
      <c r="Z47" s="1458"/>
      <c r="AA47" s="1458"/>
      <c r="AB47" s="1458"/>
      <c r="AC47" s="1458"/>
    </row>
    <row r="48" spans="1:29" s="521" customFormat="1" ht="15" customHeight="1">
      <c r="A48" s="513"/>
      <c r="B48" s="513" t="s">
        <v>2796</v>
      </c>
      <c r="C48" s="513"/>
      <c r="D48" s="513"/>
      <c r="E48" s="513"/>
      <c r="F48" s="513"/>
      <c r="G48" s="513"/>
      <c r="H48" s="1458" t="str">
        <f>IF('第二面-2'!K48="","",'第二面-2'!K48)</f>
        <v/>
      </c>
      <c r="I48" s="1458"/>
      <c r="J48" s="1458"/>
      <c r="K48" s="1458"/>
      <c r="L48" s="1458"/>
      <c r="M48" s="1458"/>
      <c r="N48" s="1458"/>
      <c r="O48" s="1458"/>
      <c r="P48" s="1458"/>
      <c r="Q48" s="1458"/>
      <c r="R48" s="1458"/>
      <c r="S48" s="1458"/>
      <c r="T48" s="1458"/>
      <c r="U48" s="1458"/>
      <c r="V48" s="1458"/>
      <c r="W48" s="1458"/>
      <c r="X48" s="1458"/>
      <c r="Y48" s="1458"/>
      <c r="Z48" s="1458"/>
      <c r="AA48" s="1458"/>
      <c r="AB48" s="1458"/>
      <c r="AC48" s="1458"/>
    </row>
    <row r="49" spans="1:29" s="521" customFormat="1" ht="15" customHeight="1">
      <c r="A49" s="513"/>
      <c r="B49" s="513" t="s">
        <v>2743</v>
      </c>
      <c r="C49" s="513"/>
      <c r="D49" s="513"/>
      <c r="E49" s="513"/>
      <c r="F49" s="513"/>
      <c r="G49" s="513"/>
      <c r="H49" s="513"/>
      <c r="I49" s="1459" t="str">
        <f>IF('第二面-2'!K49="","",'第二面-2'!K49)</f>
        <v/>
      </c>
      <c r="J49" s="1460"/>
      <c r="K49" s="1460"/>
      <c r="L49" s="515"/>
      <c r="M49" s="515"/>
      <c r="N49" s="515"/>
      <c r="O49" s="513"/>
      <c r="P49" s="513"/>
      <c r="Q49" s="513"/>
      <c r="R49" s="513"/>
      <c r="S49" s="513"/>
      <c r="T49" s="513"/>
      <c r="U49" s="513"/>
      <c r="V49" s="513"/>
      <c r="W49" s="513"/>
      <c r="X49" s="513"/>
      <c r="Y49" s="513"/>
      <c r="Z49" s="513"/>
      <c r="AA49" s="513"/>
      <c r="AB49" s="513"/>
      <c r="AC49" s="513"/>
    </row>
    <row r="50" spans="1:29" s="521" customFormat="1" ht="15" customHeight="1">
      <c r="A50" s="513"/>
      <c r="B50" s="513" t="s">
        <v>2797</v>
      </c>
      <c r="C50" s="513"/>
      <c r="D50" s="513"/>
      <c r="E50" s="513"/>
      <c r="F50" s="513"/>
      <c r="G50" s="513"/>
      <c r="H50" s="1458" t="str">
        <f>IF('第二面-2'!K50="","",'第二面-2'!K50)</f>
        <v/>
      </c>
      <c r="I50" s="1458"/>
      <c r="J50" s="1458"/>
      <c r="K50" s="1458"/>
      <c r="L50" s="1458"/>
      <c r="M50" s="1458"/>
      <c r="N50" s="1458"/>
      <c r="O50" s="1458"/>
      <c r="P50" s="1458"/>
      <c r="Q50" s="1458"/>
      <c r="R50" s="1458"/>
      <c r="S50" s="1458"/>
      <c r="T50" s="1458"/>
      <c r="U50" s="1458"/>
      <c r="V50" s="1458"/>
      <c r="W50" s="1458"/>
      <c r="X50" s="1458"/>
      <c r="Y50" s="1458"/>
      <c r="Z50" s="1458"/>
      <c r="AA50" s="1458"/>
      <c r="AB50" s="1458"/>
      <c r="AC50" s="1458"/>
    </row>
    <row r="51" spans="1:29" s="521" customFormat="1" ht="15" customHeight="1">
      <c r="A51" s="513"/>
      <c r="B51" s="513" t="s">
        <v>2745</v>
      </c>
      <c r="C51" s="513"/>
      <c r="D51" s="513"/>
      <c r="E51" s="513"/>
      <c r="F51" s="513"/>
      <c r="G51" s="513"/>
      <c r="H51" s="1461" t="str">
        <f>IF('第二面-2'!K51="","",'第二面-2'!K51)</f>
        <v/>
      </c>
      <c r="I51" s="1461"/>
      <c r="J51" s="1461"/>
      <c r="K51" s="1461"/>
      <c r="L51" s="1461"/>
      <c r="M51" s="516"/>
      <c r="N51" s="516"/>
      <c r="O51" s="516"/>
      <c r="P51" s="516"/>
      <c r="Q51" s="516"/>
      <c r="R51" s="516"/>
      <c r="S51" s="517"/>
      <c r="T51" s="517"/>
      <c r="U51" s="517"/>
      <c r="V51" s="517"/>
      <c r="W51" s="517"/>
      <c r="X51" s="517"/>
      <c r="Y51" s="517"/>
      <c r="Z51" s="517"/>
      <c r="AA51" s="517"/>
      <c r="AB51" s="517"/>
      <c r="AC51" s="517"/>
    </row>
    <row r="52" spans="1:29" s="521" customFormat="1" ht="15" customHeight="1">
      <c r="A52" s="513"/>
      <c r="B52" s="513" t="s">
        <v>2798</v>
      </c>
      <c r="C52" s="513"/>
      <c r="D52" s="513"/>
      <c r="E52" s="513"/>
      <c r="F52" s="513"/>
      <c r="G52" s="513"/>
      <c r="H52" s="1458" t="str">
        <f>IF('第二面-2'!K52="","",'第二面-2'!K52)</f>
        <v/>
      </c>
      <c r="I52" s="1458"/>
      <c r="J52" s="1458"/>
      <c r="K52" s="1458"/>
      <c r="L52" s="1458"/>
      <c r="M52" s="1458"/>
      <c r="N52" s="1458"/>
      <c r="O52" s="1458"/>
      <c r="P52" s="1458"/>
      <c r="Q52" s="1458"/>
      <c r="R52" s="1458"/>
      <c r="S52" s="1458"/>
      <c r="T52" s="1458"/>
      <c r="U52" s="1458"/>
      <c r="V52" s="1458"/>
      <c r="W52" s="1458"/>
      <c r="X52" s="1458"/>
      <c r="Y52" s="1458"/>
      <c r="Z52" s="1458"/>
      <c r="AA52" s="1458"/>
      <c r="AB52" s="1458"/>
      <c r="AC52" s="1458"/>
    </row>
    <row r="53" spans="1:29" s="521" customFormat="1" ht="15" customHeight="1">
      <c r="A53" s="518"/>
      <c r="B53" s="518" t="s">
        <v>2799</v>
      </c>
      <c r="C53" s="518"/>
      <c r="D53" s="518"/>
      <c r="E53" s="518"/>
      <c r="F53" s="518"/>
      <c r="G53" s="518"/>
      <c r="H53" s="519"/>
      <c r="I53" s="519"/>
      <c r="J53" s="518"/>
      <c r="K53" s="1462" t="str">
        <f>IF('第二面-2'!K53="","",'第二面-2'!K53)</f>
        <v/>
      </c>
      <c r="L53" s="1462"/>
      <c r="M53" s="1462"/>
      <c r="N53" s="1462"/>
      <c r="O53" s="1462"/>
      <c r="P53" s="1462"/>
      <c r="Q53" s="1462"/>
      <c r="R53" s="1462"/>
      <c r="S53" s="1462"/>
      <c r="T53" s="1462"/>
      <c r="U53" s="1462"/>
      <c r="V53" s="1462"/>
      <c r="W53" s="1462"/>
      <c r="X53" s="1462"/>
      <c r="Y53" s="1462"/>
      <c r="Z53" s="1462"/>
      <c r="AA53" s="1462"/>
      <c r="AB53" s="1462"/>
      <c r="AC53" s="1462"/>
    </row>
    <row r="54" spans="1:29" s="521" customFormat="1" ht="17.100000000000001" customHeight="1">
      <c r="A54" s="513"/>
      <c r="B54" s="513"/>
      <c r="C54" s="1463"/>
      <c r="D54" s="1463"/>
      <c r="E54" s="1463"/>
      <c r="F54" s="1463"/>
      <c r="G54" s="1463"/>
      <c r="H54" s="1463"/>
      <c r="I54" s="1463"/>
      <c r="J54" s="1463"/>
      <c r="K54" s="1463"/>
      <c r="L54" s="1463"/>
      <c r="M54" s="1463"/>
      <c r="N54" s="1463"/>
      <c r="O54" s="1463"/>
      <c r="P54" s="1463"/>
      <c r="Q54" s="1463"/>
      <c r="R54" s="1463"/>
      <c r="S54" s="1463"/>
      <c r="T54" s="1463"/>
      <c r="U54" s="1463"/>
      <c r="V54" s="1463"/>
      <c r="W54" s="1463"/>
      <c r="X54" s="1463"/>
      <c r="Y54" s="1463"/>
      <c r="Z54" s="1463"/>
      <c r="AA54" s="1463"/>
      <c r="AB54" s="1463"/>
      <c r="AC54" s="1463"/>
    </row>
    <row r="55" spans="1:29" s="521" customFormat="1" ht="17.100000000000001" customHeight="1">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row>
    <row r="56" spans="1:29" ht="15.95" customHeight="1"/>
    <row r="57" spans="1:29" ht="15" customHeight="1"/>
    <row r="58" spans="1:29" ht="15" customHeight="1"/>
  </sheetData>
  <mergeCells count="45">
    <mergeCell ref="H52:AC52"/>
    <mergeCell ref="K53:AC53"/>
    <mergeCell ref="C54:AC54"/>
    <mergeCell ref="K46:AC46"/>
    <mergeCell ref="H47:AC47"/>
    <mergeCell ref="H48:AC48"/>
    <mergeCell ref="I49:K49"/>
    <mergeCell ref="H50:AC50"/>
    <mergeCell ref="H51:L51"/>
    <mergeCell ref="H45:AC45"/>
    <mergeCell ref="H34:AC34"/>
    <mergeCell ref="I35:K35"/>
    <mergeCell ref="H36:AC36"/>
    <mergeCell ref="H37:L37"/>
    <mergeCell ref="H38:AC38"/>
    <mergeCell ref="K39:AC39"/>
    <mergeCell ref="H40:AC40"/>
    <mergeCell ref="H41:AC41"/>
    <mergeCell ref="I42:K42"/>
    <mergeCell ref="H43:AC43"/>
    <mergeCell ref="H44:L44"/>
    <mergeCell ref="H33:AC33"/>
    <mergeCell ref="M19:AC19"/>
    <mergeCell ref="O20:T20"/>
    <mergeCell ref="M21:AC21"/>
    <mergeCell ref="O22:T22"/>
    <mergeCell ref="H25:AC25"/>
    <mergeCell ref="H26:AC26"/>
    <mergeCell ref="I27:K27"/>
    <mergeCell ref="H28:AC28"/>
    <mergeCell ref="H29:L29"/>
    <mergeCell ref="H30:AC30"/>
    <mergeCell ref="K31:AC31"/>
    <mergeCell ref="O18:T18"/>
    <mergeCell ref="M4:AC4"/>
    <mergeCell ref="O5:T5"/>
    <mergeCell ref="M7:AC7"/>
    <mergeCell ref="O8:T8"/>
    <mergeCell ref="M10:AC10"/>
    <mergeCell ref="O11:T11"/>
    <mergeCell ref="M12:AC12"/>
    <mergeCell ref="O13:T13"/>
    <mergeCell ref="M14:AC14"/>
    <mergeCell ref="O15:T15"/>
    <mergeCell ref="M17:AC17"/>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5" customWidth="1"/>
    <col min="30" max="30" width="4.625" style="505" customWidth="1"/>
    <col min="31" max="256" width="9" style="505"/>
    <col min="257" max="285" width="3" style="505" customWidth="1"/>
    <col min="286" max="286" width="4.625" style="505" customWidth="1"/>
    <col min="287" max="512" width="9" style="505"/>
    <col min="513" max="541" width="3" style="505" customWidth="1"/>
    <col min="542" max="542" width="4.625" style="505" customWidth="1"/>
    <col min="543" max="768" width="9" style="505"/>
    <col min="769" max="797" width="3" style="505" customWidth="1"/>
    <col min="798" max="798" width="4.625" style="505" customWidth="1"/>
    <col min="799" max="1024" width="9" style="505"/>
    <col min="1025" max="1053" width="3" style="505" customWidth="1"/>
    <col min="1054" max="1054" width="4.625" style="505" customWidth="1"/>
    <col min="1055" max="1280" width="9" style="505"/>
    <col min="1281" max="1309" width="3" style="505" customWidth="1"/>
    <col min="1310" max="1310" width="4.625" style="505" customWidth="1"/>
    <col min="1311" max="1536" width="9" style="505"/>
    <col min="1537" max="1565" width="3" style="505" customWidth="1"/>
    <col min="1566" max="1566" width="4.625" style="505" customWidth="1"/>
    <col min="1567" max="1792" width="9" style="505"/>
    <col min="1793" max="1821" width="3" style="505" customWidth="1"/>
    <col min="1822" max="1822" width="4.625" style="505" customWidth="1"/>
    <col min="1823" max="2048" width="9" style="505"/>
    <col min="2049" max="2077" width="3" style="505" customWidth="1"/>
    <col min="2078" max="2078" width="4.625" style="505" customWidth="1"/>
    <col min="2079" max="2304" width="9" style="505"/>
    <col min="2305" max="2333" width="3" style="505" customWidth="1"/>
    <col min="2334" max="2334" width="4.625" style="505" customWidth="1"/>
    <col min="2335" max="2560" width="9" style="505"/>
    <col min="2561" max="2589" width="3" style="505" customWidth="1"/>
    <col min="2590" max="2590" width="4.625" style="505" customWidth="1"/>
    <col min="2591" max="2816" width="9" style="505"/>
    <col min="2817" max="2845" width="3" style="505" customWidth="1"/>
    <col min="2846" max="2846" width="4.625" style="505" customWidth="1"/>
    <col min="2847" max="3072" width="9" style="505"/>
    <col min="3073" max="3101" width="3" style="505" customWidth="1"/>
    <col min="3102" max="3102" width="4.625" style="505" customWidth="1"/>
    <col min="3103" max="3328" width="9" style="505"/>
    <col min="3329" max="3357" width="3" style="505" customWidth="1"/>
    <col min="3358" max="3358" width="4.625" style="505" customWidth="1"/>
    <col min="3359" max="3584" width="9" style="505"/>
    <col min="3585" max="3613" width="3" style="505" customWidth="1"/>
    <col min="3614" max="3614" width="4.625" style="505" customWidth="1"/>
    <col min="3615" max="3840" width="9" style="505"/>
    <col min="3841" max="3869" width="3" style="505" customWidth="1"/>
    <col min="3870" max="3870" width="4.625" style="505" customWidth="1"/>
    <col min="3871" max="4096" width="9" style="505"/>
    <col min="4097" max="4125" width="3" style="505" customWidth="1"/>
    <col min="4126" max="4126" width="4.625" style="505" customWidth="1"/>
    <col min="4127" max="4352" width="9" style="505"/>
    <col min="4353" max="4381" width="3" style="505" customWidth="1"/>
    <col min="4382" max="4382" width="4.625" style="505" customWidth="1"/>
    <col min="4383" max="4608" width="9" style="505"/>
    <col min="4609" max="4637" width="3" style="505" customWidth="1"/>
    <col min="4638" max="4638" width="4.625" style="505" customWidth="1"/>
    <col min="4639" max="4864" width="9" style="505"/>
    <col min="4865" max="4893" width="3" style="505" customWidth="1"/>
    <col min="4894" max="4894" width="4.625" style="505" customWidth="1"/>
    <col min="4895" max="5120" width="9" style="505"/>
    <col min="5121" max="5149" width="3" style="505" customWidth="1"/>
    <col min="5150" max="5150" width="4.625" style="505" customWidth="1"/>
    <col min="5151" max="5376" width="9" style="505"/>
    <col min="5377" max="5405" width="3" style="505" customWidth="1"/>
    <col min="5406" max="5406" width="4.625" style="505" customWidth="1"/>
    <col min="5407" max="5632" width="9" style="505"/>
    <col min="5633" max="5661" width="3" style="505" customWidth="1"/>
    <col min="5662" max="5662" width="4.625" style="505" customWidth="1"/>
    <col min="5663" max="5888" width="9" style="505"/>
    <col min="5889" max="5917" width="3" style="505" customWidth="1"/>
    <col min="5918" max="5918" width="4.625" style="505" customWidth="1"/>
    <col min="5919" max="6144" width="9" style="505"/>
    <col min="6145" max="6173" width="3" style="505" customWidth="1"/>
    <col min="6174" max="6174" width="4.625" style="505" customWidth="1"/>
    <col min="6175" max="6400" width="9" style="505"/>
    <col min="6401" max="6429" width="3" style="505" customWidth="1"/>
    <col min="6430" max="6430" width="4.625" style="505" customWidth="1"/>
    <col min="6431" max="6656" width="9" style="505"/>
    <col min="6657" max="6685" width="3" style="505" customWidth="1"/>
    <col min="6686" max="6686" width="4.625" style="505" customWidth="1"/>
    <col min="6687" max="6912" width="9" style="505"/>
    <col min="6913" max="6941" width="3" style="505" customWidth="1"/>
    <col min="6942" max="6942" width="4.625" style="505" customWidth="1"/>
    <col min="6943" max="7168" width="9" style="505"/>
    <col min="7169" max="7197" width="3" style="505" customWidth="1"/>
    <col min="7198" max="7198" width="4.625" style="505" customWidth="1"/>
    <col min="7199" max="7424" width="9" style="505"/>
    <col min="7425" max="7453" width="3" style="505" customWidth="1"/>
    <col min="7454" max="7454" width="4.625" style="505" customWidth="1"/>
    <col min="7455" max="7680" width="9" style="505"/>
    <col min="7681" max="7709" width="3" style="505" customWidth="1"/>
    <col min="7710" max="7710" width="4.625" style="505" customWidth="1"/>
    <col min="7711" max="7936" width="9" style="505"/>
    <col min="7937" max="7965" width="3" style="505" customWidth="1"/>
    <col min="7966" max="7966" width="4.625" style="505" customWidth="1"/>
    <col min="7967" max="8192" width="9" style="505"/>
    <col min="8193" max="8221" width="3" style="505" customWidth="1"/>
    <col min="8222" max="8222" width="4.625" style="505" customWidth="1"/>
    <col min="8223" max="8448" width="9" style="505"/>
    <col min="8449" max="8477" width="3" style="505" customWidth="1"/>
    <col min="8478" max="8478" width="4.625" style="505" customWidth="1"/>
    <col min="8479" max="8704" width="9" style="505"/>
    <col min="8705" max="8733" width="3" style="505" customWidth="1"/>
    <col min="8734" max="8734" width="4.625" style="505" customWidth="1"/>
    <col min="8735" max="8960" width="9" style="505"/>
    <col min="8961" max="8989" width="3" style="505" customWidth="1"/>
    <col min="8990" max="8990" width="4.625" style="505" customWidth="1"/>
    <col min="8991" max="9216" width="9" style="505"/>
    <col min="9217" max="9245" width="3" style="505" customWidth="1"/>
    <col min="9246" max="9246" width="4.625" style="505" customWidth="1"/>
    <col min="9247" max="9472" width="9" style="505"/>
    <col min="9473" max="9501" width="3" style="505" customWidth="1"/>
    <col min="9502" max="9502" width="4.625" style="505" customWidth="1"/>
    <col min="9503" max="9728" width="9" style="505"/>
    <col min="9729" max="9757" width="3" style="505" customWidth="1"/>
    <col min="9758" max="9758" width="4.625" style="505" customWidth="1"/>
    <col min="9759" max="9984" width="9" style="505"/>
    <col min="9985" max="10013" width="3" style="505" customWidth="1"/>
    <col min="10014" max="10014" width="4.625" style="505" customWidth="1"/>
    <col min="10015" max="10240" width="9" style="505"/>
    <col min="10241" max="10269" width="3" style="505" customWidth="1"/>
    <col min="10270" max="10270" width="4.625" style="505" customWidth="1"/>
    <col min="10271" max="10496" width="9" style="505"/>
    <col min="10497" max="10525" width="3" style="505" customWidth="1"/>
    <col min="10526" max="10526" width="4.625" style="505" customWidth="1"/>
    <col min="10527" max="10752" width="9" style="505"/>
    <col min="10753" max="10781" width="3" style="505" customWidth="1"/>
    <col min="10782" max="10782" width="4.625" style="505" customWidth="1"/>
    <col min="10783" max="11008" width="9" style="505"/>
    <col min="11009" max="11037" width="3" style="505" customWidth="1"/>
    <col min="11038" max="11038" width="4.625" style="505" customWidth="1"/>
    <col min="11039" max="11264" width="9" style="505"/>
    <col min="11265" max="11293" width="3" style="505" customWidth="1"/>
    <col min="11294" max="11294" width="4.625" style="505" customWidth="1"/>
    <col min="11295" max="11520" width="9" style="505"/>
    <col min="11521" max="11549" width="3" style="505" customWidth="1"/>
    <col min="11550" max="11550" width="4.625" style="505" customWidth="1"/>
    <col min="11551" max="11776" width="9" style="505"/>
    <col min="11777" max="11805" width="3" style="505" customWidth="1"/>
    <col min="11806" max="11806" width="4.625" style="505" customWidth="1"/>
    <col min="11807" max="12032" width="9" style="505"/>
    <col min="12033" max="12061" width="3" style="505" customWidth="1"/>
    <col min="12062" max="12062" width="4.625" style="505" customWidth="1"/>
    <col min="12063" max="12288" width="9" style="505"/>
    <col min="12289" max="12317" width="3" style="505" customWidth="1"/>
    <col min="12318" max="12318" width="4.625" style="505" customWidth="1"/>
    <col min="12319" max="12544" width="9" style="505"/>
    <col min="12545" max="12573" width="3" style="505" customWidth="1"/>
    <col min="12574" max="12574" width="4.625" style="505" customWidth="1"/>
    <col min="12575" max="12800" width="9" style="505"/>
    <col min="12801" max="12829" width="3" style="505" customWidth="1"/>
    <col min="12830" max="12830" width="4.625" style="505" customWidth="1"/>
    <col min="12831" max="13056" width="9" style="505"/>
    <col min="13057" max="13085" width="3" style="505" customWidth="1"/>
    <col min="13086" max="13086" width="4.625" style="505" customWidth="1"/>
    <col min="13087" max="13312" width="9" style="505"/>
    <col min="13313" max="13341" width="3" style="505" customWidth="1"/>
    <col min="13342" max="13342" width="4.625" style="505" customWidth="1"/>
    <col min="13343" max="13568" width="9" style="505"/>
    <col min="13569" max="13597" width="3" style="505" customWidth="1"/>
    <col min="13598" max="13598" width="4.625" style="505" customWidth="1"/>
    <col min="13599" max="13824" width="9" style="505"/>
    <col min="13825" max="13853" width="3" style="505" customWidth="1"/>
    <col min="13854" max="13854" width="4.625" style="505" customWidth="1"/>
    <col min="13855" max="14080" width="9" style="505"/>
    <col min="14081" max="14109" width="3" style="505" customWidth="1"/>
    <col min="14110" max="14110" width="4.625" style="505" customWidth="1"/>
    <col min="14111" max="14336" width="9" style="505"/>
    <col min="14337" max="14365" width="3" style="505" customWidth="1"/>
    <col min="14366" max="14366" width="4.625" style="505" customWidth="1"/>
    <col min="14367" max="14592" width="9" style="505"/>
    <col min="14593" max="14621" width="3" style="505" customWidth="1"/>
    <col min="14622" max="14622" width="4.625" style="505" customWidth="1"/>
    <col min="14623" max="14848" width="9" style="505"/>
    <col min="14849" max="14877" width="3" style="505" customWidth="1"/>
    <col min="14878" max="14878" width="4.625" style="505" customWidth="1"/>
    <col min="14879" max="15104" width="9" style="505"/>
    <col min="15105" max="15133" width="3" style="505" customWidth="1"/>
    <col min="15134" max="15134" width="4.625" style="505" customWidth="1"/>
    <col min="15135" max="15360" width="9" style="505"/>
    <col min="15361" max="15389" width="3" style="505" customWidth="1"/>
    <col min="15390" max="15390" width="4.625" style="505" customWidth="1"/>
    <col min="15391" max="15616" width="9" style="505"/>
    <col min="15617" max="15645" width="3" style="505" customWidth="1"/>
    <col min="15646" max="15646" width="4.625" style="505" customWidth="1"/>
    <col min="15647" max="15872" width="9" style="505"/>
    <col min="15873" max="15901" width="3" style="505" customWidth="1"/>
    <col min="15902" max="15902" width="4.625" style="505" customWidth="1"/>
    <col min="15903" max="16128" width="9" style="505"/>
    <col min="16129" max="16157" width="3" style="505" customWidth="1"/>
    <col min="16158" max="16158" width="4.625" style="505" customWidth="1"/>
    <col min="16159" max="16384" width="9" style="505"/>
  </cols>
  <sheetData>
    <row r="1" spans="1:29" ht="15" customHeight="1">
      <c r="A1" s="512" t="s">
        <v>2801</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row>
    <row r="2" spans="1:29" ht="15" customHeight="1">
      <c r="A2" s="513"/>
      <c r="B2" s="513" t="s">
        <v>2802</v>
      </c>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row>
    <row r="3" spans="1:29" ht="15" customHeight="1">
      <c r="A3" s="513"/>
      <c r="B3" s="513" t="s">
        <v>2747</v>
      </c>
      <c r="C3" s="513"/>
      <c r="D3" s="513"/>
      <c r="E3" s="513"/>
      <c r="F3" s="522"/>
      <c r="G3" s="522"/>
      <c r="H3" s="513"/>
      <c r="I3" s="522" t="s">
        <v>2571</v>
      </c>
      <c r="J3" s="1464" t="str">
        <f>IF('第二面-3'!L3="","",'第二面-3'!L3)</f>
        <v/>
      </c>
      <c r="K3" s="1464"/>
      <c r="L3" s="1464"/>
      <c r="M3" s="1465" t="s">
        <v>2572</v>
      </c>
      <c r="N3" s="1465"/>
      <c r="O3" s="1465"/>
      <c r="P3" s="1466" t="str">
        <f>IF('第二面-3'!R3="","",'第二面-3'!R3)</f>
        <v/>
      </c>
      <c r="Q3" s="1466"/>
      <c r="R3" s="1466"/>
      <c r="S3" s="1466"/>
      <c r="T3" s="1465" t="s">
        <v>2573</v>
      </c>
      <c r="U3" s="1465"/>
      <c r="V3" s="1465"/>
      <c r="W3" s="1464" t="str">
        <f>IF('第二面-3'!X3="","",'第二面-3'!X3)</f>
        <v/>
      </c>
      <c r="X3" s="1464"/>
      <c r="Y3" s="1464"/>
      <c r="Z3" s="1464"/>
      <c r="AA3" s="1464"/>
      <c r="AB3" s="1464"/>
      <c r="AC3" s="513" t="s">
        <v>17</v>
      </c>
    </row>
    <row r="4" spans="1:29" ht="15" customHeight="1">
      <c r="A4" s="513"/>
      <c r="B4" s="513" t="s">
        <v>2742</v>
      </c>
      <c r="C4" s="513"/>
      <c r="D4" s="513"/>
      <c r="E4" s="513"/>
      <c r="F4" s="514"/>
      <c r="G4" s="514"/>
      <c r="H4" s="1458" t="str">
        <f>IF('第二面-3'!K4="","",'第二面-3'!K4)</f>
        <v/>
      </c>
      <c r="I4" s="1458"/>
      <c r="J4" s="1458"/>
      <c r="K4" s="1458"/>
      <c r="L4" s="1458"/>
      <c r="M4" s="1458"/>
      <c r="N4" s="1458"/>
      <c r="O4" s="1458"/>
      <c r="P4" s="1458"/>
      <c r="Q4" s="1458"/>
      <c r="R4" s="1458"/>
      <c r="S4" s="1458"/>
      <c r="T4" s="1458"/>
      <c r="U4" s="1458"/>
      <c r="V4" s="1458"/>
      <c r="W4" s="1458"/>
      <c r="X4" s="1458"/>
      <c r="Y4" s="1458"/>
      <c r="Z4" s="1458"/>
      <c r="AA4" s="1458"/>
      <c r="AB4" s="1458"/>
      <c r="AC4" s="1458"/>
    </row>
    <row r="5" spans="1:29" ht="15" customHeight="1">
      <c r="A5" s="513"/>
      <c r="B5" s="513" t="s">
        <v>3223</v>
      </c>
      <c r="C5" s="513"/>
      <c r="D5" s="513"/>
      <c r="E5" s="513"/>
      <c r="F5" s="513"/>
      <c r="G5" s="513"/>
      <c r="H5" s="513"/>
      <c r="I5" s="523"/>
      <c r="J5" s="1464" t="str">
        <f>IF('第二面-3'!L5="","",'第二面-3'!L5)</f>
        <v/>
      </c>
      <c r="K5" s="1464"/>
      <c r="L5" s="1465" t="s">
        <v>2576</v>
      </c>
      <c r="M5" s="1465"/>
      <c r="N5" s="1465"/>
      <c r="O5" s="1465"/>
      <c r="P5" s="1465"/>
      <c r="Q5" s="1464" t="str">
        <f>IF('第二面-3'!S5="","",'第二面-3'!S5)</f>
        <v/>
      </c>
      <c r="R5" s="1464"/>
      <c r="S5" s="1464"/>
      <c r="T5" s="1465" t="s">
        <v>2577</v>
      </c>
      <c r="U5" s="1465"/>
      <c r="V5" s="1465"/>
      <c r="W5" s="1465"/>
      <c r="X5" s="1464" t="str">
        <f>IF('第二面-3'!Y5="","",'第二面-3'!Y5)</f>
        <v/>
      </c>
      <c r="Y5" s="1464"/>
      <c r="Z5" s="1464"/>
      <c r="AA5" s="1464"/>
      <c r="AB5" s="1464"/>
      <c r="AC5" s="513" t="s">
        <v>17</v>
      </c>
    </row>
    <row r="6" spans="1:29" ht="15" customHeight="1">
      <c r="A6" s="513"/>
      <c r="B6" s="513"/>
      <c r="C6" s="513"/>
      <c r="D6" s="513"/>
      <c r="E6" s="513"/>
      <c r="F6" s="513"/>
      <c r="G6" s="513"/>
      <c r="H6" s="1461" t="str">
        <f>IF('第二面-3'!K6="","",'第二面-3'!K6)</f>
        <v/>
      </c>
      <c r="I6" s="1461"/>
      <c r="J6" s="1461"/>
      <c r="K6" s="1461"/>
      <c r="L6" s="1461"/>
      <c r="M6" s="1461"/>
      <c r="N6" s="1461"/>
      <c r="O6" s="1461"/>
      <c r="P6" s="1461"/>
      <c r="Q6" s="1461"/>
      <c r="R6" s="1461"/>
      <c r="S6" s="1461"/>
      <c r="T6" s="1461"/>
      <c r="U6" s="1461"/>
      <c r="V6" s="1461"/>
      <c r="W6" s="1461"/>
      <c r="X6" s="1461"/>
      <c r="Y6" s="1461"/>
      <c r="Z6" s="1461"/>
      <c r="AA6" s="1461"/>
      <c r="AB6" s="1461"/>
      <c r="AC6" s="1461"/>
    </row>
    <row r="7" spans="1:29" ht="15" customHeight="1">
      <c r="A7" s="513"/>
      <c r="B7" s="513" t="s">
        <v>2749</v>
      </c>
      <c r="C7" s="513"/>
      <c r="D7" s="513"/>
      <c r="E7" s="513"/>
      <c r="F7" s="513"/>
      <c r="G7" s="513"/>
      <c r="H7" s="513"/>
      <c r="I7" s="1459" t="str">
        <f>IF('第二面-3'!K7="","",'第二面-3'!K7)</f>
        <v/>
      </c>
      <c r="J7" s="1467"/>
      <c r="K7" s="1467"/>
      <c r="L7" s="515"/>
      <c r="M7" s="515"/>
      <c r="N7" s="515"/>
      <c r="O7" s="513"/>
      <c r="P7" s="513"/>
      <c r="Q7" s="513"/>
      <c r="R7" s="513"/>
      <c r="S7" s="513"/>
      <c r="T7" s="513"/>
      <c r="U7" s="513"/>
      <c r="V7" s="513"/>
      <c r="W7" s="513"/>
      <c r="X7" s="513"/>
      <c r="Y7" s="513"/>
      <c r="Z7" s="513"/>
      <c r="AA7" s="513"/>
      <c r="AB7" s="513"/>
      <c r="AC7" s="513"/>
    </row>
    <row r="8" spans="1:29" ht="15" customHeight="1">
      <c r="A8" s="513"/>
      <c r="B8" s="513" t="s">
        <v>2750</v>
      </c>
      <c r="C8" s="513"/>
      <c r="D8" s="513"/>
      <c r="E8" s="513"/>
      <c r="F8" s="513"/>
      <c r="G8" s="513"/>
      <c r="H8" s="1458" t="str">
        <f>IF('第二面-3'!K8="","",'第二面-3'!K8)</f>
        <v/>
      </c>
      <c r="I8" s="1458"/>
      <c r="J8" s="1458"/>
      <c r="K8" s="1458"/>
      <c r="L8" s="1458"/>
      <c r="M8" s="1458"/>
      <c r="N8" s="1458"/>
      <c r="O8" s="1458"/>
      <c r="P8" s="1458"/>
      <c r="Q8" s="1458"/>
      <c r="R8" s="1458"/>
      <c r="S8" s="1458"/>
      <c r="T8" s="1458"/>
      <c r="U8" s="1458"/>
      <c r="V8" s="1458"/>
      <c r="W8" s="1458"/>
      <c r="X8" s="1458"/>
      <c r="Y8" s="1458"/>
      <c r="Z8" s="1458"/>
      <c r="AA8" s="1458"/>
      <c r="AB8" s="1458"/>
      <c r="AC8" s="1458"/>
    </row>
    <row r="9" spans="1:29" s="521" customFormat="1" ht="15" customHeight="1">
      <c r="A9" s="513"/>
      <c r="B9" s="513" t="s">
        <v>2751</v>
      </c>
      <c r="C9" s="513"/>
      <c r="D9" s="513"/>
      <c r="E9" s="513"/>
      <c r="F9" s="513"/>
      <c r="G9" s="513"/>
      <c r="H9" s="1461" t="str">
        <f>IF('第二面-3'!K9="","",'第二面-3'!K9)</f>
        <v/>
      </c>
      <c r="I9" s="1461"/>
      <c r="J9" s="1461"/>
      <c r="K9" s="1461"/>
      <c r="L9" s="1461"/>
      <c r="M9" s="516"/>
      <c r="N9" s="516"/>
      <c r="O9" s="516"/>
      <c r="P9" s="516"/>
      <c r="Q9" s="516"/>
      <c r="R9" s="516"/>
      <c r="S9" s="513"/>
      <c r="T9" s="513"/>
      <c r="U9" s="513"/>
      <c r="V9" s="513"/>
      <c r="W9" s="513"/>
      <c r="X9" s="513"/>
      <c r="Y9" s="513"/>
      <c r="Z9" s="513"/>
      <c r="AA9" s="513"/>
      <c r="AB9" s="513"/>
      <c r="AC9" s="513"/>
    </row>
    <row r="10" spans="1:29" s="521" customFormat="1" ht="15" customHeight="1">
      <c r="A10" s="513"/>
      <c r="B10" s="513" t="s">
        <v>3225</v>
      </c>
      <c r="C10" s="513"/>
      <c r="D10" s="513"/>
      <c r="E10" s="513"/>
      <c r="F10" s="513"/>
      <c r="G10" s="513"/>
      <c r="H10" s="524"/>
      <c r="I10" s="524"/>
      <c r="J10" s="524"/>
      <c r="K10" s="524"/>
      <c r="L10" s="1461" t="str">
        <f>IF('第二面-3'!K10="","",'第二面-3'!K10)</f>
        <v/>
      </c>
      <c r="M10" s="1461"/>
      <c r="N10" s="1461"/>
      <c r="O10" s="1461"/>
      <c r="P10" s="1461"/>
      <c r="Q10" s="1461"/>
      <c r="R10" s="1461"/>
      <c r="S10" s="1461"/>
      <c r="T10" s="1461"/>
      <c r="U10" s="1461"/>
      <c r="V10" s="1461"/>
      <c r="W10" s="1461"/>
      <c r="X10" s="1461"/>
      <c r="Y10" s="1461"/>
      <c r="Z10" s="1461"/>
      <c r="AA10" s="1461"/>
      <c r="AB10" s="1461"/>
      <c r="AC10" s="1461"/>
    </row>
    <row r="11" spans="1:29" s="521" customFormat="1" ht="15" customHeight="1">
      <c r="A11" s="513"/>
      <c r="B11" s="513"/>
      <c r="C11" s="1461"/>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row>
    <row r="12" spans="1:29" s="521" customFormat="1" ht="15" customHeight="1">
      <c r="A12" s="513"/>
      <c r="B12" s="513" t="s">
        <v>2805</v>
      </c>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row>
    <row r="13" spans="1:29" s="521" customFormat="1" ht="15" customHeight="1">
      <c r="A13" s="513"/>
      <c r="B13" s="513" t="s">
        <v>2747</v>
      </c>
      <c r="C13" s="513"/>
      <c r="D13" s="513"/>
      <c r="E13" s="513"/>
      <c r="F13" s="522"/>
      <c r="G13" s="522"/>
      <c r="H13" s="513"/>
      <c r="I13" s="522" t="s">
        <v>2571</v>
      </c>
      <c r="J13" s="1464" t="str">
        <f>IF('第二面-3'!L12="","",'第二面-3'!L12)</f>
        <v/>
      </c>
      <c r="K13" s="1464"/>
      <c r="L13" s="1464"/>
      <c r="M13" s="1465" t="s">
        <v>2572</v>
      </c>
      <c r="N13" s="1465"/>
      <c r="O13" s="1465"/>
      <c r="P13" s="1466" t="str">
        <f>IF('第二面-3'!R12="","",'第二面-3'!R12)</f>
        <v/>
      </c>
      <c r="Q13" s="1466"/>
      <c r="R13" s="1466"/>
      <c r="S13" s="1466"/>
      <c r="T13" s="1465" t="s">
        <v>2573</v>
      </c>
      <c r="U13" s="1465"/>
      <c r="V13" s="1465"/>
      <c r="W13" s="1464" t="str">
        <f>IF('第二面-3'!X12="","",'第二面-3'!X12)</f>
        <v/>
      </c>
      <c r="X13" s="1464"/>
      <c r="Y13" s="1464"/>
      <c r="Z13" s="1464"/>
      <c r="AA13" s="1464"/>
      <c r="AB13" s="1464"/>
      <c r="AC13" s="513" t="s">
        <v>17</v>
      </c>
    </row>
    <row r="14" spans="1:29" s="521" customFormat="1" ht="15" customHeight="1">
      <c r="A14" s="513"/>
      <c r="B14" s="513" t="s">
        <v>2742</v>
      </c>
      <c r="C14" s="513"/>
      <c r="D14" s="513"/>
      <c r="E14" s="513"/>
      <c r="F14" s="514"/>
      <c r="G14" s="514"/>
      <c r="H14" s="1458" t="str">
        <f>IF('第二面-3'!K13="","",'第二面-3'!K13)</f>
        <v/>
      </c>
      <c r="I14" s="1458"/>
      <c r="J14" s="1458"/>
      <c r="K14" s="1458"/>
      <c r="L14" s="1458"/>
      <c r="M14" s="1458"/>
      <c r="N14" s="1458"/>
      <c r="O14" s="1458"/>
      <c r="P14" s="1458"/>
      <c r="Q14" s="1458"/>
      <c r="R14" s="1458"/>
      <c r="S14" s="1458"/>
      <c r="T14" s="1458"/>
      <c r="U14" s="1458"/>
      <c r="V14" s="1458"/>
      <c r="W14" s="1458"/>
      <c r="X14" s="1458"/>
      <c r="Y14" s="1458"/>
      <c r="Z14" s="1458"/>
      <c r="AA14" s="1458"/>
      <c r="AB14" s="1458"/>
      <c r="AC14" s="1458"/>
    </row>
    <row r="15" spans="1:29" s="521" customFormat="1" ht="15" customHeight="1">
      <c r="A15" s="513"/>
      <c r="B15" s="513" t="s">
        <v>3223</v>
      </c>
      <c r="C15" s="513"/>
      <c r="D15" s="513"/>
      <c r="E15" s="513"/>
      <c r="F15" s="513"/>
      <c r="G15" s="513"/>
      <c r="H15" s="513"/>
      <c r="I15" s="523"/>
      <c r="J15" s="1464" t="str">
        <f>IF('第二面-3'!L14="","",'第二面-3'!L14)</f>
        <v/>
      </c>
      <c r="K15" s="1464"/>
      <c r="L15" s="1465" t="s">
        <v>2576</v>
      </c>
      <c r="M15" s="1465"/>
      <c r="N15" s="1465"/>
      <c r="O15" s="1465"/>
      <c r="P15" s="1465"/>
      <c r="Q15" s="1464" t="str">
        <f>IF('第二面-3'!S14="","",'第二面-3'!S14)</f>
        <v/>
      </c>
      <c r="R15" s="1464"/>
      <c r="S15" s="1464"/>
      <c r="T15" s="1465" t="s">
        <v>2577</v>
      </c>
      <c r="U15" s="1465"/>
      <c r="V15" s="1465"/>
      <c r="W15" s="1465"/>
      <c r="X15" s="1464" t="str">
        <f>IF('第二面-3'!Y14="","",'第二面-3'!Y14)</f>
        <v/>
      </c>
      <c r="Y15" s="1464"/>
      <c r="Z15" s="1464"/>
      <c r="AA15" s="1464"/>
      <c r="AB15" s="1464"/>
      <c r="AC15" s="513" t="s">
        <v>17</v>
      </c>
    </row>
    <row r="16" spans="1:29" s="521" customFormat="1" ht="15" customHeight="1">
      <c r="A16" s="513"/>
      <c r="B16" s="513"/>
      <c r="C16" s="513"/>
      <c r="D16" s="513"/>
      <c r="E16" s="513"/>
      <c r="F16" s="513"/>
      <c r="G16" s="513"/>
      <c r="H16" s="1461" t="str">
        <f>IF('第二面-3'!K15="","",'第二面-3'!K15)</f>
        <v/>
      </c>
      <c r="I16" s="1461"/>
      <c r="J16" s="1461"/>
      <c r="K16" s="1461"/>
      <c r="L16" s="1461"/>
      <c r="M16" s="1461"/>
      <c r="N16" s="1461"/>
      <c r="O16" s="1461"/>
      <c r="P16" s="1461"/>
      <c r="Q16" s="1461"/>
      <c r="R16" s="1461"/>
      <c r="S16" s="1461"/>
      <c r="T16" s="1461"/>
      <c r="U16" s="1461"/>
      <c r="V16" s="1461"/>
      <c r="W16" s="1461"/>
      <c r="X16" s="1461"/>
      <c r="Y16" s="1461"/>
      <c r="Z16" s="1461"/>
      <c r="AA16" s="1461"/>
      <c r="AB16" s="1461"/>
      <c r="AC16" s="1461"/>
    </row>
    <row r="17" spans="1:29" s="521" customFormat="1" ht="15" customHeight="1">
      <c r="A17" s="513"/>
      <c r="B17" s="513" t="s">
        <v>2749</v>
      </c>
      <c r="C17" s="513"/>
      <c r="D17" s="513"/>
      <c r="E17" s="513"/>
      <c r="F17" s="513"/>
      <c r="G17" s="513"/>
      <c r="H17" s="513"/>
      <c r="I17" s="1459" t="str">
        <f>IF('第二面-3'!K16="","",'第二面-3'!K16)</f>
        <v/>
      </c>
      <c r="J17" s="1467"/>
      <c r="K17" s="1467"/>
      <c r="L17" s="515"/>
      <c r="M17" s="515"/>
      <c r="N17" s="515"/>
      <c r="O17" s="513"/>
      <c r="P17" s="513"/>
      <c r="Q17" s="513"/>
      <c r="R17" s="513"/>
      <c r="S17" s="513"/>
      <c r="T17" s="513"/>
      <c r="U17" s="513"/>
      <c r="V17" s="513"/>
      <c r="W17" s="513"/>
      <c r="X17" s="513"/>
      <c r="Y17" s="513"/>
      <c r="Z17" s="513"/>
      <c r="AA17" s="513"/>
      <c r="AB17" s="513"/>
      <c r="AC17" s="513"/>
    </row>
    <row r="18" spans="1:29" s="521" customFormat="1" ht="15" customHeight="1">
      <c r="A18" s="513"/>
      <c r="B18" s="513" t="s">
        <v>2750</v>
      </c>
      <c r="C18" s="513"/>
      <c r="D18" s="513"/>
      <c r="E18" s="513"/>
      <c r="F18" s="513"/>
      <c r="G18" s="513"/>
      <c r="H18" s="1458" t="str">
        <f>IF('第二面-3'!K17="","",'第二面-3'!K17)</f>
        <v/>
      </c>
      <c r="I18" s="1458"/>
      <c r="J18" s="1458"/>
      <c r="K18" s="1458"/>
      <c r="L18" s="1458"/>
      <c r="M18" s="1458"/>
      <c r="N18" s="1458"/>
      <c r="O18" s="1458"/>
      <c r="P18" s="1458"/>
      <c r="Q18" s="1458"/>
      <c r="R18" s="1458"/>
      <c r="S18" s="1458"/>
      <c r="T18" s="1458"/>
      <c r="U18" s="1458"/>
      <c r="V18" s="1458"/>
      <c r="W18" s="1458"/>
      <c r="X18" s="1458"/>
      <c r="Y18" s="1458"/>
      <c r="Z18" s="1458"/>
      <c r="AA18" s="1458"/>
      <c r="AB18" s="1458"/>
      <c r="AC18" s="1458"/>
    </row>
    <row r="19" spans="1:29" s="521" customFormat="1" ht="15" customHeight="1">
      <c r="A19" s="513"/>
      <c r="B19" s="513" t="s">
        <v>2751</v>
      </c>
      <c r="C19" s="513"/>
      <c r="D19" s="513"/>
      <c r="E19" s="513"/>
      <c r="F19" s="513"/>
      <c r="G19" s="513"/>
      <c r="H19" s="1461" t="str">
        <f>IF('第二面-3'!K18="","",'第二面-3'!K18)</f>
        <v/>
      </c>
      <c r="I19" s="1461"/>
      <c r="J19" s="1461"/>
      <c r="K19" s="1461"/>
      <c r="L19" s="1461"/>
      <c r="M19" s="516"/>
      <c r="N19" s="516"/>
      <c r="O19" s="516"/>
      <c r="P19" s="516"/>
      <c r="Q19" s="516"/>
      <c r="R19" s="516"/>
      <c r="S19" s="513"/>
      <c r="T19" s="513"/>
      <c r="U19" s="513"/>
      <c r="V19" s="513"/>
      <c r="W19" s="513"/>
      <c r="X19" s="513"/>
      <c r="Y19" s="513"/>
      <c r="Z19" s="513"/>
      <c r="AA19" s="513"/>
      <c r="AB19" s="513"/>
      <c r="AC19" s="513"/>
    </row>
    <row r="20" spans="1:29" s="521" customFormat="1" ht="15" customHeight="1">
      <c r="A20" s="513"/>
      <c r="B20" s="513" t="s">
        <v>3225</v>
      </c>
      <c r="C20" s="513"/>
      <c r="D20" s="513"/>
      <c r="E20" s="513"/>
      <c r="F20" s="513"/>
      <c r="G20" s="513"/>
      <c r="H20" s="524"/>
      <c r="I20" s="524"/>
      <c r="J20" s="524"/>
      <c r="K20" s="524"/>
      <c r="L20" s="1461" t="str">
        <f>IF('第二面-3'!K19="","",'第二面-3'!K19)</f>
        <v/>
      </c>
      <c r="M20" s="1461"/>
      <c r="N20" s="1461"/>
      <c r="O20" s="1461"/>
      <c r="P20" s="1461"/>
      <c r="Q20" s="1461"/>
      <c r="R20" s="1461"/>
      <c r="S20" s="1461"/>
      <c r="T20" s="1461"/>
      <c r="U20" s="1461"/>
      <c r="V20" s="1461"/>
      <c r="W20" s="1461"/>
      <c r="X20" s="1461"/>
      <c r="Y20" s="1461"/>
      <c r="Z20" s="1461"/>
      <c r="AA20" s="1461"/>
      <c r="AB20" s="1461"/>
      <c r="AC20" s="1461"/>
    </row>
    <row r="21" spans="1:29" s="521" customFormat="1" ht="15" customHeight="1">
      <c r="A21" s="513"/>
      <c r="B21" s="513"/>
      <c r="C21" s="1461"/>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row>
    <row r="22" spans="1:29" s="521" customFormat="1" ht="15" customHeight="1">
      <c r="A22" s="513"/>
      <c r="B22" s="513" t="s">
        <v>2747</v>
      </c>
      <c r="C22" s="513"/>
      <c r="D22" s="513"/>
      <c r="E22" s="513"/>
      <c r="F22" s="522"/>
      <c r="G22" s="522"/>
      <c r="H22" s="513"/>
      <c r="I22" s="522" t="s">
        <v>2571</v>
      </c>
      <c r="J22" s="1464" t="str">
        <f>IF('第二面-3'!L20="","",'第二面-3'!L20)</f>
        <v/>
      </c>
      <c r="K22" s="1464"/>
      <c r="L22" s="1464"/>
      <c r="M22" s="1465" t="s">
        <v>2572</v>
      </c>
      <c r="N22" s="1465"/>
      <c r="O22" s="1465"/>
      <c r="P22" s="1466" t="str">
        <f>IF('第二面-3'!R20="","",'第二面-3'!R20)</f>
        <v/>
      </c>
      <c r="Q22" s="1466"/>
      <c r="R22" s="1466"/>
      <c r="S22" s="1466"/>
      <c r="T22" s="1465" t="s">
        <v>2573</v>
      </c>
      <c r="U22" s="1465"/>
      <c r="V22" s="1465"/>
      <c r="W22" s="1464" t="str">
        <f>IF('第二面-3'!X20="","",'第二面-3'!X20)</f>
        <v/>
      </c>
      <c r="X22" s="1464"/>
      <c r="Y22" s="1464"/>
      <c r="Z22" s="1464"/>
      <c r="AA22" s="1464"/>
      <c r="AB22" s="1464"/>
      <c r="AC22" s="513" t="s">
        <v>17</v>
      </c>
    </row>
    <row r="23" spans="1:29" s="521" customFormat="1" ht="15" customHeight="1">
      <c r="A23" s="513"/>
      <c r="B23" s="513" t="s">
        <v>2742</v>
      </c>
      <c r="C23" s="513"/>
      <c r="D23" s="513"/>
      <c r="E23" s="513"/>
      <c r="F23" s="514"/>
      <c r="G23" s="514"/>
      <c r="H23" s="1458" t="str">
        <f>IF('第二面-3'!K21="","",'第二面-3'!K21)</f>
        <v/>
      </c>
      <c r="I23" s="1458"/>
      <c r="J23" s="1458"/>
      <c r="K23" s="1458"/>
      <c r="L23" s="1458"/>
      <c r="M23" s="1458"/>
      <c r="N23" s="1458"/>
      <c r="O23" s="1458"/>
      <c r="P23" s="1458"/>
      <c r="Q23" s="1458"/>
      <c r="R23" s="1458"/>
      <c r="S23" s="1458"/>
      <c r="T23" s="1458"/>
      <c r="U23" s="1458"/>
      <c r="V23" s="1458"/>
      <c r="W23" s="1458"/>
      <c r="X23" s="1458"/>
      <c r="Y23" s="1458"/>
      <c r="Z23" s="1458"/>
      <c r="AA23" s="1458"/>
      <c r="AB23" s="1458"/>
      <c r="AC23" s="1458"/>
    </row>
    <row r="24" spans="1:29" s="521" customFormat="1" ht="15" customHeight="1">
      <c r="A24" s="513"/>
      <c r="B24" s="513" t="s">
        <v>3223</v>
      </c>
      <c r="C24" s="513"/>
      <c r="D24" s="513"/>
      <c r="E24" s="513"/>
      <c r="F24" s="513"/>
      <c r="G24" s="513"/>
      <c r="H24" s="513"/>
      <c r="I24" s="523"/>
      <c r="J24" s="1464" t="str">
        <f>IF('第二面-3'!L22="","",'第二面-3'!L22)</f>
        <v/>
      </c>
      <c r="K24" s="1464"/>
      <c r="L24" s="1465" t="s">
        <v>2576</v>
      </c>
      <c r="M24" s="1465"/>
      <c r="N24" s="1465"/>
      <c r="O24" s="1465"/>
      <c r="P24" s="1465"/>
      <c r="Q24" s="1464" t="str">
        <f>IF('第二面-3'!S22="","",'第二面-3'!S22)</f>
        <v/>
      </c>
      <c r="R24" s="1464"/>
      <c r="S24" s="1464"/>
      <c r="T24" s="1465" t="s">
        <v>2577</v>
      </c>
      <c r="U24" s="1465"/>
      <c r="V24" s="1465"/>
      <c r="W24" s="1465"/>
      <c r="X24" s="1464" t="str">
        <f>IF('第二面-3'!Y22="","",'第二面-3'!Y22)</f>
        <v/>
      </c>
      <c r="Y24" s="1464"/>
      <c r="Z24" s="1464"/>
      <c r="AA24" s="1464"/>
      <c r="AB24" s="1464"/>
      <c r="AC24" s="513" t="s">
        <v>17</v>
      </c>
    </row>
    <row r="25" spans="1:29" s="521" customFormat="1" ht="15" customHeight="1">
      <c r="A25" s="513"/>
      <c r="B25" s="513"/>
      <c r="C25" s="513"/>
      <c r="D25" s="513"/>
      <c r="E25" s="513"/>
      <c r="F25" s="513"/>
      <c r="G25" s="513"/>
      <c r="H25" s="1461" t="str">
        <f>IF('第二面-3'!K23="","",'第二面-3'!K23)</f>
        <v/>
      </c>
      <c r="I25" s="1461"/>
      <c r="J25" s="1461"/>
      <c r="K25" s="1461"/>
      <c r="L25" s="1461"/>
      <c r="M25" s="1461"/>
      <c r="N25" s="1461"/>
      <c r="O25" s="1461"/>
      <c r="P25" s="1461"/>
      <c r="Q25" s="1461"/>
      <c r="R25" s="1461"/>
      <c r="S25" s="1461"/>
      <c r="T25" s="1461"/>
      <c r="U25" s="1461"/>
      <c r="V25" s="1461"/>
      <c r="W25" s="1461"/>
      <c r="X25" s="1461"/>
      <c r="Y25" s="1461"/>
      <c r="Z25" s="1461"/>
      <c r="AA25" s="1461"/>
      <c r="AB25" s="1461"/>
      <c r="AC25" s="1461"/>
    </row>
    <row r="26" spans="1:29" s="521" customFormat="1" ht="15" customHeight="1">
      <c r="A26" s="513"/>
      <c r="B26" s="513" t="s">
        <v>2749</v>
      </c>
      <c r="C26" s="513"/>
      <c r="D26" s="513"/>
      <c r="E26" s="513"/>
      <c r="F26" s="513"/>
      <c r="G26" s="513"/>
      <c r="H26" s="513"/>
      <c r="I26" s="1459" t="str">
        <f>IF('第二面-3'!K24="","",'第二面-3'!K24)</f>
        <v/>
      </c>
      <c r="J26" s="1467"/>
      <c r="K26" s="1467"/>
      <c r="L26" s="515"/>
      <c r="M26" s="515"/>
      <c r="N26" s="515"/>
      <c r="O26" s="513"/>
      <c r="P26" s="513"/>
      <c r="Q26" s="513"/>
      <c r="R26" s="513"/>
      <c r="S26" s="513"/>
      <c r="T26" s="513"/>
      <c r="U26" s="513"/>
      <c r="V26" s="513"/>
      <c r="W26" s="513"/>
      <c r="X26" s="513"/>
      <c r="Y26" s="513"/>
      <c r="Z26" s="513"/>
      <c r="AA26" s="513"/>
      <c r="AB26" s="513"/>
      <c r="AC26" s="513"/>
    </row>
    <row r="27" spans="1:29" s="521" customFormat="1" ht="15" customHeight="1">
      <c r="A27" s="513"/>
      <c r="B27" s="513" t="s">
        <v>2750</v>
      </c>
      <c r="C27" s="513"/>
      <c r="D27" s="513"/>
      <c r="E27" s="513"/>
      <c r="F27" s="513"/>
      <c r="G27" s="513"/>
      <c r="H27" s="1458" t="str">
        <f>IF('第二面-3'!K25="","",'第二面-3'!K25)</f>
        <v/>
      </c>
      <c r="I27" s="1458"/>
      <c r="J27" s="1458"/>
      <c r="K27" s="1458"/>
      <c r="L27" s="1458"/>
      <c r="M27" s="1458"/>
      <c r="N27" s="1458"/>
      <c r="O27" s="1458"/>
      <c r="P27" s="1458"/>
      <c r="Q27" s="1458"/>
      <c r="R27" s="1458"/>
      <c r="S27" s="1458"/>
      <c r="T27" s="1458"/>
      <c r="U27" s="1458"/>
      <c r="V27" s="1458"/>
      <c r="W27" s="1458"/>
      <c r="X27" s="1458"/>
      <c r="Y27" s="1458"/>
      <c r="Z27" s="1458"/>
      <c r="AA27" s="1458"/>
      <c r="AB27" s="1458"/>
      <c r="AC27" s="1458"/>
    </row>
    <row r="28" spans="1:29" s="521" customFormat="1" ht="15" customHeight="1">
      <c r="A28" s="513"/>
      <c r="B28" s="513" t="s">
        <v>2751</v>
      </c>
      <c r="C28" s="513"/>
      <c r="D28" s="513"/>
      <c r="E28" s="513"/>
      <c r="F28" s="513"/>
      <c r="G28" s="513"/>
      <c r="H28" s="1461" t="str">
        <f>IF('第二面-3'!K26="","",'第二面-3'!K26)</f>
        <v/>
      </c>
      <c r="I28" s="1461"/>
      <c r="J28" s="1461"/>
      <c r="K28" s="1461"/>
      <c r="L28" s="1461"/>
      <c r="M28" s="516"/>
      <c r="N28" s="516"/>
      <c r="O28" s="516"/>
      <c r="P28" s="516"/>
      <c r="Q28" s="516"/>
      <c r="R28" s="516"/>
      <c r="S28" s="513"/>
      <c r="T28" s="513"/>
      <c r="U28" s="513"/>
      <c r="V28" s="513"/>
      <c r="W28" s="513"/>
      <c r="X28" s="513"/>
      <c r="Y28" s="513"/>
      <c r="Z28" s="513"/>
      <c r="AA28" s="513"/>
      <c r="AB28" s="513"/>
      <c r="AC28" s="513"/>
    </row>
    <row r="29" spans="1:29" s="521" customFormat="1" ht="15" customHeight="1">
      <c r="A29" s="513"/>
      <c r="B29" s="513" t="s">
        <v>3225</v>
      </c>
      <c r="C29" s="513"/>
      <c r="D29" s="513"/>
      <c r="E29" s="513"/>
      <c r="F29" s="513"/>
      <c r="G29" s="513"/>
      <c r="H29" s="524"/>
      <c r="I29" s="524"/>
      <c r="J29" s="524"/>
      <c r="K29" s="524"/>
      <c r="L29" s="1461" t="str">
        <f>IF('第二面-3'!K27="","",'第二面-3'!K27)</f>
        <v/>
      </c>
      <c r="M29" s="1461"/>
      <c r="N29" s="1461"/>
      <c r="O29" s="1461"/>
      <c r="P29" s="1461"/>
      <c r="Q29" s="1461"/>
      <c r="R29" s="1461"/>
      <c r="S29" s="1461"/>
      <c r="T29" s="1461"/>
      <c r="U29" s="1461"/>
      <c r="V29" s="1461"/>
      <c r="W29" s="1461"/>
      <c r="X29" s="1461"/>
      <c r="Y29" s="1461"/>
      <c r="Z29" s="1461"/>
      <c r="AA29" s="1461"/>
      <c r="AB29" s="1461"/>
      <c r="AC29" s="1461"/>
    </row>
    <row r="30" spans="1:29" s="521" customFormat="1" ht="15" customHeight="1">
      <c r="A30" s="513"/>
      <c r="B30" s="513"/>
      <c r="C30" s="1461"/>
      <c r="D30" s="1461"/>
      <c r="E30" s="1461"/>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row>
    <row r="31" spans="1:29" s="521" customFormat="1" ht="15" customHeight="1">
      <c r="A31" s="513"/>
      <c r="B31" s="513" t="s">
        <v>2747</v>
      </c>
      <c r="C31" s="513"/>
      <c r="D31" s="513"/>
      <c r="E31" s="513"/>
      <c r="F31" s="522"/>
      <c r="G31" s="522"/>
      <c r="H31" s="513"/>
      <c r="I31" s="522" t="s">
        <v>2571</v>
      </c>
      <c r="J31" s="1464" t="str">
        <f>IF('第二面-3'!L28="","",'第二面-3'!L28)</f>
        <v/>
      </c>
      <c r="K31" s="1464"/>
      <c r="L31" s="1464"/>
      <c r="M31" s="1465" t="s">
        <v>2572</v>
      </c>
      <c r="N31" s="1465"/>
      <c r="O31" s="1465"/>
      <c r="P31" s="1466" t="str">
        <f>IF('第二面-3'!R28="","",'第二面-3'!R28)</f>
        <v/>
      </c>
      <c r="Q31" s="1466"/>
      <c r="R31" s="1466"/>
      <c r="S31" s="1466"/>
      <c r="T31" s="1465" t="s">
        <v>2573</v>
      </c>
      <c r="U31" s="1465"/>
      <c r="V31" s="1465"/>
      <c r="W31" s="1464" t="str">
        <f>IF('第二面-3'!X28="","",'第二面-3'!X28)</f>
        <v/>
      </c>
      <c r="X31" s="1464"/>
      <c r="Y31" s="1464"/>
      <c r="Z31" s="1464"/>
      <c r="AA31" s="1464"/>
      <c r="AB31" s="1464"/>
      <c r="AC31" s="513" t="s">
        <v>17</v>
      </c>
    </row>
    <row r="32" spans="1:29" s="521" customFormat="1" ht="15" customHeight="1">
      <c r="A32" s="513"/>
      <c r="B32" s="513" t="s">
        <v>2742</v>
      </c>
      <c r="C32" s="513"/>
      <c r="D32" s="513"/>
      <c r="E32" s="513"/>
      <c r="F32" s="514"/>
      <c r="G32" s="514"/>
      <c r="H32" s="1458" t="str">
        <f>IF('第二面-3'!K29="","",'第二面-3'!K29)</f>
        <v/>
      </c>
      <c r="I32" s="1458"/>
      <c r="J32" s="1458"/>
      <c r="K32" s="1458"/>
      <c r="L32" s="1458"/>
      <c r="M32" s="1458"/>
      <c r="N32" s="1458"/>
      <c r="O32" s="1458"/>
      <c r="P32" s="1458"/>
      <c r="Q32" s="1458"/>
      <c r="R32" s="1458"/>
      <c r="S32" s="1458"/>
      <c r="T32" s="1458"/>
      <c r="U32" s="1458"/>
      <c r="V32" s="1458"/>
      <c r="W32" s="1458"/>
      <c r="X32" s="1458"/>
      <c r="Y32" s="1458"/>
      <c r="Z32" s="1458"/>
      <c r="AA32" s="1458"/>
      <c r="AB32" s="1458"/>
      <c r="AC32" s="1458"/>
    </row>
    <row r="33" spans="1:29" s="521" customFormat="1" ht="15" customHeight="1">
      <c r="A33" s="513"/>
      <c r="B33" s="513" t="s">
        <v>3223</v>
      </c>
      <c r="C33" s="513"/>
      <c r="D33" s="513"/>
      <c r="E33" s="513"/>
      <c r="F33" s="513"/>
      <c r="G33" s="513"/>
      <c r="H33" s="513"/>
      <c r="I33" s="523"/>
      <c r="J33" s="1464" t="str">
        <f>IF('第二面-3'!L30="","",'第二面-3'!L30)</f>
        <v/>
      </c>
      <c r="K33" s="1464"/>
      <c r="L33" s="1465" t="s">
        <v>2576</v>
      </c>
      <c r="M33" s="1465"/>
      <c r="N33" s="1465"/>
      <c r="O33" s="1465"/>
      <c r="P33" s="1465"/>
      <c r="Q33" s="1464" t="str">
        <f>IF('第二面-3'!S30="","",'第二面-3'!S30)</f>
        <v/>
      </c>
      <c r="R33" s="1464"/>
      <c r="S33" s="1464"/>
      <c r="T33" s="1465" t="s">
        <v>2577</v>
      </c>
      <c r="U33" s="1465"/>
      <c r="V33" s="1465"/>
      <c r="W33" s="1465"/>
      <c r="X33" s="1464" t="str">
        <f>IF('第二面-3'!Y30="","",'第二面-3'!Y30)</f>
        <v/>
      </c>
      <c r="Y33" s="1464"/>
      <c r="Z33" s="1464"/>
      <c r="AA33" s="1464"/>
      <c r="AB33" s="1464"/>
      <c r="AC33" s="513" t="s">
        <v>17</v>
      </c>
    </row>
    <row r="34" spans="1:29" s="521" customFormat="1" ht="15" customHeight="1">
      <c r="A34" s="513"/>
      <c r="B34" s="513"/>
      <c r="C34" s="513"/>
      <c r="D34" s="513"/>
      <c r="E34" s="513"/>
      <c r="F34" s="513"/>
      <c r="G34" s="513"/>
      <c r="H34" s="1461" t="str">
        <f>IF('第二面-3'!K31="","",'第二面-3'!K31)</f>
        <v/>
      </c>
      <c r="I34" s="1461"/>
      <c r="J34" s="1461"/>
      <c r="K34" s="1461"/>
      <c r="L34" s="1461"/>
      <c r="M34" s="1461"/>
      <c r="N34" s="1461"/>
      <c r="O34" s="1461"/>
      <c r="P34" s="1461"/>
      <c r="Q34" s="1461"/>
      <c r="R34" s="1461"/>
      <c r="S34" s="1461"/>
      <c r="T34" s="1461"/>
      <c r="U34" s="1461"/>
      <c r="V34" s="1461"/>
      <c r="W34" s="1461"/>
      <c r="X34" s="1461"/>
      <c r="Y34" s="1461"/>
      <c r="Z34" s="1461"/>
      <c r="AA34" s="1461"/>
      <c r="AB34" s="1461"/>
      <c r="AC34" s="1461"/>
    </row>
    <row r="35" spans="1:29" s="521" customFormat="1" ht="15" customHeight="1">
      <c r="A35" s="513"/>
      <c r="B35" s="513" t="s">
        <v>2749</v>
      </c>
      <c r="C35" s="513"/>
      <c r="D35" s="513"/>
      <c r="E35" s="513"/>
      <c r="F35" s="513"/>
      <c r="G35" s="513"/>
      <c r="H35" s="513"/>
      <c r="I35" s="1459" t="str">
        <f>IF('第二面-3'!K32="","",'第二面-3'!K32)</f>
        <v/>
      </c>
      <c r="J35" s="1467"/>
      <c r="K35" s="1467"/>
      <c r="L35" s="515"/>
      <c r="M35" s="515"/>
      <c r="N35" s="515"/>
      <c r="O35" s="513"/>
      <c r="P35" s="513"/>
      <c r="Q35" s="513"/>
      <c r="R35" s="513"/>
      <c r="S35" s="513"/>
      <c r="T35" s="513"/>
      <c r="U35" s="513"/>
      <c r="V35" s="513"/>
      <c r="W35" s="513"/>
      <c r="X35" s="513"/>
      <c r="Y35" s="513"/>
      <c r="Z35" s="513"/>
      <c r="AA35" s="513"/>
      <c r="AB35" s="513"/>
      <c r="AC35" s="513"/>
    </row>
    <row r="36" spans="1:29" s="521" customFormat="1" ht="15" customHeight="1">
      <c r="A36" s="513"/>
      <c r="B36" s="513" t="s">
        <v>2750</v>
      </c>
      <c r="C36" s="513"/>
      <c r="D36" s="513"/>
      <c r="E36" s="513"/>
      <c r="F36" s="513"/>
      <c r="G36" s="513"/>
      <c r="H36" s="1458" t="str">
        <f>IF('第二面-3'!K33="","",'第二面-3'!K33)</f>
        <v/>
      </c>
      <c r="I36" s="1458"/>
      <c r="J36" s="1458"/>
      <c r="K36" s="1458"/>
      <c r="L36" s="1458"/>
      <c r="M36" s="1458"/>
      <c r="N36" s="1458"/>
      <c r="O36" s="1458"/>
      <c r="P36" s="1458"/>
      <c r="Q36" s="1458"/>
      <c r="R36" s="1458"/>
      <c r="S36" s="1458"/>
      <c r="T36" s="1458"/>
      <c r="U36" s="1458"/>
      <c r="V36" s="1458"/>
      <c r="W36" s="1458"/>
      <c r="X36" s="1458"/>
      <c r="Y36" s="1458"/>
      <c r="Z36" s="1458"/>
      <c r="AA36" s="1458"/>
      <c r="AB36" s="1458"/>
      <c r="AC36" s="1458"/>
    </row>
    <row r="37" spans="1:29" s="521" customFormat="1" ht="15" customHeight="1">
      <c r="A37" s="513"/>
      <c r="B37" s="513" t="s">
        <v>2751</v>
      </c>
      <c r="C37" s="513"/>
      <c r="D37" s="513"/>
      <c r="E37" s="513"/>
      <c r="F37" s="513"/>
      <c r="G37" s="513"/>
      <c r="H37" s="1461" t="str">
        <f>IF('第二面-3'!K34="","",'第二面-3'!K34)</f>
        <v/>
      </c>
      <c r="I37" s="1461"/>
      <c r="J37" s="1461"/>
      <c r="K37" s="1461"/>
      <c r="L37" s="1461"/>
      <c r="M37" s="516"/>
      <c r="N37" s="516"/>
      <c r="O37" s="516"/>
      <c r="P37" s="516"/>
      <c r="Q37" s="516"/>
      <c r="R37" s="516"/>
      <c r="S37" s="513"/>
      <c r="T37" s="513"/>
      <c r="U37" s="513"/>
      <c r="V37" s="513"/>
      <c r="W37" s="513"/>
      <c r="X37" s="513"/>
      <c r="Y37" s="513"/>
      <c r="Z37" s="513"/>
      <c r="AA37" s="513"/>
      <c r="AB37" s="513"/>
      <c r="AC37" s="513"/>
    </row>
    <row r="38" spans="1:29" s="521" customFormat="1" ht="15" customHeight="1">
      <c r="A38" s="513"/>
      <c r="B38" s="513" t="s">
        <v>3225</v>
      </c>
      <c r="C38" s="513"/>
      <c r="D38" s="513"/>
      <c r="E38" s="513"/>
      <c r="F38" s="513"/>
      <c r="G38" s="513"/>
      <c r="H38" s="524"/>
      <c r="I38" s="524"/>
      <c r="J38" s="524"/>
      <c r="K38" s="524"/>
      <c r="L38" s="1461" t="str">
        <f>IF('第二面-3'!K35="","",'第二面-3'!K35)</f>
        <v/>
      </c>
      <c r="M38" s="1461"/>
      <c r="N38" s="1461"/>
      <c r="O38" s="1461"/>
      <c r="P38" s="1461"/>
      <c r="Q38" s="1461"/>
      <c r="R38" s="1461"/>
      <c r="S38" s="1461"/>
      <c r="T38" s="1461"/>
      <c r="U38" s="1461"/>
      <c r="V38" s="1461"/>
      <c r="W38" s="1461"/>
      <c r="X38" s="1461"/>
      <c r="Y38" s="1461"/>
      <c r="Z38" s="1461"/>
      <c r="AA38" s="1461"/>
      <c r="AB38" s="1461"/>
      <c r="AC38" s="1461"/>
    </row>
    <row r="39" spans="1:29" s="521" customFormat="1" ht="15" customHeight="1">
      <c r="A39" s="513"/>
      <c r="B39" s="513"/>
      <c r="C39" s="1462"/>
      <c r="D39" s="1462"/>
      <c r="E39" s="1462"/>
      <c r="F39" s="1462"/>
      <c r="G39" s="1462"/>
      <c r="H39" s="1462"/>
      <c r="I39" s="1462"/>
      <c r="J39" s="1462"/>
      <c r="K39" s="1462"/>
      <c r="L39" s="1462"/>
      <c r="M39" s="1462"/>
      <c r="N39" s="1462"/>
      <c r="O39" s="1462"/>
      <c r="P39" s="1462"/>
      <c r="Q39" s="1462"/>
      <c r="R39" s="1462"/>
      <c r="S39" s="1462"/>
      <c r="T39" s="1462"/>
      <c r="U39" s="1462"/>
      <c r="V39" s="1462"/>
      <c r="W39" s="1462"/>
      <c r="X39" s="1462"/>
      <c r="Y39" s="1462"/>
      <c r="Z39" s="1462"/>
      <c r="AA39" s="1462"/>
      <c r="AB39" s="1462"/>
      <c r="AC39" s="1462"/>
    </row>
    <row r="40" spans="1:29" s="521" customFormat="1" ht="15" customHeight="1">
      <c r="A40" s="512" t="s">
        <v>3226</v>
      </c>
      <c r="B40" s="512"/>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row>
    <row r="41" spans="1:29" s="521" customFormat="1" ht="15" customHeight="1">
      <c r="A41" s="513" t="s">
        <v>2795</v>
      </c>
      <c r="B41" s="513"/>
      <c r="C41" s="513"/>
      <c r="D41" s="513"/>
      <c r="E41" s="513"/>
      <c r="F41" s="513"/>
      <c r="G41" s="513"/>
      <c r="H41" s="1458" t="str">
        <f>IF('第二面-3'!K37="","",'第二面-3'!K37)</f>
        <v/>
      </c>
      <c r="I41" s="1458"/>
      <c r="J41" s="1458"/>
      <c r="K41" s="1458"/>
      <c r="L41" s="1458"/>
      <c r="M41" s="1458"/>
      <c r="N41" s="1458"/>
      <c r="O41" s="1458"/>
      <c r="P41" s="1458"/>
      <c r="Q41" s="1458"/>
      <c r="R41" s="1458"/>
      <c r="S41" s="1458"/>
      <c r="T41" s="1458"/>
      <c r="U41" s="1458"/>
      <c r="V41" s="1458"/>
      <c r="W41" s="1458"/>
      <c r="X41" s="1458"/>
      <c r="Y41" s="1458"/>
      <c r="Z41" s="1458"/>
      <c r="AA41" s="1458"/>
      <c r="AB41" s="1458"/>
      <c r="AC41" s="1458"/>
    </row>
    <row r="42" spans="1:29" s="521" customFormat="1" ht="15" customHeight="1">
      <c r="A42" s="513" t="s">
        <v>2807</v>
      </c>
      <c r="B42" s="513"/>
      <c r="C42" s="513"/>
      <c r="D42" s="513"/>
      <c r="E42" s="513"/>
      <c r="F42" s="513"/>
      <c r="G42" s="513"/>
      <c r="H42" s="513"/>
      <c r="I42" s="525"/>
      <c r="J42" s="526" t="s">
        <v>2571</v>
      </c>
      <c r="K42" s="1452" t="str">
        <f>IF('第二面-3'!L38="","",'第二面-3'!L38)</f>
        <v/>
      </c>
      <c r="L42" s="1452"/>
      <c r="M42" s="1452"/>
      <c r="N42" s="1452"/>
      <c r="O42" s="493" t="s">
        <v>3227</v>
      </c>
      <c r="P42" s="1452" t="str">
        <f>IF('第二面-3'!Q38&lt;&gt;"",'第二面-3'!Q38,"")&amp;IF('第二面-3'!R38&lt;&gt;"",'第二面-3'!R38,"")</f>
        <v/>
      </c>
      <c r="Q42" s="1452"/>
      <c r="R42" s="1452"/>
      <c r="S42" s="1452"/>
      <c r="T42" s="490" t="s">
        <v>2788</v>
      </c>
      <c r="U42" s="1452" t="str">
        <f>IF('第二面-3'!U38="","",'第二面-3'!U38)</f>
        <v/>
      </c>
      <c r="V42" s="1452"/>
      <c r="W42" s="1452"/>
      <c r="X42" s="1452"/>
      <c r="Y42" s="1452"/>
      <c r="Z42" s="1452"/>
      <c r="AA42" s="1452"/>
      <c r="AB42" s="1452"/>
      <c r="AC42" s="490" t="s">
        <v>17</v>
      </c>
    </row>
    <row r="43" spans="1:29" s="521" customFormat="1" ht="15" customHeight="1">
      <c r="A43" s="513"/>
      <c r="B43" s="513"/>
      <c r="C43" s="513"/>
      <c r="D43" s="513"/>
      <c r="E43" s="513"/>
      <c r="F43" s="513"/>
      <c r="G43" s="513"/>
      <c r="H43" s="1461" t="str">
        <f>IF('第二面-3'!K39="","",'第二面-3'!K39)</f>
        <v/>
      </c>
      <c r="I43" s="1461"/>
      <c r="J43" s="1461"/>
      <c r="K43" s="1461"/>
      <c r="L43" s="1461"/>
      <c r="M43" s="1461"/>
      <c r="N43" s="1461"/>
      <c r="O43" s="1461"/>
      <c r="P43" s="1461"/>
      <c r="Q43" s="1461"/>
      <c r="R43" s="1461"/>
      <c r="S43" s="1461"/>
      <c r="T43" s="1461"/>
      <c r="U43" s="1461"/>
      <c r="V43" s="1461"/>
      <c r="W43" s="1461"/>
      <c r="X43" s="1461"/>
      <c r="Y43" s="1461"/>
      <c r="Z43" s="1461"/>
      <c r="AA43" s="1461"/>
      <c r="AB43" s="1461"/>
      <c r="AC43" s="1461"/>
    </row>
    <row r="44" spans="1:29" s="521" customFormat="1" ht="15" customHeight="1">
      <c r="A44" s="513" t="s">
        <v>2743</v>
      </c>
      <c r="B44" s="513"/>
      <c r="C44" s="513"/>
      <c r="D44" s="513"/>
      <c r="E44" s="513"/>
      <c r="F44" s="513"/>
      <c r="G44" s="513"/>
      <c r="H44" s="1459" t="str">
        <f>IF('第二面-3'!K40="","",'第二面-3'!K40)</f>
        <v/>
      </c>
      <c r="I44" s="1459"/>
      <c r="J44" s="1459"/>
      <c r="K44" s="515"/>
      <c r="L44" s="515"/>
      <c r="M44" s="515"/>
      <c r="N44" s="515"/>
      <c r="O44" s="513"/>
      <c r="P44" s="513"/>
      <c r="Q44" s="513"/>
      <c r="R44" s="513"/>
      <c r="S44" s="513"/>
      <c r="T44" s="513"/>
      <c r="U44" s="513"/>
      <c r="V44" s="513"/>
      <c r="W44" s="513"/>
      <c r="X44" s="513"/>
      <c r="Y44" s="513"/>
      <c r="Z44" s="513"/>
      <c r="AA44" s="513"/>
      <c r="AB44" s="513"/>
      <c r="AC44" s="513"/>
    </row>
    <row r="45" spans="1:29" s="521" customFormat="1" ht="15" customHeight="1">
      <c r="A45" s="513" t="s">
        <v>2797</v>
      </c>
      <c r="B45" s="513"/>
      <c r="C45" s="513"/>
      <c r="D45" s="513"/>
      <c r="E45" s="513"/>
      <c r="F45" s="513"/>
      <c r="G45" s="513"/>
      <c r="H45" s="1458" t="str">
        <f>IF('第二面-3'!K41="","",'第二面-3'!K41)</f>
        <v/>
      </c>
      <c r="I45" s="1458"/>
      <c r="J45" s="1458"/>
      <c r="K45" s="1458"/>
      <c r="L45" s="1458"/>
      <c r="M45" s="1458"/>
      <c r="N45" s="1458"/>
      <c r="O45" s="1458"/>
      <c r="P45" s="1458"/>
      <c r="Q45" s="1458"/>
      <c r="R45" s="1458"/>
      <c r="S45" s="1458"/>
      <c r="T45" s="1458"/>
      <c r="U45" s="1458"/>
      <c r="V45" s="1458"/>
      <c r="W45" s="1458"/>
      <c r="X45" s="1458"/>
      <c r="Y45" s="1458"/>
      <c r="Z45" s="1458"/>
      <c r="AA45" s="1458"/>
      <c r="AB45" s="1458"/>
      <c r="AC45" s="1458"/>
    </row>
    <row r="46" spans="1:29" s="521" customFormat="1" ht="15" customHeight="1">
      <c r="A46" s="513" t="s">
        <v>2745</v>
      </c>
      <c r="B46" s="513"/>
      <c r="C46" s="513"/>
      <c r="D46" s="513"/>
      <c r="E46" s="513"/>
      <c r="F46" s="513"/>
      <c r="G46" s="513"/>
      <c r="H46" s="1461" t="str">
        <f>IF('第二面-3'!K42="","",'第二面-3'!K42)</f>
        <v/>
      </c>
      <c r="I46" s="1461"/>
      <c r="J46" s="1461"/>
      <c r="K46" s="1461"/>
      <c r="L46" s="1461"/>
      <c r="M46" s="516"/>
      <c r="N46" s="516"/>
      <c r="O46" s="516"/>
      <c r="P46" s="516"/>
      <c r="Q46" s="516"/>
      <c r="R46" s="516"/>
      <c r="S46" s="517"/>
      <c r="T46" s="517"/>
      <c r="U46" s="517"/>
      <c r="V46" s="517"/>
      <c r="W46" s="517"/>
      <c r="X46" s="517"/>
      <c r="Y46" s="517"/>
      <c r="Z46" s="517"/>
      <c r="AA46" s="517"/>
      <c r="AB46" s="517"/>
      <c r="AC46" s="517"/>
    </row>
    <row r="47" spans="1:29" ht="15" customHeight="1">
      <c r="A47" s="512" t="s">
        <v>3228</v>
      </c>
      <c r="B47" s="512"/>
      <c r="C47" s="512"/>
      <c r="D47" s="512"/>
      <c r="E47" s="527"/>
      <c r="F47" s="527"/>
      <c r="G47" s="527"/>
      <c r="H47" s="527"/>
      <c r="I47" s="527"/>
      <c r="J47" s="527"/>
      <c r="K47" s="527"/>
      <c r="L47" s="527"/>
      <c r="M47" s="527"/>
      <c r="N47" s="527"/>
      <c r="O47" s="527"/>
      <c r="P47" s="527"/>
      <c r="Q47" s="527"/>
      <c r="R47" s="527"/>
      <c r="S47" s="527"/>
      <c r="T47" s="527"/>
      <c r="U47" s="527"/>
      <c r="V47" s="527"/>
      <c r="W47" s="527"/>
      <c r="X47" s="527"/>
      <c r="Y47" s="527"/>
      <c r="Z47" s="527"/>
      <c r="AA47" s="527"/>
      <c r="AB47" s="527"/>
      <c r="AC47" s="527"/>
    </row>
    <row r="48" spans="1:29" ht="15" customHeight="1">
      <c r="A48" s="1468" t="str">
        <f>IF('第二面-3'!A52="","",'第二面-3'!A52)</f>
        <v/>
      </c>
      <c r="B48" s="1468"/>
      <c r="C48" s="1468"/>
      <c r="D48" s="1468"/>
      <c r="E48" s="1468"/>
      <c r="F48" s="1468"/>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row>
    <row r="49" spans="1:29" ht="15" customHeight="1">
      <c r="A49" s="1468" t="str">
        <f>IF('第二面-3'!A53="","",'第二面-3'!A53)</f>
        <v/>
      </c>
      <c r="B49" s="1468"/>
      <c r="C49" s="1468"/>
      <c r="D49" s="1468"/>
      <c r="E49" s="1468"/>
      <c r="F49" s="1468"/>
      <c r="G49" s="1468"/>
      <c r="H49" s="1468"/>
      <c r="I49" s="1468"/>
      <c r="J49" s="1468"/>
      <c r="K49" s="1468"/>
      <c r="L49" s="1468"/>
      <c r="M49" s="1468"/>
      <c r="N49" s="1468"/>
      <c r="O49" s="1468"/>
      <c r="P49" s="1468"/>
      <c r="Q49" s="1468"/>
      <c r="R49" s="1468"/>
      <c r="S49" s="1468"/>
      <c r="T49" s="1468"/>
      <c r="U49" s="1468"/>
      <c r="V49" s="1468"/>
      <c r="W49" s="1468"/>
      <c r="X49" s="1468"/>
      <c r="Y49" s="1468"/>
      <c r="Z49" s="1468"/>
      <c r="AA49" s="1468"/>
      <c r="AB49" s="1468"/>
      <c r="AC49" s="1468"/>
    </row>
    <row r="50" spans="1:29" ht="15" customHeight="1">
      <c r="A50" s="1469" t="str">
        <f>IF('第二面-3'!A54="","",'第二面-3'!A54)</f>
        <v/>
      </c>
      <c r="B50" s="1469"/>
      <c r="C50" s="1469"/>
      <c r="D50" s="1469"/>
      <c r="E50" s="1469"/>
      <c r="F50" s="1469"/>
      <c r="G50" s="1469"/>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row>
  </sheetData>
  <mergeCells count="79">
    <mergeCell ref="H45:AC45"/>
    <mergeCell ref="H46:L46"/>
    <mergeCell ref="A48:AC48"/>
    <mergeCell ref="A49:AC49"/>
    <mergeCell ref="A50:AC50"/>
    <mergeCell ref="H44:J44"/>
    <mergeCell ref="H34:AC34"/>
    <mergeCell ref="I35:K35"/>
    <mergeCell ref="H36:AC36"/>
    <mergeCell ref="H37:L37"/>
    <mergeCell ref="L38:AC38"/>
    <mergeCell ref="C39:AC39"/>
    <mergeCell ref="H41:AC41"/>
    <mergeCell ref="K42:N42"/>
    <mergeCell ref="P42:S42"/>
    <mergeCell ref="U42:AB42"/>
    <mergeCell ref="H43:AC43"/>
    <mergeCell ref="H32:AC32"/>
    <mergeCell ref="J33:K33"/>
    <mergeCell ref="L33:P33"/>
    <mergeCell ref="Q33:S33"/>
    <mergeCell ref="T33:W33"/>
    <mergeCell ref="X33:AB33"/>
    <mergeCell ref="I26:K26"/>
    <mergeCell ref="H27:AC27"/>
    <mergeCell ref="H28:L28"/>
    <mergeCell ref="L29:AC29"/>
    <mergeCell ref="C30:AC30"/>
    <mergeCell ref="J31:L31"/>
    <mergeCell ref="M31:O31"/>
    <mergeCell ref="P31:S31"/>
    <mergeCell ref="T31:V31"/>
    <mergeCell ref="W31:AB31"/>
    <mergeCell ref="H25:AC25"/>
    <mergeCell ref="J22:L22"/>
    <mergeCell ref="M22:O22"/>
    <mergeCell ref="P22:S22"/>
    <mergeCell ref="T22:V22"/>
    <mergeCell ref="W22:AB22"/>
    <mergeCell ref="H23:AC23"/>
    <mergeCell ref="J24:K24"/>
    <mergeCell ref="L24:P24"/>
    <mergeCell ref="Q24:S24"/>
    <mergeCell ref="T24:W24"/>
    <mergeCell ref="X24:AB24"/>
    <mergeCell ref="C21:AC21"/>
    <mergeCell ref="H14:AC14"/>
    <mergeCell ref="J15:K15"/>
    <mergeCell ref="L15:P15"/>
    <mergeCell ref="Q15:S15"/>
    <mergeCell ref="T15:W15"/>
    <mergeCell ref="X15:AB15"/>
    <mergeCell ref="H16:AC16"/>
    <mergeCell ref="I17:K17"/>
    <mergeCell ref="H18:AC18"/>
    <mergeCell ref="H19:L19"/>
    <mergeCell ref="L20:AC20"/>
    <mergeCell ref="I7:K7"/>
    <mergeCell ref="H8:AC8"/>
    <mergeCell ref="H9:L9"/>
    <mergeCell ref="L10:AC10"/>
    <mergeCell ref="C11:AC11"/>
    <mergeCell ref="J13:L13"/>
    <mergeCell ref="M13:O13"/>
    <mergeCell ref="P13:S13"/>
    <mergeCell ref="T13:V13"/>
    <mergeCell ref="W13:AB13"/>
    <mergeCell ref="H6:AC6"/>
    <mergeCell ref="J3:L3"/>
    <mergeCell ref="M3:O3"/>
    <mergeCell ref="P3:S3"/>
    <mergeCell ref="T3:V3"/>
    <mergeCell ref="W3:AB3"/>
    <mergeCell ref="H4:AC4"/>
    <mergeCell ref="J5:K5"/>
    <mergeCell ref="L5:P5"/>
    <mergeCell ref="Q5:S5"/>
    <mergeCell ref="T5:W5"/>
    <mergeCell ref="X5:AB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2" spans="1:31" ht="14.1" customHeight="1">
      <c r="A2" s="1428" t="s">
        <v>3229</v>
      </c>
      <c r="B2" s="1428"/>
      <c r="C2" s="1428"/>
      <c r="D2" s="1428"/>
      <c r="E2" s="1428"/>
      <c r="F2" s="1428"/>
      <c r="G2" s="1428"/>
      <c r="H2" s="1428"/>
      <c r="I2" s="1428"/>
      <c r="J2" s="1428"/>
      <c r="K2" s="1428"/>
      <c r="L2" s="1428"/>
      <c r="M2" s="1428"/>
      <c r="N2" s="1428"/>
      <c r="O2" s="1428"/>
      <c r="P2" s="1428"/>
      <c r="Q2" s="1428"/>
      <c r="R2" s="1447"/>
      <c r="S2" s="1447"/>
      <c r="T2" s="1447"/>
      <c r="U2" s="1447"/>
      <c r="V2" s="1447"/>
      <c r="W2" s="1447"/>
      <c r="X2" s="1447"/>
      <c r="Y2" s="1447"/>
      <c r="Z2" s="1447"/>
      <c r="AA2" s="1447"/>
      <c r="AB2" s="1447"/>
      <c r="AC2" s="1447"/>
    </row>
    <row r="3" spans="1:31" ht="14.1" customHeight="1">
      <c r="A3" s="1471" t="s">
        <v>2824</v>
      </c>
      <c r="B3" s="1471"/>
      <c r="C3" s="1471"/>
      <c r="D3" s="1471"/>
      <c r="E3" s="1471"/>
      <c r="F3" s="1471"/>
      <c r="G3" s="1471"/>
      <c r="H3" s="1471"/>
      <c r="I3" s="1471"/>
      <c r="J3" s="1471"/>
      <c r="K3" s="1471"/>
      <c r="L3" s="1471"/>
      <c r="M3" s="1471"/>
      <c r="N3" s="1471"/>
      <c r="O3" s="1471"/>
      <c r="P3" s="1471"/>
      <c r="Q3" s="1471"/>
      <c r="R3" s="1447"/>
      <c r="S3" s="1447"/>
      <c r="T3" s="1447"/>
      <c r="U3" s="1447"/>
      <c r="V3" s="1447"/>
      <c r="W3" s="1447"/>
      <c r="X3" s="1447"/>
      <c r="Y3" s="1447"/>
      <c r="Z3" s="1447"/>
      <c r="AA3" s="1447"/>
      <c r="AB3" s="1447"/>
      <c r="AC3" s="1447"/>
    </row>
    <row r="4" spans="1:31" ht="14.1" customHeight="1">
      <c r="A4" s="504" t="s">
        <v>3230</v>
      </c>
      <c r="B4" s="504"/>
      <c r="C4" s="504"/>
      <c r="D4" s="504"/>
      <c r="E4" s="504"/>
      <c r="F4" s="1472" t="str">
        <f>IF(第三面!F4="","",第三面!F4)</f>
        <v/>
      </c>
      <c r="G4" s="1473"/>
      <c r="H4" s="1473"/>
      <c r="I4" s="1473"/>
      <c r="J4" s="1473"/>
      <c r="K4" s="1473"/>
      <c r="L4" s="1473"/>
      <c r="M4" s="1473"/>
      <c r="N4" s="1473"/>
      <c r="O4" s="1473"/>
      <c r="P4" s="1473"/>
      <c r="Q4" s="1473"/>
      <c r="R4" s="1473"/>
      <c r="S4" s="1473"/>
      <c r="T4" s="1473"/>
      <c r="U4" s="1473"/>
      <c r="V4" s="1473"/>
      <c r="W4" s="1473"/>
      <c r="X4" s="1473"/>
      <c r="Y4" s="1473"/>
      <c r="Z4" s="1473"/>
      <c r="AA4" s="1473"/>
      <c r="AB4" s="1473"/>
      <c r="AC4" s="1473"/>
    </row>
    <row r="5" spans="1:31" ht="14.1" customHeight="1">
      <c r="A5" s="528" t="s">
        <v>3231</v>
      </c>
      <c r="B5" s="528"/>
      <c r="C5" s="528"/>
      <c r="D5" s="528"/>
      <c r="E5" s="528"/>
      <c r="F5" s="1472" t="str">
        <f>IF(第三面!F5="","",第三面!F5)</f>
        <v/>
      </c>
      <c r="G5" s="1473"/>
      <c r="H5" s="1473"/>
      <c r="I5" s="1473"/>
      <c r="J5" s="1473"/>
      <c r="K5" s="1473"/>
      <c r="L5" s="1473"/>
      <c r="M5" s="1473"/>
      <c r="N5" s="1473"/>
      <c r="O5" s="1473"/>
      <c r="P5" s="1473"/>
      <c r="Q5" s="1473"/>
      <c r="R5" s="1473"/>
      <c r="S5" s="1473"/>
      <c r="T5" s="1473"/>
      <c r="U5" s="1473"/>
      <c r="V5" s="1473"/>
      <c r="W5" s="1473"/>
      <c r="X5" s="1473"/>
      <c r="Y5" s="1473"/>
      <c r="Z5" s="1473"/>
      <c r="AA5" s="1473"/>
      <c r="AB5" s="1473"/>
      <c r="AC5" s="1473"/>
    </row>
    <row r="6" spans="1:31" ht="14.1" customHeight="1">
      <c r="A6" s="504" t="s">
        <v>3232</v>
      </c>
      <c r="B6" s="504"/>
      <c r="C6" s="504"/>
      <c r="D6" s="504"/>
      <c r="E6" s="504"/>
      <c r="F6" s="504"/>
      <c r="G6" s="504"/>
      <c r="H6" s="504"/>
      <c r="I6" s="504"/>
      <c r="J6" s="504"/>
      <c r="K6" s="504"/>
      <c r="L6" s="504"/>
      <c r="M6" s="504"/>
      <c r="N6" s="504"/>
      <c r="O6" s="504"/>
      <c r="P6" s="504"/>
      <c r="Q6" s="504"/>
      <c r="R6" s="529"/>
      <c r="S6" s="529"/>
      <c r="T6" s="529"/>
      <c r="U6" s="529"/>
      <c r="V6" s="529"/>
      <c r="W6" s="529"/>
      <c r="X6" s="529"/>
      <c r="Y6" s="529"/>
      <c r="Z6" s="529"/>
      <c r="AA6" s="529"/>
      <c r="AB6" s="529"/>
      <c r="AC6" s="529"/>
    </row>
    <row r="7" spans="1:31" ht="14.1" customHeight="1">
      <c r="A7" s="492"/>
      <c r="B7" s="492"/>
      <c r="C7" s="492"/>
      <c r="D7" s="492"/>
      <c r="E7" s="530" t="str">
        <f>第三面!D7</f>
        <v>□</v>
      </c>
      <c r="F7" s="1474" t="s">
        <v>3233</v>
      </c>
      <c r="G7" s="1474"/>
      <c r="H7" s="1474"/>
      <c r="I7" s="1474"/>
      <c r="J7" s="1474"/>
      <c r="K7" s="1474"/>
      <c r="L7" s="530" t="str">
        <f>第三面!K7</f>
        <v>□</v>
      </c>
      <c r="M7" s="492" t="s">
        <v>2830</v>
      </c>
      <c r="N7" s="492"/>
      <c r="O7" s="492"/>
      <c r="P7" s="492"/>
      <c r="Q7" s="530" t="str">
        <f>第三面!P7</f>
        <v>□</v>
      </c>
      <c r="R7" s="531" t="s">
        <v>2831</v>
      </c>
      <c r="S7" s="531"/>
      <c r="T7" s="531"/>
      <c r="U7" s="531"/>
      <c r="V7" s="531"/>
      <c r="W7" s="530" t="str">
        <f>第三面!V7</f>
        <v>□</v>
      </c>
      <c r="X7" s="531" t="s">
        <v>3234</v>
      </c>
      <c r="Y7" s="531"/>
      <c r="Z7" s="531"/>
      <c r="AA7" s="531"/>
      <c r="AB7" s="531"/>
      <c r="AC7" s="531"/>
    </row>
    <row r="8" spans="1:31" ht="14.1" customHeight="1">
      <c r="A8" s="492"/>
      <c r="B8" s="492"/>
      <c r="C8" s="492"/>
      <c r="D8" s="492"/>
      <c r="E8" s="530" t="str">
        <f>第三面!D8</f>
        <v>□</v>
      </c>
      <c r="F8" s="501" t="s">
        <v>3235</v>
      </c>
      <c r="G8" s="501"/>
      <c r="H8" s="501"/>
      <c r="I8" s="501"/>
      <c r="J8" s="501"/>
      <c r="K8" s="501"/>
      <c r="L8" s="532" t="str">
        <f>第三面!K8</f>
        <v>□</v>
      </c>
      <c r="M8" s="501" t="s">
        <v>2834</v>
      </c>
      <c r="N8" s="501"/>
      <c r="O8" s="501"/>
      <c r="P8" s="501"/>
      <c r="Q8" s="492"/>
      <c r="R8" s="531"/>
      <c r="S8" s="531"/>
      <c r="T8" s="531"/>
      <c r="U8" s="531"/>
      <c r="V8" s="531"/>
      <c r="W8" s="531"/>
      <c r="X8" s="531"/>
      <c r="Y8" s="531"/>
      <c r="Z8" s="531"/>
      <c r="AA8" s="531"/>
      <c r="AB8" s="531"/>
      <c r="AC8" s="531"/>
    </row>
    <row r="9" spans="1:31" ht="14.1" customHeight="1">
      <c r="A9" s="528" t="s">
        <v>3236</v>
      </c>
      <c r="B9" s="528"/>
      <c r="C9" s="528"/>
      <c r="D9" s="528"/>
      <c r="E9" s="528"/>
      <c r="F9" s="530" t="str">
        <f>第三面!K9</f>
        <v>□</v>
      </c>
      <c r="G9" s="501" t="s">
        <v>2836</v>
      </c>
      <c r="H9" s="501"/>
      <c r="I9" s="501"/>
      <c r="J9" s="501"/>
      <c r="K9" s="530" t="str">
        <f>第三面!P9</f>
        <v>□</v>
      </c>
      <c r="L9" s="501" t="s">
        <v>2837</v>
      </c>
      <c r="M9" s="501"/>
      <c r="N9" s="501"/>
      <c r="O9" s="501"/>
      <c r="P9" s="530" t="str">
        <f>第三面!V9</f>
        <v>□</v>
      </c>
      <c r="Q9" s="528" t="s">
        <v>2838</v>
      </c>
      <c r="R9" s="533"/>
      <c r="S9" s="533"/>
      <c r="T9" s="533"/>
      <c r="U9" s="533"/>
      <c r="V9" s="533"/>
      <c r="W9" s="533"/>
      <c r="X9" s="533"/>
      <c r="Y9" s="533"/>
      <c r="Z9" s="533"/>
      <c r="AA9" s="533"/>
      <c r="AB9" s="533"/>
      <c r="AC9" s="533"/>
      <c r="AE9" s="534"/>
    </row>
    <row r="10" spans="1:31" ht="14.1" customHeight="1">
      <c r="A10" s="504" t="s">
        <v>3237</v>
      </c>
      <c r="B10" s="504"/>
      <c r="C10" s="504"/>
      <c r="D10" s="504"/>
      <c r="E10" s="504"/>
      <c r="F10" s="504"/>
      <c r="G10" s="504"/>
      <c r="H10" s="504"/>
      <c r="I10" s="504"/>
      <c r="J10" s="504"/>
      <c r="K10" s="504"/>
      <c r="L10" s="504"/>
      <c r="M10" s="1470" t="str">
        <f>IF(第三面!M10="","",第三面!M10)</f>
        <v/>
      </c>
      <c r="N10" s="1448"/>
      <c r="O10" s="1448"/>
      <c r="P10" s="1448"/>
      <c r="Q10" s="1448"/>
      <c r="R10" s="1448"/>
      <c r="S10" s="1448"/>
      <c r="T10" s="1448"/>
      <c r="U10" s="1448"/>
      <c r="V10" s="1448"/>
      <c r="W10" s="1448"/>
      <c r="X10" s="1448"/>
      <c r="Y10" s="1448"/>
      <c r="Z10" s="1448"/>
      <c r="AA10" s="1448"/>
      <c r="AB10" s="1448"/>
      <c r="AC10" s="1448"/>
    </row>
    <row r="11" spans="1:31" ht="14.1" customHeight="1">
      <c r="A11" s="1475" t="str">
        <f>IF(第三面!A11="","",第三面!A11)</f>
        <v/>
      </c>
      <c r="B11" s="1475"/>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row>
    <row r="12" spans="1:31" ht="14.1" customHeight="1">
      <c r="A12" s="492" t="s">
        <v>3238</v>
      </c>
      <c r="B12" s="492"/>
      <c r="C12" s="492"/>
      <c r="D12" s="492"/>
      <c r="E12" s="492"/>
      <c r="F12" s="492"/>
      <c r="G12" s="492"/>
      <c r="H12" s="492"/>
      <c r="I12" s="492"/>
      <c r="J12" s="492"/>
      <c r="K12" s="492"/>
      <c r="L12" s="492"/>
      <c r="M12" s="492"/>
      <c r="N12" s="492"/>
      <c r="O12" s="492"/>
      <c r="P12" s="492"/>
      <c r="Q12" s="492"/>
      <c r="R12" s="531"/>
      <c r="S12" s="531"/>
      <c r="T12" s="531"/>
      <c r="U12" s="531"/>
      <c r="V12" s="531"/>
      <c r="W12" s="531"/>
      <c r="X12" s="531"/>
      <c r="Y12" s="531"/>
      <c r="Z12" s="531"/>
      <c r="AA12" s="531"/>
      <c r="AB12" s="531"/>
      <c r="AC12" s="531"/>
    </row>
    <row r="13" spans="1:31" ht="14.1" customHeight="1">
      <c r="A13" s="492" t="s">
        <v>3239</v>
      </c>
      <c r="B13" s="492"/>
      <c r="C13" s="492"/>
      <c r="D13" s="492"/>
      <c r="E13" s="492"/>
      <c r="F13" s="531"/>
      <c r="G13" s="531"/>
      <c r="H13" s="531"/>
      <c r="I13" s="531"/>
      <c r="J13" s="531"/>
      <c r="K13" s="531"/>
      <c r="L13" s="1476" t="str">
        <f>IF(第三面!N13="","",第三面!N13)</f>
        <v/>
      </c>
      <c r="M13" s="1476"/>
      <c r="N13" s="1476"/>
      <c r="O13" s="531" t="s">
        <v>2842</v>
      </c>
      <c r="P13" s="531"/>
      <c r="Q13" s="531"/>
      <c r="R13" s="531"/>
      <c r="S13" s="531"/>
      <c r="T13" s="531"/>
      <c r="U13" s="531"/>
      <c r="V13" s="531"/>
      <c r="W13" s="531"/>
      <c r="X13" s="531"/>
      <c r="Y13" s="531"/>
      <c r="Z13" s="531"/>
      <c r="AA13" s="531"/>
      <c r="AB13" s="531"/>
      <c r="AC13" s="531"/>
    </row>
    <row r="14" spans="1:31" ht="14.1" customHeight="1">
      <c r="A14" s="501" t="s">
        <v>2843</v>
      </c>
      <c r="B14" s="501"/>
      <c r="C14" s="501"/>
      <c r="D14" s="501"/>
      <c r="E14" s="501"/>
      <c r="F14" s="501"/>
      <c r="G14" s="501"/>
      <c r="H14" s="501"/>
      <c r="I14" s="501"/>
      <c r="J14" s="501"/>
      <c r="K14" s="501"/>
      <c r="L14" s="1477" t="str">
        <f>IF(第三面!N14="","",第三面!N14)</f>
        <v/>
      </c>
      <c r="M14" s="1477"/>
      <c r="N14" s="1477"/>
      <c r="O14" s="531" t="s">
        <v>2842</v>
      </c>
      <c r="P14" s="536"/>
      <c r="Q14" s="536"/>
      <c r="R14" s="536"/>
      <c r="S14" s="536"/>
      <c r="T14" s="536"/>
      <c r="U14" s="536"/>
      <c r="V14" s="536"/>
      <c r="W14" s="536"/>
      <c r="X14" s="536"/>
      <c r="Y14" s="536"/>
      <c r="Z14" s="536"/>
      <c r="AA14" s="536"/>
      <c r="AB14" s="536"/>
      <c r="AC14" s="536"/>
    </row>
    <row r="15" spans="1:31" ht="14.1" customHeight="1">
      <c r="A15" s="504" t="s">
        <v>3240</v>
      </c>
      <c r="B15" s="504"/>
      <c r="C15" s="504"/>
      <c r="D15" s="504"/>
      <c r="E15" s="504"/>
      <c r="F15" s="504"/>
      <c r="G15" s="504"/>
      <c r="H15" s="504"/>
      <c r="I15" s="504"/>
      <c r="J15" s="504"/>
      <c r="K15" s="504"/>
      <c r="L15" s="504"/>
      <c r="M15" s="504"/>
      <c r="N15" s="504"/>
      <c r="O15" s="504"/>
      <c r="P15" s="504"/>
      <c r="Q15" s="504"/>
      <c r="R15" s="529"/>
      <c r="S15" s="529"/>
      <c r="T15" s="529"/>
      <c r="U15" s="529"/>
      <c r="V15" s="529"/>
      <c r="W15" s="529"/>
      <c r="X15" s="529"/>
      <c r="Y15" s="529"/>
      <c r="Z15" s="529"/>
      <c r="AA15" s="529"/>
      <c r="AB15" s="529"/>
      <c r="AC15" s="529"/>
    </row>
    <row r="16" spans="1:31" ht="14.1" customHeight="1">
      <c r="A16" s="492" t="s">
        <v>2845</v>
      </c>
      <c r="B16" s="492"/>
      <c r="C16" s="492"/>
      <c r="D16" s="492"/>
      <c r="E16" s="492"/>
      <c r="F16" s="492"/>
      <c r="G16" s="531" t="s">
        <v>3241</v>
      </c>
      <c r="H16" s="492" t="s">
        <v>3242</v>
      </c>
      <c r="I16" s="1478" t="str">
        <f>IF(第三面!J16="","",第三面!J16)</f>
        <v/>
      </c>
      <c r="J16" s="1478"/>
      <c r="K16" s="1478"/>
      <c r="L16" s="537" t="str">
        <f>第三面!M16</f>
        <v/>
      </c>
      <c r="M16" s="538" t="s">
        <v>3243</v>
      </c>
      <c r="N16" s="1478" t="str">
        <f>IF(第三面!O16="","",第三面!O16)</f>
        <v/>
      </c>
      <c r="O16" s="1478"/>
      <c r="P16" s="1478"/>
      <c r="Q16" s="537" t="str">
        <f>第三面!R16</f>
        <v/>
      </c>
      <c r="R16" s="538" t="s">
        <v>3243</v>
      </c>
      <c r="S16" s="1478" t="str">
        <f>IF(第三面!T16="","",第三面!T16)</f>
        <v/>
      </c>
      <c r="T16" s="1478"/>
      <c r="U16" s="1478"/>
      <c r="V16" s="537" t="str">
        <f>第三面!W16</f>
        <v/>
      </c>
      <c r="W16" s="538" t="s">
        <v>3243</v>
      </c>
      <c r="X16" s="1478" t="str">
        <f>IF(第三面!Y16="","",第三面!Y16)</f>
        <v/>
      </c>
      <c r="Y16" s="1478"/>
      <c r="Z16" s="1478"/>
      <c r="AA16" s="537" t="str">
        <f>第三面!AB16</f>
        <v/>
      </c>
      <c r="AB16" s="538" t="s">
        <v>3244</v>
      </c>
      <c r="AC16" s="531"/>
    </row>
    <row r="17" spans="1:29" ht="14.1" customHeight="1">
      <c r="A17" s="492"/>
      <c r="B17" s="492"/>
      <c r="C17" s="492"/>
      <c r="D17" s="492"/>
      <c r="E17" s="492"/>
      <c r="F17" s="492"/>
      <c r="G17" s="531" t="s">
        <v>3245</v>
      </c>
      <c r="H17" s="492" t="s">
        <v>3246</v>
      </c>
      <c r="I17" s="1478" t="str">
        <f>IF(第三面!J17="","",第三面!J17)</f>
        <v/>
      </c>
      <c r="J17" s="1478"/>
      <c r="K17" s="1478"/>
      <c r="L17" s="537" t="str">
        <f>第三面!M17</f>
        <v/>
      </c>
      <c r="M17" s="538" t="s">
        <v>3243</v>
      </c>
      <c r="N17" s="1478" t="str">
        <f>IF(第三面!O17="","",第三面!O17)</f>
        <v/>
      </c>
      <c r="O17" s="1478"/>
      <c r="P17" s="1478"/>
      <c r="Q17" s="537" t="str">
        <f>第三面!R17</f>
        <v/>
      </c>
      <c r="R17" s="538" t="s">
        <v>3243</v>
      </c>
      <c r="S17" s="1478" t="str">
        <f>IF(第三面!T17="","",第三面!T17)</f>
        <v/>
      </c>
      <c r="T17" s="1478"/>
      <c r="U17" s="1478"/>
      <c r="V17" s="537" t="str">
        <f>第三面!W17</f>
        <v/>
      </c>
      <c r="W17" s="538" t="s">
        <v>3243</v>
      </c>
      <c r="X17" s="1478" t="str">
        <f>IF(第三面!Y17="","",第三面!Y17)</f>
        <v/>
      </c>
      <c r="Y17" s="1478"/>
      <c r="Z17" s="1478"/>
      <c r="AA17" s="537" t="str">
        <f>第三面!AB17</f>
        <v/>
      </c>
      <c r="AB17" s="538" t="s">
        <v>3244</v>
      </c>
      <c r="AC17" s="531"/>
    </row>
    <row r="18" spans="1:29" ht="14.1" customHeight="1">
      <c r="A18" s="492" t="s">
        <v>3247</v>
      </c>
      <c r="B18" s="492"/>
      <c r="C18" s="492"/>
      <c r="D18" s="492"/>
      <c r="E18" s="492"/>
      <c r="F18" s="492"/>
      <c r="G18" s="492"/>
      <c r="H18" s="531" t="s">
        <v>3242</v>
      </c>
      <c r="I18" s="1451" t="str">
        <f>IF(第三面!J18="","",第三面!J18)</f>
        <v/>
      </c>
      <c r="J18" s="1451"/>
      <c r="K18" s="1451"/>
      <c r="L18" s="1451"/>
      <c r="M18" s="538" t="s">
        <v>3243</v>
      </c>
      <c r="N18" s="1451" t="str">
        <f>IF(第三面!O18="","",第三面!O18)</f>
        <v/>
      </c>
      <c r="O18" s="1451"/>
      <c r="P18" s="1451"/>
      <c r="Q18" s="1451"/>
      <c r="R18" s="538" t="s">
        <v>3243</v>
      </c>
      <c r="S18" s="1451" t="str">
        <f>IF(第三面!T18="","",第三面!T18)</f>
        <v/>
      </c>
      <c r="T18" s="1451"/>
      <c r="U18" s="1451"/>
      <c r="V18" s="1451"/>
      <c r="W18" s="538" t="s">
        <v>3243</v>
      </c>
      <c r="X18" s="1451" t="str">
        <f>IF(第三面!Y18="","",第三面!Y18)</f>
        <v/>
      </c>
      <c r="Y18" s="1451"/>
      <c r="Z18" s="1451"/>
      <c r="AA18" s="1451"/>
      <c r="AB18" s="538" t="s">
        <v>3244</v>
      </c>
      <c r="AC18" s="531"/>
    </row>
    <row r="19" spans="1:29" ht="14.1" customHeight="1">
      <c r="A19" s="492" t="s">
        <v>3248</v>
      </c>
      <c r="B19" s="492"/>
      <c r="C19" s="492"/>
      <c r="D19" s="492"/>
      <c r="E19" s="492"/>
      <c r="F19" s="492"/>
      <c r="G19" s="492"/>
      <c r="H19" s="492"/>
      <c r="I19" s="492"/>
      <c r="J19" s="492"/>
      <c r="K19" s="492"/>
      <c r="L19" s="492"/>
      <c r="M19" s="492"/>
      <c r="N19" s="492"/>
      <c r="O19" s="492"/>
      <c r="P19" s="492"/>
      <c r="Q19" s="492"/>
      <c r="R19" s="531"/>
      <c r="S19" s="531"/>
      <c r="T19" s="531"/>
      <c r="U19" s="531"/>
      <c r="V19" s="531"/>
      <c r="W19" s="531"/>
      <c r="X19" s="531"/>
      <c r="Y19" s="531"/>
      <c r="Z19" s="531"/>
      <c r="AA19" s="531"/>
      <c r="AB19" s="531"/>
      <c r="AC19" s="531"/>
    </row>
    <row r="20" spans="1:29" ht="14.1" customHeight="1">
      <c r="A20" s="492" t="s">
        <v>3249</v>
      </c>
      <c r="B20" s="492"/>
      <c r="C20" s="492"/>
      <c r="D20" s="492"/>
      <c r="E20" s="492"/>
      <c r="F20" s="492"/>
      <c r="G20" s="492"/>
      <c r="H20" s="492" t="s">
        <v>3250</v>
      </c>
      <c r="I20" s="1478" t="str">
        <f>IF(第三面!J20="","",第三面!J20)</f>
        <v/>
      </c>
      <c r="J20" s="1478"/>
      <c r="K20" s="1478"/>
      <c r="L20" s="537" t="str">
        <f>第三面!M20</f>
        <v/>
      </c>
      <c r="M20" s="538" t="s">
        <v>3243</v>
      </c>
      <c r="N20" s="1478" t="str">
        <f>IF(第三面!O20="","",第三面!O20)</f>
        <v/>
      </c>
      <c r="O20" s="1478"/>
      <c r="P20" s="1478"/>
      <c r="Q20" s="537" t="str">
        <f>第三面!R20</f>
        <v/>
      </c>
      <c r="R20" s="538" t="s">
        <v>3243</v>
      </c>
      <c r="S20" s="1478" t="str">
        <f>IF(第三面!T20="","",第三面!T20)</f>
        <v/>
      </c>
      <c r="T20" s="1478"/>
      <c r="U20" s="1478"/>
      <c r="V20" s="537" t="str">
        <f>第三面!W20</f>
        <v/>
      </c>
      <c r="W20" s="538" t="s">
        <v>3243</v>
      </c>
      <c r="X20" s="1478" t="str">
        <f>IF(第三面!Y20="","",第三面!Y20)</f>
        <v/>
      </c>
      <c r="Y20" s="1478"/>
      <c r="Z20" s="1478"/>
      <c r="AA20" s="537" t="str">
        <f>第三面!AB20</f>
        <v/>
      </c>
      <c r="AB20" s="538" t="s">
        <v>3244</v>
      </c>
      <c r="AC20" s="531"/>
    </row>
    <row r="21" spans="1:29" ht="14.1" customHeight="1">
      <c r="A21" s="492" t="s">
        <v>3251</v>
      </c>
      <c r="B21" s="492"/>
      <c r="C21" s="492"/>
      <c r="D21" s="492"/>
      <c r="E21" s="492"/>
      <c r="F21" s="492"/>
      <c r="G21" s="492"/>
      <c r="H21" s="492"/>
      <c r="I21" s="492"/>
      <c r="J21" s="492"/>
      <c r="K21" s="492"/>
      <c r="L21" s="492"/>
      <c r="M21" s="492"/>
      <c r="N21" s="492"/>
      <c r="O21" s="492"/>
      <c r="P21" s="492"/>
      <c r="Q21" s="492"/>
      <c r="R21" s="531"/>
      <c r="S21" s="531"/>
      <c r="T21" s="531"/>
      <c r="U21" s="538"/>
      <c r="V21" s="538"/>
      <c r="W21" s="538"/>
      <c r="X21" s="539"/>
      <c r="Y21" s="531"/>
      <c r="Z21" s="531"/>
      <c r="AA21" s="538"/>
      <c r="AB21" s="531"/>
      <c r="AC21" s="531"/>
    </row>
    <row r="22" spans="1:29" ht="14.1" customHeight="1">
      <c r="A22" s="492" t="s">
        <v>3249</v>
      </c>
      <c r="B22" s="492"/>
      <c r="C22" s="492"/>
      <c r="D22" s="492"/>
      <c r="E22" s="492"/>
      <c r="F22" s="492"/>
      <c r="G22" s="492"/>
      <c r="H22" s="492" t="s">
        <v>3250</v>
      </c>
      <c r="I22" s="1478" t="str">
        <f>IF(第三面!J22="","",第三面!J22)</f>
        <v/>
      </c>
      <c r="J22" s="1478"/>
      <c r="K22" s="1478"/>
      <c r="L22" s="537" t="str">
        <f>第三面!M22</f>
        <v/>
      </c>
      <c r="M22" s="538" t="s">
        <v>3243</v>
      </c>
      <c r="N22" s="1478" t="str">
        <f>IF(第三面!O22="","",第三面!O22)</f>
        <v/>
      </c>
      <c r="O22" s="1478"/>
      <c r="P22" s="1478"/>
      <c r="Q22" s="537" t="str">
        <f>第三面!R22</f>
        <v/>
      </c>
      <c r="R22" s="538" t="s">
        <v>3243</v>
      </c>
      <c r="S22" s="1478" t="str">
        <f>IF(第三面!T22="","",第三面!T22)</f>
        <v/>
      </c>
      <c r="T22" s="1478"/>
      <c r="U22" s="1478"/>
      <c r="V22" s="537" t="str">
        <f>第三面!W22</f>
        <v/>
      </c>
      <c r="W22" s="538" t="s">
        <v>3243</v>
      </c>
      <c r="X22" s="1478" t="str">
        <f>IF(第三面!Y22="","",第三面!Y22)</f>
        <v/>
      </c>
      <c r="Y22" s="1478"/>
      <c r="Z22" s="1478"/>
      <c r="AA22" s="537" t="str">
        <f>第三面!AB22</f>
        <v/>
      </c>
      <c r="AB22" s="538" t="s">
        <v>3244</v>
      </c>
      <c r="AC22" s="531"/>
    </row>
    <row r="23" spans="1:29" ht="14.1" customHeight="1">
      <c r="A23" s="531" t="s">
        <v>3252</v>
      </c>
      <c r="B23" s="531"/>
      <c r="C23" s="531"/>
      <c r="D23" s="531"/>
      <c r="E23" s="531"/>
      <c r="F23" s="531"/>
      <c r="G23" s="531"/>
      <c r="H23" s="538" t="s">
        <v>3253</v>
      </c>
      <c r="I23" s="1479">
        <f>IF(第三面!J23="","",第三面!J23)</f>
        <v>0</v>
      </c>
      <c r="J23" s="1479"/>
      <c r="K23" s="1479"/>
      <c r="L23" s="538" t="s">
        <v>47</v>
      </c>
      <c r="M23" s="531"/>
      <c r="N23" s="531"/>
      <c r="O23" s="531"/>
      <c r="P23" s="531"/>
      <c r="Q23" s="531"/>
      <c r="R23" s="531"/>
      <c r="S23" s="531"/>
      <c r="T23" s="531"/>
      <c r="U23" s="531"/>
      <c r="V23" s="531"/>
      <c r="W23" s="531"/>
      <c r="X23" s="531"/>
      <c r="Y23" s="531"/>
      <c r="Z23" s="531"/>
      <c r="AA23" s="531"/>
      <c r="AB23" s="531"/>
      <c r="AC23" s="531"/>
    </row>
    <row r="24" spans="1:29" ht="14.1" customHeight="1">
      <c r="A24" s="531"/>
      <c r="B24" s="531"/>
      <c r="C24" s="531"/>
      <c r="D24" s="531"/>
      <c r="E24" s="531"/>
      <c r="F24" s="531"/>
      <c r="G24" s="531"/>
      <c r="H24" s="538" t="s">
        <v>3245</v>
      </c>
      <c r="I24" s="1479" t="str">
        <f>IF(第三面!J24="","",第三面!J24)</f>
        <v/>
      </c>
      <c r="J24" s="1479"/>
      <c r="K24" s="1479"/>
      <c r="L24" s="491" t="str">
        <f>第三面!M24</f>
        <v/>
      </c>
      <c r="M24" s="531"/>
      <c r="N24" s="531"/>
      <c r="O24" s="531"/>
      <c r="P24" s="531"/>
      <c r="Q24" s="531"/>
      <c r="R24" s="531"/>
      <c r="S24" s="531"/>
      <c r="T24" s="531"/>
      <c r="U24" s="531"/>
      <c r="V24" s="531"/>
      <c r="W24" s="531"/>
      <c r="X24" s="531"/>
      <c r="Y24" s="531"/>
      <c r="Z24" s="531"/>
      <c r="AA24" s="531"/>
      <c r="AB24" s="531"/>
      <c r="AC24" s="531"/>
    </row>
    <row r="25" spans="1:29" ht="14.1" customHeight="1">
      <c r="A25" s="1474" t="s">
        <v>3254</v>
      </c>
      <c r="B25" s="1474"/>
      <c r="C25" s="1474"/>
      <c r="D25" s="1474"/>
      <c r="E25" s="1474"/>
      <c r="F25" s="1474"/>
      <c r="G25" s="1474"/>
      <c r="H25" s="1474"/>
      <c r="I25" s="1474"/>
      <c r="J25" s="1474"/>
      <c r="K25" s="1474"/>
      <c r="L25" s="1474"/>
      <c r="M25" s="1474"/>
      <c r="N25" s="1474"/>
      <c r="O25" s="1474"/>
      <c r="P25" s="1474"/>
      <c r="Q25" s="1474"/>
      <c r="R25" s="1474"/>
      <c r="S25" s="1479" t="str">
        <f>IF(第三面!S25="","",第三面!S25)</f>
        <v/>
      </c>
      <c r="T25" s="1479"/>
      <c r="U25" s="1479"/>
      <c r="V25" s="1479"/>
      <c r="W25" s="538" t="s">
        <v>3255</v>
      </c>
      <c r="X25" s="492"/>
      <c r="Y25" s="492"/>
      <c r="Z25" s="492"/>
      <c r="AA25" s="492"/>
      <c r="AB25" s="492"/>
      <c r="AC25" s="492"/>
    </row>
    <row r="26" spans="1:29" ht="14.1" customHeight="1">
      <c r="A26" s="1474" t="s">
        <v>3256</v>
      </c>
      <c r="B26" s="1474"/>
      <c r="C26" s="1474"/>
      <c r="D26" s="1474"/>
      <c r="E26" s="1474"/>
      <c r="F26" s="1474"/>
      <c r="G26" s="1474"/>
      <c r="H26" s="1474"/>
      <c r="I26" s="1474"/>
      <c r="J26" s="1474"/>
      <c r="K26" s="1474"/>
      <c r="L26" s="1474"/>
      <c r="M26" s="1474"/>
      <c r="N26" s="1474"/>
      <c r="O26" s="1474"/>
      <c r="P26" s="1474"/>
      <c r="Q26" s="1474"/>
      <c r="R26" s="1474"/>
      <c r="S26" s="1479" t="str">
        <f>IF(第三面!S26="","",第三面!S26)</f>
        <v/>
      </c>
      <c r="T26" s="1479"/>
      <c r="U26" s="1479"/>
      <c r="V26" s="1479"/>
      <c r="W26" s="538" t="s">
        <v>3255</v>
      </c>
      <c r="X26" s="492"/>
      <c r="Y26" s="492"/>
      <c r="Z26" s="492"/>
      <c r="AA26" s="492"/>
      <c r="AB26" s="492"/>
      <c r="AC26" s="492"/>
    </row>
    <row r="27" spans="1:29" ht="14.1" customHeight="1">
      <c r="A27" s="492" t="s">
        <v>2859</v>
      </c>
      <c r="B27" s="492"/>
      <c r="C27" s="492"/>
      <c r="D27" s="492"/>
      <c r="E27" s="1480" t="str">
        <f>IF(第三面!F27="","",第三面!F27)</f>
        <v/>
      </c>
      <c r="F27" s="1480"/>
      <c r="G27" s="1480"/>
      <c r="H27" s="1480"/>
      <c r="I27" s="1480"/>
      <c r="J27" s="1480"/>
      <c r="K27" s="1480"/>
      <c r="L27" s="1480"/>
      <c r="M27" s="1480"/>
      <c r="N27" s="1480"/>
      <c r="O27" s="1480"/>
      <c r="P27" s="1480"/>
      <c r="Q27" s="1480"/>
      <c r="R27" s="1480"/>
      <c r="S27" s="1480"/>
      <c r="T27" s="1480"/>
      <c r="U27" s="1480"/>
      <c r="V27" s="1480"/>
      <c r="W27" s="1480"/>
      <c r="X27" s="1480"/>
      <c r="Y27" s="1480"/>
      <c r="Z27" s="1480"/>
      <c r="AA27" s="1480"/>
      <c r="AB27" s="1480"/>
      <c r="AC27" s="1480"/>
    </row>
    <row r="28" spans="1:29" ht="14.1" customHeight="1">
      <c r="A28" s="528" t="s">
        <v>3257</v>
      </c>
      <c r="B28" s="528"/>
      <c r="C28" s="528"/>
      <c r="D28" s="528"/>
      <c r="E28" s="528"/>
      <c r="F28" s="528" t="s">
        <v>3258</v>
      </c>
      <c r="G28" s="528"/>
      <c r="H28" s="1481">
        <f>第三面!H28</f>
        <v>0</v>
      </c>
      <c r="I28" s="1482"/>
      <c r="J28" s="1482"/>
      <c r="K28" s="1482"/>
      <c r="L28" s="1482"/>
      <c r="M28" s="540" t="s">
        <v>3259</v>
      </c>
      <c r="N28" s="540"/>
      <c r="O28" s="1483">
        <f>第三面!N28</f>
        <v>0</v>
      </c>
      <c r="P28" s="1484"/>
      <c r="Q28" s="1484"/>
      <c r="R28" s="1484"/>
      <c r="S28" s="1484"/>
      <c r="T28" s="1484"/>
      <c r="U28" s="1484"/>
      <c r="V28" s="1484"/>
      <c r="W28" s="1484"/>
      <c r="X28" s="1484"/>
      <c r="Y28" s="1484"/>
      <c r="Z28" s="1484"/>
      <c r="AA28" s="1484"/>
      <c r="AB28" s="1484"/>
      <c r="AC28" s="1484"/>
    </row>
    <row r="29" spans="1:29" ht="14.1" customHeight="1">
      <c r="A29" s="504" t="s">
        <v>3260</v>
      </c>
      <c r="B29" s="504"/>
      <c r="C29" s="504"/>
      <c r="D29" s="504"/>
      <c r="E29" s="504"/>
      <c r="F29" s="504"/>
      <c r="G29" s="504"/>
      <c r="H29" s="504"/>
      <c r="I29" s="504"/>
      <c r="J29" s="504"/>
      <c r="K29" s="504"/>
      <c r="L29" s="504"/>
      <c r="M29" s="504"/>
      <c r="N29" s="504"/>
      <c r="O29" s="504"/>
      <c r="P29" s="504"/>
      <c r="Q29" s="504"/>
      <c r="R29" s="529"/>
      <c r="S29" s="529"/>
      <c r="T29" s="529"/>
      <c r="U29" s="529"/>
      <c r="V29" s="529"/>
      <c r="W29" s="529"/>
      <c r="X29" s="529"/>
      <c r="Y29" s="529"/>
      <c r="Z29" s="529"/>
      <c r="AA29" s="529"/>
      <c r="AB29" s="529"/>
      <c r="AC29" s="529"/>
    </row>
    <row r="30" spans="1:29" ht="14.1" customHeight="1">
      <c r="A30" s="501"/>
      <c r="B30" s="530" t="str">
        <f>第三面!C30</f>
        <v>□</v>
      </c>
      <c r="C30" s="501" t="s">
        <v>3261</v>
      </c>
      <c r="D30" s="501"/>
      <c r="E30" s="530" t="str">
        <f>第三面!F30</f>
        <v>□</v>
      </c>
      <c r="F30" s="501" t="s">
        <v>3262</v>
      </c>
      <c r="G30" s="501"/>
      <c r="H30" s="530" t="str">
        <f>第三面!I30</f>
        <v>□</v>
      </c>
      <c r="I30" s="501" t="s">
        <v>3263</v>
      </c>
      <c r="J30" s="501"/>
      <c r="K30" s="530" t="str">
        <f>第三面!L30</f>
        <v>□</v>
      </c>
      <c r="L30" s="501" t="s">
        <v>2866</v>
      </c>
      <c r="M30" s="501"/>
      <c r="N30" s="530" t="str">
        <f>第三面!O30</f>
        <v>□</v>
      </c>
      <c r="O30" s="501" t="s">
        <v>2867</v>
      </c>
      <c r="P30" s="501"/>
      <c r="Q30" s="501"/>
      <c r="R30" s="530" t="str">
        <f>第三面!S30</f>
        <v>□</v>
      </c>
      <c r="S30" s="536" t="s">
        <v>2868</v>
      </c>
      <c r="T30" s="536"/>
      <c r="U30" s="536"/>
      <c r="V30" s="536"/>
      <c r="W30" s="536"/>
      <c r="X30" s="530" t="str">
        <f>第三面!X30</f>
        <v>□</v>
      </c>
      <c r="Y30" s="536" t="s">
        <v>2869</v>
      </c>
      <c r="Z30" s="536"/>
      <c r="AA30" s="536"/>
      <c r="AB30" s="536"/>
      <c r="AC30" s="536"/>
    </row>
    <row r="31" spans="1:29" ht="14.1" customHeight="1">
      <c r="A31" s="504" t="s">
        <v>3264</v>
      </c>
      <c r="B31" s="504"/>
      <c r="C31" s="504"/>
      <c r="D31" s="504"/>
      <c r="E31" s="504"/>
      <c r="F31" s="504"/>
      <c r="G31" s="504"/>
      <c r="H31" s="504"/>
      <c r="I31" s="492" t="s">
        <v>3265</v>
      </c>
      <c r="J31" s="504" t="s">
        <v>3266</v>
      </c>
      <c r="K31" s="504"/>
      <c r="L31" s="504"/>
      <c r="M31" s="504"/>
      <c r="N31" s="504"/>
      <c r="O31" s="492" t="s">
        <v>2849</v>
      </c>
      <c r="P31" s="504" t="s">
        <v>3267</v>
      </c>
      <c r="Q31" s="504"/>
      <c r="R31" s="529"/>
      <c r="S31" s="529"/>
      <c r="T31" s="529"/>
      <c r="U31" s="492" t="s">
        <v>2849</v>
      </c>
      <c r="V31" s="529" t="s">
        <v>3268</v>
      </c>
      <c r="W31" s="529"/>
      <c r="X31" s="529"/>
      <c r="Y31" s="529"/>
      <c r="Z31" s="529"/>
      <c r="AA31" s="541" t="s">
        <v>3269</v>
      </c>
      <c r="AB31" s="529"/>
      <c r="AC31" s="529"/>
    </row>
    <row r="32" spans="1:29" ht="14.1" customHeight="1">
      <c r="A32" s="492" t="s">
        <v>3270</v>
      </c>
      <c r="B32" s="492"/>
      <c r="C32" s="492"/>
      <c r="D32" s="492"/>
      <c r="E32" s="492"/>
      <c r="F32" s="492"/>
      <c r="G32" s="492"/>
      <c r="H32" s="492"/>
      <c r="I32" s="492" t="s">
        <v>3265</v>
      </c>
      <c r="J32" s="1485" t="str">
        <f>IF(第三面!J32="","",第三面!J32)</f>
        <v/>
      </c>
      <c r="K32" s="1485"/>
      <c r="L32" s="1485"/>
      <c r="M32" s="1485"/>
      <c r="N32" s="542" t="str">
        <f>第三面!N32</f>
        <v/>
      </c>
      <c r="O32" s="492" t="s">
        <v>2849</v>
      </c>
      <c r="P32" s="1485" t="str">
        <f>IF(第三面!P32="","",第三面!P32)</f>
        <v/>
      </c>
      <c r="Q32" s="1485"/>
      <c r="R32" s="1485"/>
      <c r="S32" s="1485"/>
      <c r="T32" s="542" t="str">
        <f>第三面!T32</f>
        <v/>
      </c>
      <c r="U32" s="492" t="s">
        <v>2849</v>
      </c>
      <c r="V32" s="1485">
        <f>IF(第三面!V32="","",第三面!V32)</f>
        <v>0</v>
      </c>
      <c r="W32" s="1485"/>
      <c r="X32" s="1485"/>
      <c r="Y32" s="1485"/>
      <c r="Z32" s="543" t="s">
        <v>47</v>
      </c>
      <c r="AA32" s="541" t="s">
        <v>3269</v>
      </c>
      <c r="AB32" s="531"/>
      <c r="AC32" s="531"/>
    </row>
    <row r="33" spans="1:30" ht="14.1" customHeight="1">
      <c r="A33" s="409" t="s">
        <v>3271</v>
      </c>
      <c r="C33" s="409"/>
      <c r="D33" s="409"/>
      <c r="E33" s="409"/>
      <c r="F33" s="409"/>
      <c r="G33" s="409"/>
      <c r="H33" s="409"/>
      <c r="I33" s="409"/>
      <c r="J33" s="426"/>
      <c r="K33" s="424"/>
      <c r="L33" s="424"/>
      <c r="M33" s="424"/>
      <c r="N33" s="424"/>
      <c r="O33" s="424"/>
      <c r="P33" s="426"/>
      <c r="Q33" s="424"/>
      <c r="R33" s="424"/>
      <c r="S33" s="424"/>
      <c r="T33" s="424"/>
      <c r="U33" s="424"/>
      <c r="V33" s="410"/>
      <c r="W33" s="425"/>
      <c r="X33" s="425"/>
      <c r="Y33" s="425"/>
      <c r="Z33" s="425"/>
      <c r="AA33" s="425"/>
      <c r="AB33" s="409"/>
      <c r="AC33" s="410"/>
      <c r="AD33" s="409"/>
    </row>
    <row r="34" spans="1:30" ht="14.1" customHeight="1">
      <c r="A34" s="492"/>
      <c r="B34" s="409"/>
      <c r="C34" s="409"/>
      <c r="D34" s="409" t="s">
        <v>2878</v>
      </c>
      <c r="F34" s="409"/>
      <c r="G34" s="409"/>
      <c r="H34" s="409"/>
      <c r="I34" s="492" t="s">
        <v>3265</v>
      </c>
      <c r="J34" s="1485" t="str">
        <f>IF(第三面!J34="","",第三面!J34)</f>
        <v/>
      </c>
      <c r="K34" s="1485"/>
      <c r="L34" s="1485"/>
      <c r="M34" s="1485"/>
      <c r="N34" s="542" t="str">
        <f>第三面!N34</f>
        <v/>
      </c>
      <c r="O34" s="492" t="s">
        <v>2849</v>
      </c>
      <c r="P34" s="1485" t="str">
        <f>IF(第三面!P34="","",第三面!P34)</f>
        <v/>
      </c>
      <c r="Q34" s="1485"/>
      <c r="R34" s="1485"/>
      <c r="S34" s="1485"/>
      <c r="T34" s="542" t="str">
        <f>第三面!T34</f>
        <v/>
      </c>
      <c r="U34" s="492" t="s">
        <v>2849</v>
      </c>
      <c r="V34" s="1485">
        <f>IF(第三面!V34="","",第三面!V34)</f>
        <v>0</v>
      </c>
      <c r="W34" s="1485"/>
      <c r="X34" s="1485"/>
      <c r="Y34" s="1485"/>
      <c r="Z34" s="543" t="s">
        <v>47</v>
      </c>
      <c r="AA34" s="541" t="s">
        <v>3269</v>
      </c>
      <c r="AB34" s="531"/>
      <c r="AC34" s="531"/>
      <c r="AD34" s="409"/>
    </row>
    <row r="35" spans="1:30" ht="14.1" customHeight="1">
      <c r="A35" s="501" t="s">
        <v>3272</v>
      </c>
      <c r="B35" s="501"/>
      <c r="C35" s="501"/>
      <c r="D35" s="501"/>
      <c r="E35" s="501"/>
      <c r="F35" s="501"/>
      <c r="G35" s="501"/>
      <c r="H35" s="501"/>
      <c r="I35" s="501"/>
      <c r="J35" s="544"/>
      <c r="K35" s="544"/>
      <c r="L35" s="544"/>
      <c r="M35" s="544"/>
      <c r="N35" s="543"/>
      <c r="O35" s="501"/>
      <c r="P35" s="1486" t="str">
        <f>IF(第三面!J35="","",第三面!J35)</f>
        <v/>
      </c>
      <c r="Q35" s="1486"/>
      <c r="R35" s="1486"/>
      <c r="S35" s="1486"/>
      <c r="T35" s="544" t="s">
        <v>2857</v>
      </c>
      <c r="U35" s="501"/>
      <c r="V35" s="538"/>
      <c r="W35" s="538"/>
      <c r="X35" s="538"/>
      <c r="Y35" s="538"/>
      <c r="Z35" s="538"/>
      <c r="AA35" s="545"/>
      <c r="AB35" s="536"/>
      <c r="AC35" s="536"/>
    </row>
    <row r="36" spans="1:30" ht="14.1" customHeight="1">
      <c r="A36" s="504" t="s">
        <v>3273</v>
      </c>
      <c r="B36" s="504"/>
      <c r="C36" s="504"/>
      <c r="D36" s="504"/>
      <c r="E36" s="504"/>
      <c r="F36" s="504"/>
      <c r="G36" s="504"/>
      <c r="H36" s="504"/>
      <c r="I36" s="492" t="s">
        <v>3265</v>
      </c>
      <c r="J36" s="504" t="s">
        <v>3266</v>
      </c>
      <c r="K36" s="504"/>
      <c r="L36" s="504"/>
      <c r="M36" s="504"/>
      <c r="N36" s="504"/>
      <c r="O36" s="492" t="s">
        <v>2849</v>
      </c>
      <c r="P36" s="504" t="s">
        <v>3267</v>
      </c>
      <c r="Q36" s="492"/>
      <c r="R36" s="531"/>
      <c r="S36" s="531"/>
      <c r="T36" s="531"/>
      <c r="U36" s="492" t="s">
        <v>2849</v>
      </c>
      <c r="V36" s="529" t="s">
        <v>3268</v>
      </c>
      <c r="W36" s="529"/>
      <c r="X36" s="529"/>
      <c r="Y36" s="529"/>
      <c r="Z36" s="529"/>
      <c r="AA36" s="541" t="s">
        <v>3269</v>
      </c>
      <c r="AB36" s="529"/>
      <c r="AC36" s="529"/>
    </row>
    <row r="37" spans="1:30" ht="14.1" customHeight="1">
      <c r="A37" s="546" t="s">
        <v>3274</v>
      </c>
      <c r="B37" s="492"/>
      <c r="C37" s="492"/>
      <c r="D37" s="492"/>
      <c r="E37" s="492"/>
      <c r="F37" s="492"/>
      <c r="G37" s="492"/>
      <c r="H37" s="492"/>
      <c r="I37" s="492" t="s">
        <v>3265</v>
      </c>
      <c r="J37" s="1485" t="str">
        <f>IF(第三面!J37="","",第三面!J37)</f>
        <v/>
      </c>
      <c r="K37" s="1485"/>
      <c r="L37" s="1485"/>
      <c r="M37" s="1485"/>
      <c r="N37" s="542" t="str">
        <f>第三面!N37</f>
        <v/>
      </c>
      <c r="O37" s="492" t="s">
        <v>2849</v>
      </c>
      <c r="P37" s="1485" t="str">
        <f>IF(第三面!P37="","",第三面!P37)</f>
        <v/>
      </c>
      <c r="Q37" s="1485"/>
      <c r="R37" s="1485"/>
      <c r="S37" s="1485"/>
      <c r="T37" s="542" t="str">
        <f>第三面!T37</f>
        <v/>
      </c>
      <c r="U37" s="492" t="s">
        <v>2849</v>
      </c>
      <c r="V37" s="1485">
        <f>IF(第三面!V37="","",第三面!V37)</f>
        <v>0</v>
      </c>
      <c r="W37" s="1485"/>
      <c r="X37" s="1485"/>
      <c r="Y37" s="1485"/>
      <c r="Z37" s="543" t="s">
        <v>47</v>
      </c>
      <c r="AA37" s="541" t="s">
        <v>3269</v>
      </c>
      <c r="AB37" s="531"/>
      <c r="AC37" s="531"/>
    </row>
    <row r="38" spans="1:30" ht="14.1" customHeight="1">
      <c r="A38" s="1487" t="s">
        <v>3275</v>
      </c>
      <c r="B38" s="1487"/>
      <c r="C38" s="1487"/>
      <c r="D38" s="1487"/>
      <c r="E38" s="1487"/>
      <c r="F38" s="1487"/>
      <c r="G38" s="1487"/>
      <c r="H38" s="1487"/>
      <c r="I38" s="1487"/>
      <c r="J38" s="1487"/>
      <c r="K38" s="1487"/>
      <c r="L38" s="1487"/>
      <c r="M38" s="1487"/>
      <c r="N38" s="1487"/>
      <c r="O38" s="1487"/>
      <c r="P38" s="1487"/>
      <c r="Q38" s="1487"/>
      <c r="R38" s="1487"/>
      <c r="S38" s="1487"/>
      <c r="T38" s="1487"/>
      <c r="U38" s="1487"/>
      <c r="V38" s="1487"/>
      <c r="W38" s="1487"/>
      <c r="X38" s="1487"/>
      <c r="Y38" s="1487"/>
      <c r="Z38" s="1487"/>
      <c r="AA38" s="1487"/>
      <c r="AB38" s="1487"/>
      <c r="AC38" s="1487"/>
    </row>
    <row r="39" spans="1:30" ht="14.1" customHeight="1">
      <c r="A39" s="492"/>
      <c r="B39" s="492"/>
      <c r="C39" s="492"/>
      <c r="D39" s="492"/>
      <c r="E39" s="492"/>
      <c r="F39" s="492"/>
      <c r="G39" s="492"/>
      <c r="H39" s="492"/>
      <c r="I39" s="492" t="s">
        <v>3265</v>
      </c>
      <c r="J39" s="1485" t="str">
        <f>IF(第三面!J39="","",第三面!J39)</f>
        <v/>
      </c>
      <c r="K39" s="1485"/>
      <c r="L39" s="1485"/>
      <c r="M39" s="1485"/>
      <c r="N39" s="495" t="str">
        <f>第三面!N39</f>
        <v/>
      </c>
      <c r="O39" s="492" t="s">
        <v>2849</v>
      </c>
      <c r="P39" s="1485" t="str">
        <f>IF(第三面!P39="","",第三面!P39)</f>
        <v/>
      </c>
      <c r="Q39" s="1485"/>
      <c r="R39" s="1485"/>
      <c r="S39" s="1485"/>
      <c r="T39" s="542" t="str">
        <f>第三面!T39</f>
        <v/>
      </c>
      <c r="U39" s="492" t="s">
        <v>2849</v>
      </c>
      <c r="V39" s="1485" t="str">
        <f>IF(第三面!V39="","",第三面!V39)</f>
        <v/>
      </c>
      <c r="W39" s="1485"/>
      <c r="X39" s="1485"/>
      <c r="Y39" s="1485"/>
      <c r="Z39" s="542" t="str">
        <f>IF(V39="","","㎡")</f>
        <v/>
      </c>
      <c r="AA39" s="541" t="s">
        <v>3269</v>
      </c>
      <c r="AB39" s="531"/>
      <c r="AC39" s="531"/>
    </row>
    <row r="40" spans="1:30" ht="14.1" customHeight="1">
      <c r="A40" s="547" t="s">
        <v>3276</v>
      </c>
      <c r="B40" s="492"/>
      <c r="C40" s="492"/>
      <c r="D40" s="492"/>
      <c r="E40" s="492"/>
      <c r="F40" s="492"/>
      <c r="G40" s="492"/>
      <c r="H40" s="492"/>
      <c r="I40" s="492"/>
      <c r="J40" s="548"/>
      <c r="K40" s="548"/>
      <c r="L40" s="548"/>
      <c r="M40" s="548"/>
      <c r="N40" s="548"/>
      <c r="O40" s="492"/>
      <c r="P40" s="548"/>
      <c r="Q40" s="548"/>
      <c r="R40" s="548"/>
      <c r="S40" s="548"/>
      <c r="T40" s="543"/>
      <c r="U40" s="492"/>
      <c r="V40" s="548"/>
      <c r="W40" s="548"/>
      <c r="X40" s="548"/>
      <c r="Y40" s="548"/>
      <c r="Z40" s="543"/>
      <c r="AA40" s="541"/>
      <c r="AB40" s="531"/>
      <c r="AC40" s="531"/>
    </row>
    <row r="41" spans="1:30" ht="14.1" customHeight="1">
      <c r="A41" s="549"/>
      <c r="B41" s="549"/>
      <c r="C41" s="549"/>
      <c r="D41" s="549"/>
      <c r="E41" s="492"/>
      <c r="F41" s="492"/>
      <c r="G41" s="492"/>
      <c r="H41" s="492"/>
      <c r="I41" s="492" t="s">
        <v>3265</v>
      </c>
      <c r="J41" s="1485" t="str">
        <f>IF(第三面!J41="","",第三面!J41)</f>
        <v/>
      </c>
      <c r="K41" s="1485"/>
      <c r="L41" s="1485"/>
      <c r="M41" s="1485"/>
      <c r="N41" s="542" t="str">
        <f>第三面!N41</f>
        <v/>
      </c>
      <c r="O41" s="492" t="s">
        <v>2849</v>
      </c>
      <c r="P41" s="1485" t="str">
        <f>IF(第三面!P41="","",第三面!P41)</f>
        <v/>
      </c>
      <c r="Q41" s="1485"/>
      <c r="R41" s="1485"/>
      <c r="S41" s="1485"/>
      <c r="T41" s="542" t="str">
        <f>第三面!T41</f>
        <v/>
      </c>
      <c r="U41" s="492" t="s">
        <v>2849</v>
      </c>
      <c r="V41" s="1485" t="str">
        <f>IF(第三面!V41="","",第三面!V41)</f>
        <v/>
      </c>
      <c r="W41" s="1485"/>
      <c r="X41" s="1485"/>
      <c r="Y41" s="1485"/>
      <c r="Z41" s="542" t="str">
        <f>IF(V41="","","㎡")</f>
        <v/>
      </c>
      <c r="AA41" s="541" t="s">
        <v>3269</v>
      </c>
      <c r="AB41" s="531"/>
      <c r="AC41" s="531"/>
    </row>
    <row r="42" spans="1:30" ht="14.1" customHeight="1">
      <c r="A42" s="547" t="s">
        <v>2886</v>
      </c>
      <c r="B42" s="549"/>
      <c r="C42" s="549"/>
      <c r="D42" s="549"/>
      <c r="E42" s="492"/>
      <c r="F42" s="492"/>
      <c r="G42" s="492"/>
      <c r="H42" s="492"/>
      <c r="I42" s="492"/>
      <c r="J42" s="492"/>
      <c r="K42" s="492"/>
      <c r="L42" s="492"/>
      <c r="M42" s="492"/>
      <c r="N42" s="492"/>
      <c r="O42" s="492"/>
      <c r="P42" s="492"/>
      <c r="Q42" s="492"/>
      <c r="R42" s="531"/>
      <c r="S42" s="531"/>
      <c r="T42" s="531"/>
      <c r="U42" s="531"/>
      <c r="V42" s="531"/>
      <c r="W42" s="531"/>
      <c r="X42" s="531"/>
      <c r="Y42" s="531"/>
      <c r="Z42" s="531"/>
      <c r="AA42" s="531"/>
      <c r="AB42" s="531"/>
      <c r="AC42" s="531"/>
    </row>
    <row r="43" spans="1:30" ht="14.1" customHeight="1">
      <c r="A43" s="549"/>
      <c r="B43" s="549"/>
      <c r="C43" s="549"/>
      <c r="D43" s="549"/>
      <c r="E43" s="492"/>
      <c r="F43" s="492"/>
      <c r="G43" s="492"/>
      <c r="H43" s="492"/>
      <c r="I43" s="492" t="s">
        <v>3265</v>
      </c>
      <c r="J43" s="1485" t="str">
        <f>IF(第三面!J43="","",第三面!J43)</f>
        <v/>
      </c>
      <c r="K43" s="1485"/>
      <c r="L43" s="1485"/>
      <c r="M43" s="1485"/>
      <c r="N43" s="542" t="str">
        <f>第三面!N43</f>
        <v/>
      </c>
      <c r="O43" s="492" t="s">
        <v>2849</v>
      </c>
      <c r="P43" s="1485" t="str">
        <f>IF(第三面!P43="","",第三面!P43)</f>
        <v/>
      </c>
      <c r="Q43" s="1485"/>
      <c r="R43" s="1485"/>
      <c r="S43" s="1485"/>
      <c r="T43" s="542" t="str">
        <f>第三面!T43</f>
        <v/>
      </c>
      <c r="U43" s="492" t="s">
        <v>2849</v>
      </c>
      <c r="V43" s="1485" t="str">
        <f>IF(第三面!V43="","",第三面!V43)</f>
        <v/>
      </c>
      <c r="W43" s="1485"/>
      <c r="X43" s="1485"/>
      <c r="Y43" s="1485"/>
      <c r="Z43" s="542" t="str">
        <f t="shared" ref="Z43:Z53" si="0">IF(V43="","","㎡")</f>
        <v/>
      </c>
      <c r="AA43" s="541" t="s">
        <v>3269</v>
      </c>
      <c r="AB43" s="531"/>
      <c r="AC43" s="531"/>
    </row>
    <row r="44" spans="1:30" ht="14.1" customHeight="1">
      <c r="A44" s="547" t="s">
        <v>3277</v>
      </c>
      <c r="B44" s="549"/>
      <c r="C44" s="549"/>
      <c r="D44" s="549"/>
      <c r="E44" s="492"/>
      <c r="F44" s="492"/>
      <c r="G44" s="492"/>
      <c r="H44" s="492"/>
      <c r="I44" s="492" t="s">
        <v>3265</v>
      </c>
      <c r="J44" s="1485" t="str">
        <f>IF(第三面!J44="","",第三面!J44)</f>
        <v/>
      </c>
      <c r="K44" s="1485"/>
      <c r="L44" s="1485"/>
      <c r="M44" s="1485"/>
      <c r="N44" s="542" t="str">
        <f>第三面!N44</f>
        <v/>
      </c>
      <c r="O44" s="492" t="s">
        <v>2849</v>
      </c>
      <c r="P44" s="1485" t="str">
        <f>IF(第三面!P44="","",第三面!P44)</f>
        <v/>
      </c>
      <c r="Q44" s="1485"/>
      <c r="R44" s="1485"/>
      <c r="S44" s="1485"/>
      <c r="T44" s="542" t="str">
        <f>第三面!T44</f>
        <v/>
      </c>
      <c r="U44" s="492" t="s">
        <v>2849</v>
      </c>
      <c r="V44" s="1485" t="str">
        <f>IF(第三面!V44="","",第三面!V44)</f>
        <v/>
      </c>
      <c r="W44" s="1485"/>
      <c r="X44" s="1485"/>
      <c r="Y44" s="1485"/>
      <c r="Z44" s="542" t="str">
        <f>IF(V44="","","㎡")</f>
        <v/>
      </c>
      <c r="AA44" s="541" t="s">
        <v>3269</v>
      </c>
      <c r="AB44" s="531"/>
      <c r="AC44" s="531"/>
    </row>
    <row r="45" spans="1:30" ht="14.1" customHeight="1">
      <c r="A45" s="547" t="s">
        <v>2888</v>
      </c>
      <c r="B45" s="549"/>
      <c r="C45" s="549"/>
      <c r="D45" s="549"/>
      <c r="E45" s="492"/>
      <c r="F45" s="492"/>
      <c r="G45" s="492"/>
      <c r="H45" s="492"/>
      <c r="I45" s="492" t="s">
        <v>3265</v>
      </c>
      <c r="J45" s="1485" t="str">
        <f>IF(第三面!J45="","",第三面!J45)</f>
        <v/>
      </c>
      <c r="K45" s="1485"/>
      <c r="L45" s="1485"/>
      <c r="M45" s="1485"/>
      <c r="N45" s="542" t="str">
        <f>第三面!N45</f>
        <v/>
      </c>
      <c r="O45" s="492" t="s">
        <v>2849</v>
      </c>
      <c r="P45" s="1485" t="str">
        <f>IF(第三面!P45="","",第三面!P45)</f>
        <v/>
      </c>
      <c r="Q45" s="1485"/>
      <c r="R45" s="1485"/>
      <c r="S45" s="1485"/>
      <c r="T45" s="542" t="str">
        <f>第三面!T45</f>
        <v/>
      </c>
      <c r="U45" s="492" t="s">
        <v>2849</v>
      </c>
      <c r="V45" s="1485" t="str">
        <f>IF(第三面!V45="","",第三面!V45)</f>
        <v/>
      </c>
      <c r="W45" s="1485"/>
      <c r="X45" s="1485"/>
      <c r="Y45" s="1485"/>
      <c r="Z45" s="542" t="str">
        <f t="shared" si="0"/>
        <v/>
      </c>
      <c r="AA45" s="541" t="s">
        <v>3269</v>
      </c>
      <c r="AB45" s="531"/>
      <c r="AC45" s="531"/>
    </row>
    <row r="46" spans="1:30" s="481" customFormat="1" ht="17.100000000000001" customHeight="1">
      <c r="A46" s="547" t="s">
        <v>2889</v>
      </c>
      <c r="B46" s="550"/>
      <c r="C46" s="549"/>
      <c r="D46" s="549"/>
      <c r="E46" s="531"/>
      <c r="F46" s="531"/>
      <c r="G46" s="531"/>
      <c r="H46" s="531"/>
      <c r="I46" s="492" t="s">
        <v>3265</v>
      </c>
      <c r="J46" s="1485" t="str">
        <f>IF(第三面!J46="","",第三面!J46)</f>
        <v/>
      </c>
      <c r="K46" s="1485"/>
      <c r="L46" s="1485"/>
      <c r="M46" s="1485"/>
      <c r="N46" s="542" t="str">
        <f>第三面!N46</f>
        <v/>
      </c>
      <c r="O46" s="492" t="s">
        <v>2849</v>
      </c>
      <c r="P46" s="1485" t="str">
        <f>IF(第三面!P46="","",第三面!P46)</f>
        <v/>
      </c>
      <c r="Q46" s="1485"/>
      <c r="R46" s="1485"/>
      <c r="S46" s="1485"/>
      <c r="T46" s="542" t="str">
        <f>第三面!T46</f>
        <v/>
      </c>
      <c r="U46" s="492" t="s">
        <v>2849</v>
      </c>
      <c r="V46" s="1485" t="str">
        <f>IF(第三面!V46="","",第三面!V46)</f>
        <v/>
      </c>
      <c r="W46" s="1485"/>
      <c r="X46" s="1485"/>
      <c r="Y46" s="1485"/>
      <c r="Z46" s="542" t="str">
        <f t="shared" si="0"/>
        <v/>
      </c>
      <c r="AA46" s="541" t="s">
        <v>3269</v>
      </c>
      <c r="AB46" s="538"/>
      <c r="AC46" s="531"/>
    </row>
    <row r="47" spans="1:30" s="481" customFormat="1" ht="17.100000000000001" customHeight="1">
      <c r="A47" s="547" t="s">
        <v>2890</v>
      </c>
      <c r="B47" s="549"/>
      <c r="C47" s="549"/>
      <c r="D47" s="549"/>
      <c r="E47" s="531"/>
      <c r="F47" s="531"/>
      <c r="G47" s="531"/>
      <c r="H47" s="531"/>
      <c r="I47" s="492" t="s">
        <v>3265</v>
      </c>
      <c r="J47" s="1485" t="str">
        <f>IF(第三面!J47="","",第三面!J47)</f>
        <v/>
      </c>
      <c r="K47" s="1485"/>
      <c r="L47" s="1485"/>
      <c r="M47" s="1485"/>
      <c r="N47" s="542" t="str">
        <f>第三面!N47</f>
        <v/>
      </c>
      <c r="O47" s="492" t="s">
        <v>2849</v>
      </c>
      <c r="P47" s="1485" t="str">
        <f>IF(第三面!P47="","",第三面!P47)</f>
        <v/>
      </c>
      <c r="Q47" s="1485"/>
      <c r="R47" s="1485"/>
      <c r="S47" s="1485"/>
      <c r="T47" s="542" t="str">
        <f>第三面!T47</f>
        <v/>
      </c>
      <c r="U47" s="492" t="s">
        <v>2849</v>
      </c>
      <c r="V47" s="1485" t="str">
        <f>IF(第三面!V47="","",第三面!V47)</f>
        <v/>
      </c>
      <c r="W47" s="1485"/>
      <c r="X47" s="1485"/>
      <c r="Y47" s="1485"/>
      <c r="Z47" s="542" t="str">
        <f t="shared" si="0"/>
        <v/>
      </c>
      <c r="AA47" s="541" t="s">
        <v>3269</v>
      </c>
      <c r="AB47" s="538"/>
      <c r="AC47" s="531"/>
    </row>
    <row r="48" spans="1:30" ht="13.5" customHeight="1">
      <c r="A48" s="546" t="s">
        <v>3278</v>
      </c>
      <c r="B48" s="492"/>
      <c r="C48" s="492"/>
      <c r="D48" s="492"/>
      <c r="E48" s="492"/>
      <c r="F48" s="492"/>
      <c r="G48" s="492"/>
      <c r="H48" s="492"/>
      <c r="I48" s="492" t="s">
        <v>3265</v>
      </c>
      <c r="J48" s="1485" t="str">
        <f>IF(第三面!J48="","",第三面!J48)</f>
        <v/>
      </c>
      <c r="K48" s="1485"/>
      <c r="L48" s="1485"/>
      <c r="M48" s="1485"/>
      <c r="N48" s="542" t="str">
        <f>第三面!N48</f>
        <v/>
      </c>
      <c r="O48" s="492" t="s">
        <v>2849</v>
      </c>
      <c r="P48" s="1485" t="str">
        <f>IF(第三面!P48="","",第三面!P48)</f>
        <v/>
      </c>
      <c r="Q48" s="1485"/>
      <c r="R48" s="1485"/>
      <c r="S48" s="1485"/>
      <c r="T48" s="542" t="str">
        <f>第三面!T48</f>
        <v/>
      </c>
      <c r="U48" s="492" t="s">
        <v>2849</v>
      </c>
      <c r="V48" s="1485" t="str">
        <f>IF(第三面!V48="","",第三面!V48)</f>
        <v/>
      </c>
      <c r="W48" s="1485"/>
      <c r="X48" s="1485"/>
      <c r="Y48" s="1485"/>
      <c r="Z48" s="542" t="str">
        <f t="shared" si="0"/>
        <v/>
      </c>
      <c r="AA48" s="541" t="s">
        <v>3269</v>
      </c>
      <c r="AB48" s="531"/>
      <c r="AC48" s="531"/>
    </row>
    <row r="49" spans="1:29" s="481" customFormat="1" ht="17.100000000000001" customHeight="1">
      <c r="A49" s="547" t="s">
        <v>2892</v>
      </c>
      <c r="B49" s="549"/>
      <c r="C49" s="549"/>
      <c r="D49" s="549"/>
      <c r="E49" s="531"/>
      <c r="F49" s="531"/>
      <c r="G49" s="531"/>
      <c r="H49" s="531"/>
      <c r="I49" s="492" t="s">
        <v>3265</v>
      </c>
      <c r="J49" s="1485" t="str">
        <f>IF(第三面!J49="","",第三面!J49)</f>
        <v/>
      </c>
      <c r="K49" s="1485"/>
      <c r="L49" s="1485"/>
      <c r="M49" s="1485"/>
      <c r="N49" s="542" t="str">
        <f>第三面!N49</f>
        <v/>
      </c>
      <c r="O49" s="492" t="s">
        <v>2849</v>
      </c>
      <c r="P49" s="1485" t="str">
        <f>IF(第三面!P49="","",第三面!P49)</f>
        <v/>
      </c>
      <c r="Q49" s="1485"/>
      <c r="R49" s="1485"/>
      <c r="S49" s="1485"/>
      <c r="T49" s="542" t="str">
        <f>第三面!T49</f>
        <v/>
      </c>
      <c r="U49" s="492" t="s">
        <v>2849</v>
      </c>
      <c r="V49" s="1485" t="str">
        <f>IF(第三面!V49="","",第三面!V49)</f>
        <v/>
      </c>
      <c r="W49" s="1485"/>
      <c r="X49" s="1485"/>
      <c r="Y49" s="1485"/>
      <c r="Z49" s="542" t="str">
        <f t="shared" si="0"/>
        <v/>
      </c>
      <c r="AA49" s="541" t="s">
        <v>3269</v>
      </c>
      <c r="AB49" s="538"/>
      <c r="AC49" s="531"/>
    </row>
    <row r="50" spans="1:29" s="481" customFormat="1" ht="17.100000000000001" customHeight="1">
      <c r="A50" s="547" t="s">
        <v>3279</v>
      </c>
      <c r="B50" s="549"/>
      <c r="C50" s="549"/>
      <c r="D50" s="549"/>
      <c r="E50" s="531"/>
      <c r="F50" s="531"/>
      <c r="G50" s="531"/>
      <c r="H50" s="531"/>
      <c r="I50" s="492" t="s">
        <v>3265</v>
      </c>
      <c r="J50" s="1485" t="str">
        <f>IF(第三面!J50="","",第三面!J50)</f>
        <v/>
      </c>
      <c r="K50" s="1485"/>
      <c r="L50" s="1485"/>
      <c r="M50" s="1485"/>
      <c r="N50" s="542" t="str">
        <f>第三面!N50</f>
        <v/>
      </c>
      <c r="O50" s="492" t="s">
        <v>2849</v>
      </c>
      <c r="P50" s="1485" t="str">
        <f>IF(第三面!P50="","",第三面!P50)</f>
        <v/>
      </c>
      <c r="Q50" s="1485"/>
      <c r="R50" s="1485"/>
      <c r="S50" s="1485"/>
      <c r="T50" s="542" t="str">
        <f>第三面!T50</f>
        <v/>
      </c>
      <c r="U50" s="492" t="s">
        <v>2849</v>
      </c>
      <c r="V50" s="1485" t="str">
        <f>IF(第三面!V50="","",第三面!V50)</f>
        <v/>
      </c>
      <c r="W50" s="1485"/>
      <c r="X50" s="1485"/>
      <c r="Y50" s="1485"/>
      <c r="Z50" s="542" t="str">
        <f>IF(V50="","","㎡")</f>
        <v/>
      </c>
      <c r="AA50" s="541" t="s">
        <v>3269</v>
      </c>
      <c r="AB50" s="538"/>
      <c r="AC50" s="531"/>
    </row>
    <row r="51" spans="1:29" s="481" customFormat="1" ht="17.100000000000001" customHeight="1">
      <c r="A51" s="547" t="s">
        <v>3280</v>
      </c>
      <c r="B51" s="549"/>
      <c r="C51" s="549"/>
      <c r="D51" s="549"/>
      <c r="E51" s="531"/>
      <c r="F51" s="531"/>
      <c r="G51" s="531"/>
      <c r="H51" s="531"/>
      <c r="I51" s="492" t="s">
        <v>3265</v>
      </c>
      <c r="J51" s="1485" t="str">
        <f>IF(第三面!J51="","",第三面!J51)</f>
        <v/>
      </c>
      <c r="K51" s="1485"/>
      <c r="L51" s="1485"/>
      <c r="M51" s="1485"/>
      <c r="N51" s="542" t="str">
        <f>第三面!N50</f>
        <v/>
      </c>
      <c r="O51" s="492" t="s">
        <v>2849</v>
      </c>
      <c r="P51" s="1485" t="str">
        <f>IF(第三面!P51="","",第三面!P51)</f>
        <v/>
      </c>
      <c r="Q51" s="1485"/>
      <c r="R51" s="1485"/>
      <c r="S51" s="1485"/>
      <c r="T51" s="542" t="str">
        <f>第三面!T50</f>
        <v/>
      </c>
      <c r="U51" s="492" t="s">
        <v>2849</v>
      </c>
      <c r="V51" s="1485" t="str">
        <f>IF(第三面!V51="","",第三面!V51)</f>
        <v/>
      </c>
      <c r="W51" s="1485"/>
      <c r="X51" s="1485"/>
      <c r="Y51" s="1485"/>
      <c r="Z51" s="542" t="str">
        <f>IF(V51="","","㎡")</f>
        <v/>
      </c>
      <c r="AA51" s="541" t="s">
        <v>3269</v>
      </c>
      <c r="AB51" s="538"/>
      <c r="AC51" s="531"/>
    </row>
    <row r="52" spans="1:29" ht="14.1" customHeight="1">
      <c r="A52" s="547" t="s">
        <v>2929</v>
      </c>
      <c r="B52" s="549"/>
      <c r="C52" s="549"/>
      <c r="D52" s="549"/>
      <c r="E52" s="492"/>
      <c r="F52" s="492"/>
      <c r="G52" s="492"/>
      <c r="H52" s="492"/>
      <c r="I52" s="492" t="s">
        <v>3265</v>
      </c>
      <c r="J52" s="1485" t="str">
        <f>IF('第三面-2'!J1="","",'第三面-2'!J1)</f>
        <v/>
      </c>
      <c r="K52" s="1485"/>
      <c r="L52" s="1485"/>
      <c r="M52" s="1485"/>
      <c r="N52" s="542" t="str">
        <f>'第三面-2'!N1</f>
        <v/>
      </c>
      <c r="O52" s="492" t="s">
        <v>2849</v>
      </c>
      <c r="P52" s="1485" t="str">
        <f>IF('第三面-2'!P1="","",'第三面-2'!P1)</f>
        <v/>
      </c>
      <c r="Q52" s="1485"/>
      <c r="R52" s="1485"/>
      <c r="S52" s="1485"/>
      <c r="T52" s="542" t="str">
        <f>'第三面-2'!T1</f>
        <v/>
      </c>
      <c r="U52" s="492" t="s">
        <v>2849</v>
      </c>
      <c r="V52" s="1485" t="str">
        <f>IF('第三面-2'!V1="","",'第三面-2'!V1)</f>
        <v/>
      </c>
      <c r="W52" s="1485"/>
      <c r="X52" s="1485"/>
      <c r="Y52" s="1485"/>
      <c r="Z52" s="542" t="str">
        <f t="shared" si="0"/>
        <v/>
      </c>
      <c r="AA52" s="541" t="s">
        <v>3269</v>
      </c>
      <c r="AB52" s="531"/>
      <c r="AC52" s="531"/>
    </row>
    <row r="53" spans="1:29" ht="14.1" customHeight="1">
      <c r="A53" s="547" t="s">
        <v>3281</v>
      </c>
      <c r="B53" s="549"/>
      <c r="C53" s="549"/>
      <c r="D53" s="549"/>
      <c r="E53" s="492"/>
      <c r="F53" s="492"/>
      <c r="G53" s="492"/>
      <c r="H53" s="492"/>
      <c r="I53" s="492" t="s">
        <v>3265</v>
      </c>
      <c r="J53" s="1485" t="str">
        <f>IF('第三面-2'!J2="","",'第三面-2'!J2)</f>
        <v/>
      </c>
      <c r="K53" s="1485"/>
      <c r="L53" s="1485"/>
      <c r="M53" s="1485"/>
      <c r="N53" s="542" t="str">
        <f>'第三面-2'!N2</f>
        <v/>
      </c>
      <c r="O53" s="492" t="s">
        <v>2849</v>
      </c>
      <c r="P53" s="1485" t="str">
        <f>IF('第三面-2'!P2="","",'第三面-2'!P2)</f>
        <v/>
      </c>
      <c r="Q53" s="1485"/>
      <c r="R53" s="1485"/>
      <c r="S53" s="1485"/>
      <c r="T53" s="542" t="str">
        <f>'第三面-2'!T2</f>
        <v/>
      </c>
      <c r="U53" s="492" t="s">
        <v>2849</v>
      </c>
      <c r="V53" s="1485" t="str">
        <f>IF('第三面-2'!V2="","",'第三面-2'!V2)</f>
        <v/>
      </c>
      <c r="W53" s="1485"/>
      <c r="X53" s="1485"/>
      <c r="Y53" s="1485"/>
      <c r="Z53" s="542" t="str">
        <f t="shared" si="0"/>
        <v/>
      </c>
      <c r="AA53" s="541" t="s">
        <v>3269</v>
      </c>
      <c r="AB53" s="531"/>
      <c r="AC53" s="531"/>
    </row>
    <row r="54" spans="1:29" ht="14.1" customHeight="1">
      <c r="A54" s="547" t="s">
        <v>2931</v>
      </c>
      <c r="B54" s="549"/>
      <c r="C54" s="549"/>
      <c r="D54" s="549"/>
      <c r="E54" s="492"/>
      <c r="F54" s="492"/>
      <c r="G54" s="492"/>
      <c r="H54" s="531"/>
      <c r="I54" s="531"/>
      <c r="J54" s="531"/>
      <c r="K54" s="531"/>
      <c r="L54" s="531"/>
      <c r="M54" s="531"/>
      <c r="N54" s="531"/>
      <c r="O54" s="492"/>
      <c r="P54" s="1479" t="str">
        <f>IF('第三面-2'!J3="","",'第三面-2'!J3)</f>
        <v/>
      </c>
      <c r="Q54" s="1479"/>
      <c r="R54" s="1479"/>
      <c r="S54" s="1479"/>
      <c r="T54" s="538" t="s">
        <v>47</v>
      </c>
      <c r="U54" s="492"/>
      <c r="V54" s="492"/>
      <c r="W54" s="492"/>
      <c r="X54" s="492"/>
      <c r="Y54" s="492"/>
      <c r="Z54" s="492"/>
      <c r="AA54" s="492"/>
      <c r="AB54" s="492"/>
      <c r="AC54" s="492"/>
    </row>
    <row r="55" spans="1:29" ht="14.1" customHeight="1">
      <c r="A55" s="547" t="s">
        <v>2932</v>
      </c>
      <c r="B55" s="549"/>
      <c r="C55" s="549"/>
      <c r="D55" s="549"/>
      <c r="E55" s="501"/>
      <c r="F55" s="501"/>
      <c r="G55" s="501"/>
      <c r="H55" s="531"/>
      <c r="I55" s="531"/>
      <c r="J55" s="531"/>
      <c r="K55" s="531"/>
      <c r="L55" s="501"/>
      <c r="M55" s="501"/>
      <c r="N55" s="501"/>
      <c r="O55" s="501"/>
      <c r="P55" s="1486" t="str">
        <f>IF('第三面-2'!J4="","",'第三面-2'!J4)</f>
        <v/>
      </c>
      <c r="Q55" s="1486"/>
      <c r="R55" s="1486"/>
      <c r="S55" s="1486"/>
      <c r="T55" s="544" t="s">
        <v>2857</v>
      </c>
      <c r="U55" s="501"/>
      <c r="V55" s="501"/>
      <c r="W55" s="501"/>
      <c r="X55" s="501"/>
      <c r="Y55" s="501"/>
      <c r="Z55" s="501"/>
      <c r="AA55" s="501"/>
      <c r="AB55" s="501"/>
      <c r="AC55" s="501"/>
    </row>
    <row r="56" spans="1:29" ht="14.1" customHeight="1">
      <c r="A56" s="504" t="s">
        <v>3282</v>
      </c>
      <c r="B56" s="504"/>
      <c r="C56" s="504"/>
      <c r="D56" s="504"/>
      <c r="E56" s="504"/>
      <c r="F56" s="504"/>
      <c r="G56" s="504"/>
      <c r="H56" s="504"/>
      <c r="I56" s="504"/>
      <c r="J56" s="504"/>
      <c r="K56" s="504"/>
      <c r="L56" s="504"/>
      <c r="M56" s="504"/>
      <c r="N56" s="504"/>
      <c r="O56" s="504"/>
      <c r="P56" s="504"/>
      <c r="Q56" s="504"/>
      <c r="R56" s="529"/>
      <c r="S56" s="529"/>
      <c r="T56" s="529"/>
      <c r="U56" s="529"/>
      <c r="V56" s="529"/>
      <c r="W56" s="529"/>
      <c r="X56" s="529"/>
      <c r="Y56" s="529"/>
      <c r="Z56" s="529"/>
      <c r="AA56" s="529"/>
      <c r="AB56" s="529"/>
      <c r="AC56" s="529"/>
    </row>
    <row r="57" spans="1:29" ht="14.1" customHeight="1">
      <c r="A57" s="492" t="s">
        <v>3283</v>
      </c>
      <c r="B57" s="492"/>
      <c r="C57" s="492"/>
      <c r="D57" s="492"/>
      <c r="E57" s="492"/>
      <c r="F57" s="492"/>
      <c r="G57" s="492"/>
      <c r="H57" s="492"/>
      <c r="I57" s="492"/>
      <c r="J57" s="492"/>
      <c r="K57" s="492"/>
      <c r="L57" s="492"/>
      <c r="M57" s="1453" t="str">
        <f>IF('第三面-2'!L6="","",'第三面-2'!L6)</f>
        <v/>
      </c>
      <c r="N57" s="1453"/>
      <c r="O57" s="1453"/>
      <c r="P57" s="492"/>
      <c r="Q57" s="492"/>
      <c r="R57" s="492"/>
      <c r="S57" s="492"/>
      <c r="T57" s="492"/>
      <c r="U57" s="492"/>
      <c r="V57" s="492"/>
      <c r="W57" s="492"/>
      <c r="X57" s="492"/>
      <c r="Y57" s="492"/>
      <c r="Z57" s="492"/>
      <c r="AA57" s="492"/>
      <c r="AB57" s="492"/>
      <c r="AC57" s="492"/>
    </row>
    <row r="58" spans="1:29" ht="14.1" customHeight="1">
      <c r="A58" s="501" t="s">
        <v>2935</v>
      </c>
      <c r="B58" s="501"/>
      <c r="C58" s="501"/>
      <c r="D58" s="501"/>
      <c r="E58" s="501"/>
      <c r="F58" s="501"/>
      <c r="G58" s="501"/>
      <c r="H58" s="501"/>
      <c r="I58" s="501"/>
      <c r="J58" s="501"/>
      <c r="K58" s="501"/>
      <c r="L58" s="501"/>
      <c r="M58" s="1488" t="str">
        <f>IF('第三面-2'!L7="","",'第三面-2'!L7)</f>
        <v/>
      </c>
      <c r="N58" s="1488"/>
      <c r="O58" s="1488"/>
      <c r="P58" s="501"/>
      <c r="Q58" s="501"/>
      <c r="R58" s="501"/>
      <c r="S58" s="501"/>
      <c r="T58" s="501"/>
      <c r="U58" s="501"/>
      <c r="V58" s="501"/>
      <c r="W58" s="501"/>
      <c r="X58" s="501"/>
      <c r="Y58" s="501"/>
      <c r="Z58" s="501"/>
      <c r="AA58" s="501"/>
      <c r="AB58" s="501"/>
      <c r="AC58" s="501"/>
    </row>
    <row r="59" spans="1:29" ht="14.1" customHeight="1">
      <c r="A59" s="531"/>
      <c r="B59" s="531"/>
      <c r="C59" s="531"/>
      <c r="D59" s="531"/>
      <c r="E59" s="1489"/>
      <c r="F59" s="1489"/>
      <c r="G59" s="1489"/>
      <c r="H59" s="1489"/>
      <c r="I59" s="1489"/>
      <c r="J59" s="1489"/>
      <c r="K59" s="1489"/>
      <c r="L59" s="1489"/>
      <c r="M59" s="1489"/>
      <c r="N59" s="1489"/>
      <c r="O59" s="1489"/>
      <c r="P59" s="1489"/>
      <c r="Q59" s="1489"/>
      <c r="R59" s="1489"/>
      <c r="S59" s="1489"/>
      <c r="T59" s="1489"/>
      <c r="U59" s="1489"/>
      <c r="V59" s="1489"/>
      <c r="W59" s="1489"/>
      <c r="X59" s="1489"/>
      <c r="Y59" s="1489"/>
      <c r="Z59" s="1489"/>
      <c r="AA59" s="1489"/>
      <c r="AB59" s="1489"/>
      <c r="AC59" s="1489"/>
    </row>
    <row r="60" spans="1:29" ht="14.1" customHeight="1">
      <c r="A60" s="531"/>
      <c r="B60" s="552"/>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row>
    <row r="61" spans="1:29" ht="14.1" customHeight="1">
      <c r="A61" s="531"/>
      <c r="B61" s="552"/>
      <c r="C61" s="552"/>
      <c r="D61" s="552"/>
      <c r="E61" s="552"/>
      <c r="F61" s="552"/>
      <c r="G61" s="552"/>
      <c r="H61" s="552"/>
      <c r="I61" s="552"/>
      <c r="J61" s="552"/>
      <c r="K61" s="552"/>
      <c r="L61" s="552"/>
      <c r="M61" s="552"/>
      <c r="N61" s="552"/>
      <c r="O61" s="552"/>
      <c r="P61" s="552"/>
      <c r="Q61" s="552"/>
      <c r="R61" s="552"/>
      <c r="S61" s="552"/>
      <c r="T61" s="552"/>
      <c r="U61" s="552"/>
      <c r="V61" s="552"/>
      <c r="W61" s="552"/>
      <c r="X61" s="552"/>
      <c r="Y61" s="552"/>
      <c r="Z61" s="552"/>
      <c r="AA61" s="552"/>
      <c r="AB61" s="552"/>
      <c r="AC61" s="552"/>
    </row>
  </sheetData>
  <mergeCells count="93">
    <mergeCell ref="M58:O58"/>
    <mergeCell ref="E59:AC59"/>
    <mergeCell ref="J53:M53"/>
    <mergeCell ref="P53:S53"/>
    <mergeCell ref="V53:Y53"/>
    <mergeCell ref="P54:S54"/>
    <mergeCell ref="P55:S55"/>
    <mergeCell ref="M57:O57"/>
    <mergeCell ref="J51:M51"/>
    <mergeCell ref="P51:S51"/>
    <mergeCell ref="V51:Y51"/>
    <mergeCell ref="J52:M52"/>
    <mergeCell ref="P52:S52"/>
    <mergeCell ref="V52:Y52"/>
    <mergeCell ref="J49:M49"/>
    <mergeCell ref="P49:S49"/>
    <mergeCell ref="V49:Y49"/>
    <mergeCell ref="J50:M50"/>
    <mergeCell ref="P50:S50"/>
    <mergeCell ref="V50:Y50"/>
    <mergeCell ref="J47:M47"/>
    <mergeCell ref="P47:S47"/>
    <mergeCell ref="V47:Y47"/>
    <mergeCell ref="J48:M48"/>
    <mergeCell ref="P48:S48"/>
    <mergeCell ref="V48:Y48"/>
    <mergeCell ref="J45:M45"/>
    <mergeCell ref="P45:S45"/>
    <mergeCell ref="V45:Y45"/>
    <mergeCell ref="J46:M46"/>
    <mergeCell ref="P46:S46"/>
    <mergeCell ref="V46:Y46"/>
    <mergeCell ref="J43:M43"/>
    <mergeCell ref="P43:S43"/>
    <mergeCell ref="V43:Y43"/>
    <mergeCell ref="J44:M44"/>
    <mergeCell ref="P44:S44"/>
    <mergeCell ref="V44:Y44"/>
    <mergeCell ref="A38:AC38"/>
    <mergeCell ref="J39:M39"/>
    <mergeCell ref="P39:S39"/>
    <mergeCell ref="V39:Y39"/>
    <mergeCell ref="J41:M41"/>
    <mergeCell ref="P41:S41"/>
    <mergeCell ref="V41:Y41"/>
    <mergeCell ref="J34:M34"/>
    <mergeCell ref="P34:S34"/>
    <mergeCell ref="V34:Y34"/>
    <mergeCell ref="P35:S35"/>
    <mergeCell ref="J37:M37"/>
    <mergeCell ref="P37:S37"/>
    <mergeCell ref="V37:Y37"/>
    <mergeCell ref="E27:AC27"/>
    <mergeCell ref="H28:L28"/>
    <mergeCell ref="O28:AC28"/>
    <mergeCell ref="J32:M32"/>
    <mergeCell ref="P32:S32"/>
    <mergeCell ref="V32:Y32"/>
    <mergeCell ref="I23:K23"/>
    <mergeCell ref="I24:K24"/>
    <mergeCell ref="A25:R25"/>
    <mergeCell ref="S25:V25"/>
    <mergeCell ref="A26:R26"/>
    <mergeCell ref="S26:V26"/>
    <mergeCell ref="I20:K20"/>
    <mergeCell ref="N20:P20"/>
    <mergeCell ref="S20:U20"/>
    <mergeCell ref="X20:Z20"/>
    <mergeCell ref="I22:K22"/>
    <mergeCell ref="N22:P22"/>
    <mergeCell ref="S22:U22"/>
    <mergeCell ref="X22:Z22"/>
    <mergeCell ref="I17:K17"/>
    <mergeCell ref="N17:P17"/>
    <mergeCell ref="S17:U17"/>
    <mergeCell ref="X17:Z17"/>
    <mergeCell ref="I18:L18"/>
    <mergeCell ref="N18:Q18"/>
    <mergeCell ref="S18:V18"/>
    <mergeCell ref="X18:AA18"/>
    <mergeCell ref="A11:AC11"/>
    <mergeCell ref="L13:N13"/>
    <mergeCell ref="L14:N14"/>
    <mergeCell ref="I16:K16"/>
    <mergeCell ref="N16:P16"/>
    <mergeCell ref="S16:U16"/>
    <mergeCell ref="X16:Z16"/>
    <mergeCell ref="M10:AC10"/>
    <mergeCell ref="A2:AC2"/>
    <mergeCell ref="A3:AC3"/>
    <mergeCell ref="F4:AC4"/>
    <mergeCell ref="F5:AC5"/>
    <mergeCell ref="F7:K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91"/>
  <sheetViews>
    <sheetView view="pageBreakPreview" zoomScaleNormal="100" zoomScaleSheetLayoutView="100" workbookViewId="0">
      <selection activeCell="AD1" sqref="AD1"/>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31">
      <c r="A1" s="504" t="s">
        <v>3284</v>
      </c>
      <c r="B1" s="504"/>
      <c r="C1" s="504"/>
      <c r="D1" s="504"/>
      <c r="E1" s="504"/>
      <c r="F1" s="504"/>
      <c r="G1" s="504"/>
      <c r="H1" s="504"/>
      <c r="I1" s="529" t="s">
        <v>2571</v>
      </c>
      <c r="J1" s="1490" t="s">
        <v>3285</v>
      </c>
      <c r="K1" s="1490"/>
      <c r="L1" s="1490"/>
      <c r="M1" s="1490"/>
      <c r="N1" s="1490"/>
      <c r="O1" s="529" t="s">
        <v>2847</v>
      </c>
      <c r="P1" s="1491" t="s">
        <v>3286</v>
      </c>
      <c r="Q1" s="1491"/>
      <c r="R1" s="1491"/>
      <c r="S1" s="1491"/>
      <c r="T1" s="529"/>
      <c r="U1" s="553" t="s">
        <v>3227</v>
      </c>
      <c r="V1" s="529"/>
      <c r="W1" s="529"/>
      <c r="X1" s="529"/>
      <c r="Y1" s="529"/>
      <c r="Z1" s="529"/>
      <c r="AA1" s="529"/>
      <c r="AB1" s="529"/>
      <c r="AC1" s="529"/>
    </row>
    <row r="2" spans="1:31" ht="14.1" customHeight="1">
      <c r="A2" s="492" t="s">
        <v>3287</v>
      </c>
      <c r="B2" s="492"/>
      <c r="C2" s="492"/>
      <c r="D2" s="492"/>
      <c r="E2" s="492"/>
      <c r="F2" s="492"/>
      <c r="G2" s="492"/>
      <c r="H2" s="492"/>
      <c r="I2" s="531" t="s">
        <v>3265</v>
      </c>
      <c r="J2" s="1492" t="str">
        <f>IF('第三面-2'!J9="","",'第三面-2'!J9)</f>
        <v/>
      </c>
      <c r="K2" s="1492"/>
      <c r="L2" s="1492"/>
      <c r="M2" s="1492"/>
      <c r="N2" s="538" t="s">
        <v>2842</v>
      </c>
      <c r="O2" s="492" t="s">
        <v>2849</v>
      </c>
      <c r="P2" s="1493" t="str">
        <f>IF('第三面-2'!P9="","",'第三面-2'!P9)</f>
        <v/>
      </c>
      <c r="Q2" s="1493"/>
      <c r="R2" s="1493"/>
      <c r="S2" s="1493"/>
      <c r="T2" s="491" t="str">
        <f>'第三面-2'!T9</f>
        <v/>
      </c>
      <c r="U2" s="541" t="s">
        <v>3269</v>
      </c>
      <c r="V2" s="531"/>
      <c r="W2" s="531"/>
      <c r="X2" s="531"/>
      <c r="Y2" s="531"/>
      <c r="Z2" s="531"/>
      <c r="AA2" s="531"/>
      <c r="AB2" s="531"/>
      <c r="AC2" s="531"/>
    </row>
    <row r="3" spans="1:31" ht="14.1" customHeight="1">
      <c r="A3" s="492" t="s">
        <v>3288</v>
      </c>
      <c r="B3" s="492"/>
      <c r="C3" s="492"/>
      <c r="D3" s="492"/>
      <c r="E3" s="492"/>
      <c r="F3" s="492" t="s">
        <v>2941</v>
      </c>
      <c r="G3" s="492"/>
      <c r="H3" s="492"/>
      <c r="I3" s="531" t="s">
        <v>3265</v>
      </c>
      <c r="J3" s="1453" t="str">
        <f>IF('第三面-2'!J10="","",'第三面-2'!J10)</f>
        <v/>
      </c>
      <c r="K3" s="1453"/>
      <c r="L3" s="1453"/>
      <c r="M3" s="1453"/>
      <c r="N3" s="542" t="str">
        <f>'第三面-2'!N10</f>
        <v/>
      </c>
      <c r="O3" s="492" t="s">
        <v>2849</v>
      </c>
      <c r="P3" s="1451" t="str">
        <f>IF('第三面-2'!P10="","",'第三面-2'!P10)</f>
        <v/>
      </c>
      <c r="Q3" s="1451"/>
      <c r="R3" s="1451"/>
      <c r="S3" s="1451"/>
      <c r="T3" s="542" t="str">
        <f>'第三面-2'!T10</f>
        <v/>
      </c>
      <c r="U3" s="541" t="s">
        <v>3269</v>
      </c>
      <c r="V3" s="531"/>
      <c r="W3" s="531"/>
      <c r="X3" s="531"/>
      <c r="Y3" s="531"/>
      <c r="Z3" s="531"/>
      <c r="AA3" s="531"/>
      <c r="AB3" s="531"/>
      <c r="AC3" s="531"/>
    </row>
    <row r="4" spans="1:31" ht="14.1" customHeight="1">
      <c r="A4" s="492" t="s">
        <v>3289</v>
      </c>
      <c r="B4" s="492"/>
      <c r="C4" s="492"/>
      <c r="D4" s="492"/>
      <c r="E4" s="492"/>
      <c r="F4" s="492" t="s">
        <v>2110</v>
      </c>
      <c r="G4" s="492"/>
      <c r="H4" s="492"/>
      <c r="I4" s="531" t="s">
        <v>3265</v>
      </c>
      <c r="J4" s="1453" t="str">
        <f>IF('第三面-2'!J11="","",'第三面-2'!J11)</f>
        <v/>
      </c>
      <c r="K4" s="1453"/>
      <c r="L4" s="1453"/>
      <c r="M4" s="1453"/>
      <c r="N4" s="542" t="str">
        <f>'第三面-2'!N11</f>
        <v/>
      </c>
      <c r="O4" s="492" t="s">
        <v>2849</v>
      </c>
      <c r="P4" s="1451" t="str">
        <f>IF('第三面-2'!P11="","",'第三面-2'!P11)</f>
        <v/>
      </c>
      <c r="Q4" s="1451"/>
      <c r="R4" s="1451"/>
      <c r="S4" s="1451"/>
      <c r="T4" s="542" t="str">
        <f>'第三面-2'!T11</f>
        <v/>
      </c>
      <c r="U4" s="541" t="s">
        <v>3269</v>
      </c>
      <c r="V4" s="531"/>
      <c r="W4" s="531"/>
      <c r="X4" s="531"/>
      <c r="Y4" s="531"/>
      <c r="Z4" s="531"/>
      <c r="AA4" s="531"/>
      <c r="AB4" s="531"/>
      <c r="AC4" s="531"/>
    </row>
    <row r="5" spans="1:31" ht="14.1" customHeight="1">
      <c r="A5" s="492" t="s">
        <v>3290</v>
      </c>
      <c r="B5" s="492"/>
      <c r="C5" s="492"/>
      <c r="D5" s="492"/>
      <c r="E5" s="492"/>
      <c r="F5" s="492"/>
      <c r="G5" s="492"/>
      <c r="H5" s="492"/>
      <c r="I5" s="1451" t="str">
        <f>IF('第三面-2'!J12="","",'第三面-2'!J12)</f>
        <v>鉄骨</v>
      </c>
      <c r="J5" s="1451"/>
      <c r="K5" s="1451"/>
      <c r="L5" s="1451"/>
      <c r="M5" s="1451"/>
      <c r="N5" s="1451"/>
      <c r="O5" s="492" t="s">
        <v>3291</v>
      </c>
      <c r="P5" s="498"/>
      <c r="Q5" s="498"/>
      <c r="R5" s="1451" t="str">
        <f>IF('第三面-2'!T12="","",'第三面-2'!T12)</f>
        <v/>
      </c>
      <c r="S5" s="1451"/>
      <c r="T5" s="1451"/>
      <c r="U5" s="1451"/>
      <c r="V5" s="1451"/>
      <c r="W5" s="1451"/>
      <c r="X5" s="531" t="s">
        <v>2945</v>
      </c>
      <c r="Y5" s="531"/>
      <c r="Z5" s="531"/>
      <c r="AA5" s="531"/>
      <c r="AB5" s="531"/>
      <c r="AC5" s="531"/>
    </row>
    <row r="6" spans="1:31" ht="14.1" customHeight="1">
      <c r="A6" s="492" t="s">
        <v>3292</v>
      </c>
      <c r="B6" s="492"/>
      <c r="C6" s="492"/>
      <c r="D6" s="492"/>
      <c r="E6" s="492"/>
      <c r="F6" s="492"/>
      <c r="G6" s="492"/>
      <c r="H6" s="492"/>
      <c r="I6" s="543"/>
      <c r="J6" s="543"/>
      <c r="K6" s="543"/>
      <c r="L6" s="543"/>
      <c r="M6" s="531"/>
      <c r="N6" s="538"/>
      <c r="O6" s="538"/>
      <c r="P6" s="543"/>
      <c r="Q6" s="543"/>
      <c r="R6" s="543"/>
      <c r="S6" s="531"/>
      <c r="T6" s="531"/>
      <c r="U6" s="531"/>
      <c r="V6" s="530" t="str">
        <f>'第三面-2'!T13</f>
        <v>□</v>
      </c>
      <c r="W6" s="531" t="s">
        <v>2947</v>
      </c>
      <c r="X6" s="531"/>
      <c r="Y6" s="530" t="str">
        <f>'第三面-2'!V13</f>
        <v>■</v>
      </c>
      <c r="Z6" s="531" t="s">
        <v>2948</v>
      </c>
      <c r="AA6" s="531"/>
      <c r="AB6" s="531"/>
      <c r="AC6" s="531"/>
    </row>
    <row r="7" spans="1:31" ht="14.1" customHeight="1">
      <c r="A7" s="492" t="s">
        <v>3293</v>
      </c>
      <c r="B7" s="492"/>
      <c r="C7" s="492"/>
      <c r="D7" s="492"/>
      <c r="E7" s="492"/>
      <c r="F7" s="492"/>
      <c r="G7" s="492"/>
      <c r="H7" s="492"/>
      <c r="I7" s="543"/>
      <c r="J7" s="543"/>
      <c r="K7" s="543"/>
      <c r="L7" s="543"/>
      <c r="M7" s="531"/>
      <c r="N7" s="538"/>
      <c r="O7" s="538"/>
      <c r="P7" s="543"/>
      <c r="Q7" s="543"/>
      <c r="R7" s="543"/>
      <c r="S7" s="543"/>
      <c r="T7" s="531"/>
      <c r="U7" s="531"/>
      <c r="V7" s="531"/>
      <c r="W7" s="531"/>
      <c r="X7" s="531"/>
      <c r="Y7" s="531"/>
      <c r="Z7" s="531"/>
      <c r="AA7" s="531"/>
      <c r="AB7" s="531"/>
      <c r="AC7" s="531"/>
    </row>
    <row r="8" spans="1:31" ht="14.1" customHeight="1">
      <c r="A8" s="501"/>
      <c r="B8" s="501"/>
      <c r="C8" s="554" t="str">
        <f>'第三面-2'!D15</f>
        <v>□</v>
      </c>
      <c r="D8" s="501" t="s">
        <v>3294</v>
      </c>
      <c r="E8" s="501"/>
      <c r="F8" s="501"/>
      <c r="G8" s="501"/>
      <c r="H8" s="555"/>
      <c r="I8" s="536"/>
      <c r="J8" s="555"/>
      <c r="K8" s="554" t="str">
        <f>'第三面-2'!K15</f>
        <v>□</v>
      </c>
      <c r="L8" s="536" t="s">
        <v>3295</v>
      </c>
      <c r="M8" s="544"/>
      <c r="N8" s="544"/>
      <c r="O8" s="555"/>
      <c r="P8" s="555"/>
      <c r="Q8" s="536"/>
      <c r="R8" s="555"/>
      <c r="S8" s="554" t="str">
        <f>'第三面-2'!R15</f>
        <v>□</v>
      </c>
      <c r="T8" s="536" t="s">
        <v>3296</v>
      </c>
      <c r="U8" s="536"/>
      <c r="V8" s="536"/>
      <c r="W8" s="536"/>
      <c r="X8" s="536"/>
      <c r="Y8" s="536"/>
      <c r="Z8" s="536"/>
      <c r="AA8" s="536"/>
      <c r="AB8" s="536"/>
      <c r="AC8" s="536"/>
    </row>
    <row r="9" spans="1:31" ht="14.1" customHeight="1">
      <c r="A9" s="1490" t="s">
        <v>3297</v>
      </c>
      <c r="B9" s="1490"/>
      <c r="C9" s="1490"/>
      <c r="D9" s="1490"/>
      <c r="E9" s="1490"/>
      <c r="F9" s="1490"/>
      <c r="G9" s="1490"/>
      <c r="H9" s="1490"/>
      <c r="I9" s="1489"/>
      <c r="J9" s="1489"/>
      <c r="K9" s="1489"/>
      <c r="L9" s="1489"/>
      <c r="M9" s="1489"/>
      <c r="N9" s="1489"/>
      <c r="O9" s="1489"/>
      <c r="P9" s="1489"/>
      <c r="Q9" s="1489"/>
      <c r="R9" s="1489"/>
      <c r="S9" s="1489"/>
      <c r="T9" s="1489"/>
      <c r="U9" s="1489"/>
      <c r="V9" s="1489"/>
      <c r="W9" s="1489"/>
      <c r="X9" s="1489"/>
      <c r="Y9" s="1489"/>
      <c r="Z9" s="1489"/>
      <c r="AA9" s="1489"/>
      <c r="AB9" s="1489"/>
      <c r="AC9" s="1489"/>
      <c r="AE9" s="534"/>
    </row>
    <row r="10" spans="1:31" ht="14.1" customHeight="1">
      <c r="A10" s="531"/>
      <c r="B10" s="1495" t="str">
        <f>IF('第三面-2'!A17="","",'第三面-2'!A17)</f>
        <v/>
      </c>
      <c r="C10" s="1495"/>
      <c r="D10" s="1495"/>
      <c r="E10" s="1495"/>
      <c r="F10" s="1495"/>
      <c r="G10" s="1495"/>
      <c r="H10" s="1495"/>
      <c r="I10" s="1495"/>
      <c r="J10" s="1495"/>
      <c r="K10" s="1495"/>
      <c r="L10" s="1495"/>
      <c r="M10" s="1495"/>
      <c r="N10" s="1495"/>
      <c r="O10" s="1495"/>
      <c r="P10" s="1495"/>
      <c r="Q10" s="1495"/>
      <c r="R10" s="1495"/>
      <c r="S10" s="1495"/>
      <c r="T10" s="1495"/>
      <c r="U10" s="1495"/>
      <c r="V10" s="1495"/>
      <c r="W10" s="1495"/>
      <c r="X10" s="1495"/>
      <c r="Y10" s="1495"/>
      <c r="Z10" s="1495"/>
      <c r="AA10" s="1495"/>
      <c r="AB10" s="1495"/>
      <c r="AC10" s="1495"/>
    </row>
    <row r="11" spans="1:31" ht="14.1" customHeight="1">
      <c r="A11" s="531"/>
      <c r="B11" s="1495"/>
      <c r="C11" s="1495"/>
      <c r="D11" s="1495"/>
      <c r="E11" s="1495"/>
      <c r="F11" s="1495"/>
      <c r="G11" s="1495"/>
      <c r="H11" s="1495"/>
      <c r="I11" s="1495"/>
      <c r="J11" s="1495"/>
      <c r="K11" s="1495"/>
      <c r="L11" s="1495"/>
      <c r="M11" s="1495"/>
      <c r="N11" s="1495"/>
      <c r="O11" s="1495"/>
      <c r="P11" s="1495"/>
      <c r="Q11" s="1495"/>
      <c r="R11" s="1495"/>
      <c r="S11" s="1495"/>
      <c r="T11" s="1495"/>
      <c r="U11" s="1495"/>
      <c r="V11" s="1495"/>
      <c r="W11" s="1495"/>
      <c r="X11" s="1495"/>
      <c r="Y11" s="1495"/>
      <c r="Z11" s="1495"/>
      <c r="AA11" s="1495"/>
      <c r="AB11" s="1495"/>
      <c r="AC11" s="1495"/>
    </row>
    <row r="12" spans="1:31" ht="14.1" customHeight="1">
      <c r="A12" s="531"/>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1495"/>
      <c r="Y12" s="1495"/>
      <c r="Z12" s="1495"/>
      <c r="AA12" s="1495"/>
      <c r="AB12" s="1495"/>
      <c r="AC12" s="1495"/>
    </row>
    <row r="13" spans="1:31" ht="14.1" customHeight="1">
      <c r="A13" s="1496" t="s">
        <v>3298</v>
      </c>
      <c r="B13" s="1496"/>
      <c r="C13" s="1496"/>
      <c r="D13" s="1496"/>
      <c r="E13" s="1496"/>
      <c r="F13" s="1496"/>
      <c r="G13" s="1496"/>
      <c r="H13" s="1496"/>
      <c r="I13" s="1496"/>
      <c r="J13" s="1497" t="s">
        <v>2717</v>
      </c>
      <c r="K13" s="1497"/>
      <c r="L13" s="556" t="str">
        <f>IF('第三面-2'!K20="","",'第三面-2'!K20)</f>
        <v/>
      </c>
      <c r="M13" s="533" t="s">
        <v>5</v>
      </c>
      <c r="N13" s="556" t="str">
        <f>IF('第三面-2'!M20="","",'第三面-2'!M20)</f>
        <v/>
      </c>
      <c r="O13" s="533" t="s">
        <v>4</v>
      </c>
      <c r="P13" s="556" t="str">
        <f>IF('第三面-2'!O20="","",'第三面-2'!O20)</f>
        <v/>
      </c>
      <c r="Q13" s="533" t="s">
        <v>2719</v>
      </c>
      <c r="R13" s="533"/>
      <c r="S13" s="533"/>
      <c r="T13" s="533"/>
      <c r="U13" s="533"/>
      <c r="V13" s="533"/>
      <c r="W13" s="533"/>
      <c r="X13" s="533"/>
      <c r="Y13" s="533"/>
      <c r="Z13" s="533"/>
      <c r="AA13" s="533"/>
      <c r="AB13" s="533"/>
      <c r="AC13" s="533"/>
    </row>
    <row r="14" spans="1:31" ht="14.1" customHeight="1">
      <c r="A14" s="1496" t="s">
        <v>3299</v>
      </c>
      <c r="B14" s="1496"/>
      <c r="C14" s="1496"/>
      <c r="D14" s="1496"/>
      <c r="E14" s="1496"/>
      <c r="F14" s="1496"/>
      <c r="G14" s="1496"/>
      <c r="H14" s="1496"/>
      <c r="I14" s="1496"/>
      <c r="J14" s="1497" t="s">
        <v>2717</v>
      </c>
      <c r="K14" s="1497"/>
      <c r="L14" s="556" t="str">
        <f>IF('第三面-2'!K22="","",'第三面-2'!K22)</f>
        <v/>
      </c>
      <c r="M14" s="533" t="s">
        <v>5</v>
      </c>
      <c r="N14" s="556" t="str">
        <f>IF('第三面-2'!M22="","",'第三面-2'!M22)</f>
        <v/>
      </c>
      <c r="O14" s="533" t="s">
        <v>4</v>
      </c>
      <c r="P14" s="556" t="str">
        <f>IF('第三面-2'!O22="","",'第三面-2'!O22)</f>
        <v/>
      </c>
      <c r="Q14" s="533" t="s">
        <v>2719</v>
      </c>
      <c r="R14" s="533"/>
      <c r="S14" s="533"/>
      <c r="T14" s="533"/>
      <c r="U14" s="533"/>
      <c r="V14" s="533"/>
      <c r="W14" s="533"/>
      <c r="X14" s="533"/>
      <c r="Y14" s="533"/>
      <c r="Z14" s="533"/>
      <c r="AA14" s="533"/>
      <c r="AB14" s="533"/>
      <c r="AC14" s="533"/>
    </row>
    <row r="15" spans="1:31" ht="14.1" customHeight="1">
      <c r="A15" s="1474" t="s">
        <v>3300</v>
      </c>
      <c r="B15" s="1474"/>
      <c r="C15" s="1474"/>
      <c r="D15" s="1474"/>
      <c r="E15" s="1474"/>
      <c r="F15" s="1474"/>
      <c r="G15" s="1474"/>
      <c r="H15" s="1474"/>
      <c r="I15" s="1474"/>
      <c r="J15" s="1474"/>
      <c r="K15" s="1474"/>
      <c r="L15" s="1474"/>
      <c r="M15" s="531"/>
      <c r="N15" s="531"/>
      <c r="O15" s="531"/>
      <c r="P15" s="531"/>
      <c r="Q15" s="1494" t="s">
        <v>3301</v>
      </c>
      <c r="R15" s="1494"/>
      <c r="S15" s="1494"/>
      <c r="T15" s="1494"/>
      <c r="U15" s="1494"/>
      <c r="V15" s="1494"/>
      <c r="W15" s="1494"/>
      <c r="X15" s="1494"/>
      <c r="Y15" s="1494"/>
      <c r="Z15" s="1494"/>
      <c r="AA15" s="1494"/>
      <c r="AB15" s="531"/>
      <c r="AC15" s="531"/>
    </row>
    <row r="16" spans="1:31" ht="14.1" customHeight="1">
      <c r="A16" s="531"/>
      <c r="B16" s="531" t="s">
        <v>2811</v>
      </c>
      <c r="C16" s="531" t="s">
        <v>16</v>
      </c>
      <c r="D16" s="496" t="str">
        <f>IF('第三面-2'!D25="","",'第三面-2'!D25)</f>
        <v/>
      </c>
      <c r="E16" s="531" t="s">
        <v>3302</v>
      </c>
      <c r="F16" s="531" t="s">
        <v>2812</v>
      </c>
      <c r="G16" s="531"/>
      <c r="H16" s="1498" t="s">
        <v>2717</v>
      </c>
      <c r="I16" s="1498"/>
      <c r="J16" s="496" t="str">
        <f>IF('第三面-2'!I25="","",'第三面-2'!I25)</f>
        <v/>
      </c>
      <c r="K16" s="490" t="s">
        <v>5</v>
      </c>
      <c r="L16" s="496" t="str">
        <f>IF('第三面-2'!K25="","",'第三面-2'!K25)</f>
        <v/>
      </c>
      <c r="M16" s="531" t="s">
        <v>4</v>
      </c>
      <c r="N16" s="496" t="str">
        <f>'第三面-2'!M25</f>
        <v/>
      </c>
      <c r="O16" s="531" t="s">
        <v>2719</v>
      </c>
      <c r="P16" s="531" t="s">
        <v>2811</v>
      </c>
      <c r="Q16" s="1499" t="str">
        <f>IF('第三面-2'!P25="","",'第三面-2'!P25)</f>
        <v/>
      </c>
      <c r="R16" s="1499"/>
      <c r="S16" s="1499"/>
      <c r="T16" s="1499"/>
      <c r="U16" s="1499"/>
      <c r="V16" s="1499"/>
      <c r="W16" s="1499"/>
      <c r="X16" s="1499"/>
      <c r="Y16" s="1499"/>
      <c r="Z16" s="1499"/>
      <c r="AA16" s="1499"/>
      <c r="AB16" s="1499"/>
      <c r="AC16" s="531" t="s">
        <v>2812</v>
      </c>
    </row>
    <row r="17" spans="1:39" ht="14.1" customHeight="1">
      <c r="A17" s="531"/>
      <c r="B17" s="531" t="s">
        <v>2811</v>
      </c>
      <c r="C17" s="531" t="s">
        <v>16</v>
      </c>
      <c r="D17" s="496" t="str">
        <f>IF('第三面-2'!D26="","",'第三面-2'!D26)</f>
        <v/>
      </c>
      <c r="E17" s="531" t="s">
        <v>3302</v>
      </c>
      <c r="F17" s="531" t="s">
        <v>2812</v>
      </c>
      <c r="G17" s="531"/>
      <c r="H17" s="1498" t="s">
        <v>2717</v>
      </c>
      <c r="I17" s="1498"/>
      <c r="J17" s="496" t="str">
        <f>IF('第三面-2'!I26="","",'第三面-2'!I26)</f>
        <v/>
      </c>
      <c r="K17" s="531" t="s">
        <v>5</v>
      </c>
      <c r="L17" s="496" t="str">
        <f>IF('第三面-2'!K26="","",'第三面-2'!K26)</f>
        <v/>
      </c>
      <c r="M17" s="531" t="s">
        <v>4</v>
      </c>
      <c r="N17" s="496" t="str">
        <f>IF('第三面-2'!M26="","",'第三面-2'!M26)</f>
        <v/>
      </c>
      <c r="O17" s="531" t="s">
        <v>2719</v>
      </c>
      <c r="P17" s="531" t="s">
        <v>2811</v>
      </c>
      <c r="Q17" s="1456" t="str">
        <f>IF('第三面-2'!P26="","",'第三面-2'!P26)</f>
        <v/>
      </c>
      <c r="R17" s="1456"/>
      <c r="S17" s="1456"/>
      <c r="T17" s="1456"/>
      <c r="U17" s="1456"/>
      <c r="V17" s="1456"/>
      <c r="W17" s="1456"/>
      <c r="X17" s="1456"/>
      <c r="Y17" s="1456"/>
      <c r="Z17" s="1456"/>
      <c r="AA17" s="1456"/>
      <c r="AB17" s="1456"/>
      <c r="AC17" s="531" t="s">
        <v>2812</v>
      </c>
    </row>
    <row r="18" spans="1:39" ht="14.1" customHeight="1" thickBot="1">
      <c r="A18" s="536"/>
      <c r="B18" s="536" t="s">
        <v>2811</v>
      </c>
      <c r="C18" s="536" t="s">
        <v>16</v>
      </c>
      <c r="D18" s="551" t="str">
        <f>IF('第三面-2'!D27="","",'第三面-2'!D27)</f>
        <v/>
      </c>
      <c r="E18" s="536" t="s">
        <v>3302</v>
      </c>
      <c r="F18" s="536" t="s">
        <v>2812</v>
      </c>
      <c r="G18" s="536"/>
      <c r="H18" s="1500" t="s">
        <v>2717</v>
      </c>
      <c r="I18" s="1500"/>
      <c r="J18" s="551" t="str">
        <f>IF('第三面-2'!I27="","",'第三面-2'!I27)</f>
        <v/>
      </c>
      <c r="K18" s="536" t="s">
        <v>5</v>
      </c>
      <c r="L18" s="551" t="str">
        <f>IF('第三面-2'!K27="","",'第三面-2'!K27)</f>
        <v/>
      </c>
      <c r="M18" s="536" t="s">
        <v>4</v>
      </c>
      <c r="N18" s="551" t="str">
        <f>IF('第三面-2'!M27="","",'第三面-2'!M27)</f>
        <v/>
      </c>
      <c r="O18" s="536" t="s">
        <v>2719</v>
      </c>
      <c r="P18" s="536" t="s">
        <v>2811</v>
      </c>
      <c r="Q18" s="1457" t="str">
        <f>IF('第三面-2'!P27="","",'第三面-2'!P27)</f>
        <v/>
      </c>
      <c r="R18" s="1457"/>
      <c r="S18" s="1457"/>
      <c r="T18" s="1457"/>
      <c r="U18" s="1457"/>
      <c r="V18" s="1457"/>
      <c r="W18" s="1457"/>
      <c r="X18" s="1457"/>
      <c r="Y18" s="1457"/>
      <c r="Z18" s="1457"/>
      <c r="AA18" s="1457"/>
      <c r="AB18" s="1457"/>
      <c r="AC18" s="536" t="s">
        <v>2812</v>
      </c>
    </row>
    <row r="19" spans="1:39" ht="14.1" customHeight="1">
      <c r="A19" s="531" t="s">
        <v>3303</v>
      </c>
      <c r="B19" s="531"/>
      <c r="C19" s="531"/>
      <c r="D19" s="496"/>
      <c r="E19" s="531"/>
      <c r="F19" s="531"/>
      <c r="G19" s="531"/>
      <c r="H19" s="541"/>
      <c r="I19" s="541"/>
      <c r="J19" s="496"/>
      <c r="K19" s="531"/>
      <c r="L19" s="496"/>
      <c r="M19" s="531"/>
      <c r="N19" s="496"/>
      <c r="O19" s="531"/>
      <c r="P19" s="531"/>
      <c r="Q19" s="499"/>
      <c r="R19" s="499"/>
      <c r="S19" s="499"/>
      <c r="T19" s="499"/>
      <c r="U19" s="499"/>
      <c r="V19" s="499"/>
      <c r="W19" s="499"/>
      <c r="X19" s="499"/>
      <c r="Y19" s="499"/>
      <c r="Z19" s="499"/>
      <c r="AA19" s="499"/>
      <c r="AB19" s="531"/>
      <c r="AC19" s="531"/>
      <c r="AE19" s="557" t="s">
        <v>2828</v>
      </c>
      <c r="AF19" s="558" t="s">
        <v>3304</v>
      </c>
      <c r="AG19" s="559" t="s">
        <v>3305</v>
      </c>
      <c r="AH19" s="1501" t="s">
        <v>3306</v>
      </c>
      <c r="AI19" s="1501"/>
      <c r="AJ19" s="1501"/>
      <c r="AK19" s="1501"/>
      <c r="AL19" s="1501"/>
      <c r="AM19" s="1501"/>
    </row>
    <row r="20" spans="1:39" ht="14.1" customHeight="1" thickBot="1">
      <c r="A20" s="536"/>
      <c r="B20" s="536"/>
      <c r="C20" s="560" t="str">
        <f>AE19</f>
        <v>□</v>
      </c>
      <c r="D20" s="551" t="s">
        <v>3304</v>
      </c>
      <c r="E20" s="536"/>
      <c r="F20" s="536"/>
      <c r="G20" s="560" t="str">
        <f>AE20</f>
        <v>□</v>
      </c>
      <c r="H20" s="544" t="s">
        <v>3307</v>
      </c>
      <c r="I20" s="545"/>
      <c r="J20" s="551"/>
      <c r="K20" s="536"/>
      <c r="L20" s="551"/>
      <c r="M20" s="536"/>
      <c r="N20" s="551"/>
      <c r="O20" s="536"/>
      <c r="P20" s="536"/>
      <c r="Q20" s="503"/>
      <c r="R20" s="503"/>
      <c r="S20" s="503"/>
      <c r="T20" s="503"/>
      <c r="U20" s="503"/>
      <c r="V20" s="503"/>
      <c r="W20" s="503"/>
      <c r="X20" s="503"/>
      <c r="Y20" s="503"/>
      <c r="Z20" s="503"/>
      <c r="AA20" s="503"/>
      <c r="AB20" s="536"/>
      <c r="AC20" s="536"/>
      <c r="AE20" s="561" t="s">
        <v>2828</v>
      </c>
      <c r="AF20" s="562" t="s">
        <v>3307</v>
      </c>
      <c r="AG20" s="563"/>
      <c r="AH20" s="1501"/>
      <c r="AI20" s="1501"/>
      <c r="AJ20" s="1501"/>
      <c r="AK20" s="1501"/>
      <c r="AL20" s="1501"/>
      <c r="AM20" s="1501"/>
    </row>
    <row r="21" spans="1:39" ht="14.1" customHeight="1">
      <c r="A21" s="531" t="s">
        <v>3308</v>
      </c>
      <c r="B21" s="531"/>
      <c r="C21" s="531"/>
      <c r="D21" s="496"/>
      <c r="E21" s="531"/>
      <c r="F21" s="531"/>
      <c r="G21" s="531"/>
      <c r="H21" s="541"/>
      <c r="I21" s="541"/>
      <c r="J21" s="496"/>
      <c r="K21" s="531"/>
      <c r="L21" s="496"/>
      <c r="M21" s="531"/>
      <c r="N21" s="496"/>
      <c r="O21" s="531"/>
      <c r="P21" s="531"/>
      <c r="Q21" s="499"/>
      <c r="R21" s="499"/>
      <c r="S21" s="499"/>
      <c r="T21" s="499"/>
      <c r="U21" s="499"/>
      <c r="V21" s="499"/>
      <c r="W21" s="499"/>
      <c r="X21" s="499"/>
      <c r="Y21" s="499"/>
      <c r="Z21" s="499"/>
      <c r="AA21" s="499"/>
      <c r="AB21" s="531"/>
      <c r="AC21" s="531"/>
      <c r="AE21" s="557" t="s">
        <v>2828</v>
      </c>
      <c r="AF21" s="558" t="s">
        <v>3048</v>
      </c>
      <c r="AG21" s="559" t="s">
        <v>3305</v>
      </c>
      <c r="AH21" s="1501" t="s">
        <v>3309</v>
      </c>
      <c r="AI21" s="1501"/>
      <c r="AJ21" s="1501"/>
      <c r="AK21" s="1501"/>
      <c r="AL21" s="1501"/>
      <c r="AM21" s="1501"/>
    </row>
    <row r="22" spans="1:39" ht="14.1" customHeight="1" thickBot="1">
      <c r="A22" s="536"/>
      <c r="B22" s="536"/>
      <c r="C22" s="560" t="str">
        <f>AE21</f>
        <v>□</v>
      </c>
      <c r="D22" s="551" t="s">
        <v>3048</v>
      </c>
      <c r="E22" s="536"/>
      <c r="F22" s="536"/>
      <c r="G22" s="560" t="str">
        <f>AE22</f>
        <v>□</v>
      </c>
      <c r="H22" s="544" t="s">
        <v>3049</v>
      </c>
      <c r="I22" s="545"/>
      <c r="J22" s="551"/>
      <c r="K22" s="536"/>
      <c r="L22" s="551"/>
      <c r="M22" s="536"/>
      <c r="N22" s="551"/>
      <c r="O22" s="536"/>
      <c r="P22" s="536"/>
      <c r="Q22" s="503"/>
      <c r="R22" s="503"/>
      <c r="S22" s="503"/>
      <c r="T22" s="503"/>
      <c r="U22" s="503"/>
      <c r="V22" s="503"/>
      <c r="W22" s="503"/>
      <c r="X22" s="503"/>
      <c r="Y22" s="503"/>
      <c r="Z22" s="503"/>
      <c r="AA22" s="503"/>
      <c r="AB22" s="536"/>
      <c r="AC22" s="536"/>
      <c r="AE22" s="561" t="s">
        <v>2828</v>
      </c>
      <c r="AF22" s="562" t="s">
        <v>3049</v>
      </c>
      <c r="AG22" s="563"/>
      <c r="AH22" s="1501"/>
      <c r="AI22" s="1501"/>
      <c r="AJ22" s="1501"/>
      <c r="AK22" s="1501"/>
      <c r="AL22" s="1501"/>
      <c r="AM22" s="1501"/>
    </row>
    <row r="23" spans="1:39" ht="14.1" customHeight="1">
      <c r="A23" s="531" t="s">
        <v>4511</v>
      </c>
      <c r="B23" s="531"/>
      <c r="C23" s="1074"/>
      <c r="D23" s="496"/>
      <c r="E23" s="531"/>
      <c r="F23" s="531"/>
      <c r="G23" s="1074"/>
      <c r="H23" s="538"/>
      <c r="I23" s="541"/>
      <c r="J23" s="496"/>
      <c r="K23" s="531"/>
      <c r="L23" s="496"/>
      <c r="M23" s="531"/>
      <c r="N23" s="496"/>
      <c r="O23" s="531"/>
      <c r="P23" s="531"/>
      <c r="Q23" s="499"/>
      <c r="R23" s="499"/>
      <c r="S23" s="499"/>
      <c r="T23" s="499"/>
      <c r="U23" s="499"/>
      <c r="V23" s="499"/>
      <c r="W23" s="499"/>
      <c r="X23" s="499"/>
      <c r="Y23" s="499"/>
      <c r="Z23" s="499"/>
      <c r="AA23" s="499"/>
      <c r="AB23" s="531"/>
      <c r="AC23" s="531"/>
      <c r="AE23" s="412"/>
      <c r="AF23" s="1075"/>
      <c r="AG23" s="1076"/>
      <c r="AH23" s="1071"/>
      <c r="AI23" s="1071"/>
      <c r="AJ23" s="1071"/>
      <c r="AK23" s="1071"/>
      <c r="AL23" s="1071"/>
      <c r="AM23" s="1071"/>
    </row>
    <row r="24" spans="1:39" ht="14.1" customHeight="1">
      <c r="A24" s="531"/>
      <c r="B24" s="531" t="s">
        <v>4512</v>
      </c>
      <c r="C24" s="1074"/>
      <c r="D24" s="496"/>
      <c r="E24" s="531"/>
      <c r="F24" s="531"/>
      <c r="G24" s="1074" t="str">
        <f>'第三面-2'!G30</f>
        <v>□</v>
      </c>
      <c r="H24" s="538" t="s">
        <v>3048</v>
      </c>
      <c r="I24" s="541"/>
      <c r="J24" s="530" t="str">
        <f>'第三面-2'!J30</f>
        <v>□</v>
      </c>
      <c r="K24" s="531" t="s">
        <v>3049</v>
      </c>
      <c r="L24" s="496"/>
      <c r="M24" s="531"/>
      <c r="N24" s="496"/>
      <c r="O24" s="531"/>
      <c r="P24" s="531"/>
      <c r="Q24" s="499"/>
      <c r="R24" s="499"/>
      <c r="S24" s="499"/>
      <c r="T24" s="499"/>
      <c r="U24" s="499"/>
      <c r="V24" s="499"/>
      <c r="W24" s="499"/>
      <c r="X24" s="499"/>
      <c r="Y24" s="499"/>
      <c r="Z24" s="499"/>
      <c r="AA24" s="499"/>
      <c r="AB24" s="531"/>
      <c r="AC24" s="531"/>
      <c r="AE24" s="412"/>
      <c r="AF24" s="1075"/>
      <c r="AG24" s="1076"/>
      <c r="AH24" s="1071"/>
      <c r="AI24" s="1071"/>
      <c r="AJ24" s="1071"/>
      <c r="AK24" s="1071"/>
      <c r="AL24" s="1071"/>
      <c r="AM24" s="1071"/>
    </row>
    <row r="25" spans="1:39" ht="14.1" customHeight="1">
      <c r="A25" s="531"/>
      <c r="B25" s="531" t="s">
        <v>4513</v>
      </c>
      <c r="C25" s="1074"/>
      <c r="D25" s="496"/>
      <c r="E25" s="531"/>
      <c r="F25" s="531"/>
      <c r="G25" s="1074"/>
      <c r="H25" s="538"/>
      <c r="I25" s="541"/>
      <c r="J25" s="496"/>
      <c r="K25" s="531"/>
      <c r="L25" s="496"/>
      <c r="M25" s="531"/>
      <c r="N25" s="496"/>
      <c r="O25" s="531"/>
      <c r="P25" s="531"/>
      <c r="Q25" s="499"/>
      <c r="R25" s="499"/>
      <c r="S25" s="499"/>
      <c r="T25" s="499"/>
      <c r="U25" s="499"/>
      <c r="V25" s="499"/>
      <c r="W25" s="499"/>
      <c r="X25" s="499"/>
      <c r="Y25" s="499"/>
      <c r="Z25" s="499"/>
      <c r="AA25" s="499"/>
      <c r="AB25" s="531"/>
      <c r="AC25" s="531"/>
      <c r="AE25" s="412"/>
      <c r="AF25" s="1075"/>
      <c r="AG25" s="1076"/>
      <c r="AH25" s="1071"/>
      <c r="AI25" s="1071"/>
      <c r="AJ25" s="1071"/>
      <c r="AK25" s="1071"/>
      <c r="AL25" s="1071"/>
      <c r="AM25" s="1071"/>
    </row>
    <row r="26" spans="1:39" ht="14.1" customHeight="1">
      <c r="A26" s="531"/>
      <c r="B26" s="531"/>
      <c r="C26" s="1074" t="str">
        <f>'第三面-2'!D32</f>
        <v>□</v>
      </c>
      <c r="D26" s="499" t="s">
        <v>4489</v>
      </c>
      <c r="E26" s="531"/>
      <c r="F26" s="531"/>
      <c r="G26" s="1074"/>
      <c r="H26" s="538"/>
      <c r="I26" s="541"/>
      <c r="J26" s="496"/>
      <c r="K26" s="531"/>
      <c r="L26" s="496"/>
      <c r="M26" s="531"/>
      <c r="N26" s="496"/>
      <c r="O26" s="531"/>
      <c r="P26" s="531"/>
      <c r="Q26" s="499"/>
      <c r="R26" s="499"/>
      <c r="S26" s="499"/>
      <c r="T26" s="499"/>
      <c r="U26" s="499"/>
      <c r="V26" s="499"/>
      <c r="W26" s="499"/>
      <c r="X26" s="499"/>
      <c r="Y26" s="499"/>
      <c r="Z26" s="499"/>
      <c r="AA26" s="499"/>
      <c r="AB26" s="531"/>
      <c r="AC26" s="531"/>
      <c r="AE26" s="412"/>
      <c r="AF26" s="1075"/>
      <c r="AG26" s="1076"/>
      <c r="AH26" s="1071"/>
      <c r="AI26" s="1071"/>
      <c r="AJ26" s="1071"/>
      <c r="AK26" s="1071"/>
      <c r="AL26" s="1071"/>
      <c r="AM26" s="1071"/>
    </row>
    <row r="27" spans="1:39" ht="14.1" customHeight="1">
      <c r="A27" s="536"/>
      <c r="B27" s="536"/>
      <c r="C27" s="560" t="str">
        <f>'第三面-2'!D33</f>
        <v>□</v>
      </c>
      <c r="D27" s="503" t="s">
        <v>2559</v>
      </c>
      <c r="E27" s="536"/>
      <c r="F27" s="536"/>
      <c r="G27" s="560"/>
      <c r="H27" s="544"/>
      <c r="I27" s="545"/>
      <c r="J27" s="551"/>
      <c r="K27" s="536"/>
      <c r="L27" s="551"/>
      <c r="M27" s="536"/>
      <c r="N27" s="551"/>
      <c r="O27" s="536"/>
      <c r="P27" s="536"/>
      <c r="Q27" s="503"/>
      <c r="R27" s="503"/>
      <c r="S27" s="503"/>
      <c r="T27" s="503"/>
      <c r="U27" s="503"/>
      <c r="V27" s="503"/>
      <c r="W27" s="503"/>
      <c r="X27" s="503"/>
      <c r="Y27" s="503"/>
      <c r="Z27" s="503"/>
      <c r="AA27" s="503"/>
      <c r="AB27" s="536"/>
      <c r="AC27" s="536"/>
      <c r="AE27" s="412"/>
      <c r="AF27" s="1075"/>
      <c r="AG27" s="1076"/>
      <c r="AH27" s="1071"/>
      <c r="AI27" s="1071"/>
      <c r="AJ27" s="1071"/>
      <c r="AK27" s="1071"/>
      <c r="AL27" s="1071"/>
      <c r="AM27" s="1071"/>
    </row>
    <row r="28" spans="1:39" ht="14.1" customHeight="1">
      <c r="A28" s="531" t="s">
        <v>4514</v>
      </c>
      <c r="B28" s="531"/>
      <c r="C28" s="531"/>
      <c r="D28" s="531"/>
      <c r="E28" s="531"/>
      <c r="F28" s="531"/>
      <c r="G28" s="531"/>
      <c r="H28" s="1456"/>
      <c r="I28" s="1456"/>
      <c r="J28" s="1456"/>
      <c r="K28" s="1456"/>
      <c r="L28" s="1456"/>
      <c r="M28" s="1456"/>
      <c r="N28" s="1456"/>
      <c r="O28" s="1456"/>
      <c r="P28" s="1456"/>
      <c r="Q28" s="1456"/>
      <c r="R28" s="1456"/>
      <c r="S28" s="1456"/>
      <c r="T28" s="1456"/>
      <c r="U28" s="1456"/>
      <c r="V28" s="1456"/>
      <c r="W28" s="1456"/>
      <c r="X28" s="1456"/>
      <c r="Y28" s="1456"/>
      <c r="Z28" s="1456"/>
      <c r="AA28" s="1456"/>
      <c r="AB28" s="1456"/>
      <c r="AC28" s="1456"/>
    </row>
    <row r="29" spans="1:39" ht="14.1" customHeight="1">
      <c r="A29" s="531"/>
      <c r="B29" s="1502" t="str">
        <f>IF('第三面-2'!A36="","",'第三面-2'!A36)</f>
        <v/>
      </c>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row>
    <row r="30" spans="1:39" ht="14.1" customHeight="1">
      <c r="A30" s="536"/>
      <c r="B30" s="1503"/>
      <c r="C30" s="1503"/>
      <c r="D30" s="1503"/>
      <c r="E30" s="1503"/>
      <c r="F30" s="1503"/>
      <c r="G30" s="1503"/>
      <c r="H30" s="1503"/>
      <c r="I30" s="1503"/>
      <c r="J30" s="1503"/>
      <c r="K30" s="1503"/>
      <c r="L30" s="1503"/>
      <c r="M30" s="1503"/>
      <c r="N30" s="1503"/>
      <c r="O30" s="1503"/>
      <c r="P30" s="1503"/>
      <c r="Q30" s="1503"/>
      <c r="R30" s="1503"/>
      <c r="S30" s="1503"/>
      <c r="T30" s="1503"/>
      <c r="U30" s="1503"/>
      <c r="V30" s="1503"/>
      <c r="W30" s="1503"/>
      <c r="X30" s="1503"/>
      <c r="Y30" s="1503"/>
      <c r="Z30" s="1503"/>
      <c r="AA30" s="1503"/>
      <c r="AB30" s="1503"/>
      <c r="AC30" s="1503"/>
    </row>
    <row r="31" spans="1:39" ht="14.1" customHeight="1">
      <c r="A31" s="531"/>
      <c r="B31" s="531"/>
      <c r="C31" s="531"/>
      <c r="D31" s="531"/>
      <c r="E31" s="1489"/>
      <c r="F31" s="1489"/>
      <c r="G31" s="1489"/>
      <c r="H31" s="1489"/>
      <c r="I31" s="1489"/>
      <c r="J31" s="1489"/>
      <c r="K31" s="1489"/>
      <c r="L31" s="1489"/>
      <c r="M31" s="1489"/>
      <c r="N31" s="1489"/>
      <c r="O31" s="1489"/>
      <c r="P31" s="1489"/>
      <c r="Q31" s="1489"/>
      <c r="R31" s="1489"/>
      <c r="S31" s="1489"/>
      <c r="T31" s="1489"/>
      <c r="U31" s="1489"/>
      <c r="V31" s="1489"/>
      <c r="W31" s="1489"/>
      <c r="X31" s="1489"/>
      <c r="Y31" s="1489"/>
      <c r="Z31" s="1489"/>
      <c r="AA31" s="1489"/>
      <c r="AB31" s="1489"/>
      <c r="AC31" s="1489"/>
    </row>
    <row r="32" spans="1:39" ht="14.1" customHeight="1">
      <c r="A32" s="531"/>
      <c r="B32" s="552"/>
      <c r="C32" s="552"/>
      <c r="D32" s="552"/>
      <c r="E32" s="552"/>
      <c r="F32" s="552"/>
      <c r="G32" s="552"/>
      <c r="H32" s="552"/>
      <c r="I32" s="552"/>
      <c r="J32" s="552"/>
      <c r="K32" s="552"/>
      <c r="L32" s="552"/>
      <c r="M32" s="552"/>
      <c r="N32" s="552"/>
      <c r="O32" s="552"/>
      <c r="P32" s="552"/>
      <c r="Q32" s="552"/>
      <c r="R32" s="552"/>
      <c r="S32" s="552"/>
      <c r="T32" s="552"/>
      <c r="U32" s="552"/>
      <c r="V32" s="552"/>
      <c r="W32" s="552"/>
      <c r="X32" s="552"/>
      <c r="Y32" s="552"/>
      <c r="Z32" s="552"/>
      <c r="AA32" s="552"/>
      <c r="AB32" s="552"/>
      <c r="AC32" s="552"/>
    </row>
    <row r="33" spans="1:30" ht="14.1" customHeight="1">
      <c r="A33" s="531"/>
      <c r="B33" s="552"/>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row>
    <row r="34" spans="1:30" ht="14.1" customHeight="1"/>
    <row r="35" spans="1:30" ht="14.1" customHeight="1"/>
    <row r="36" spans="1:30" ht="14.1" customHeight="1"/>
    <row r="37" spans="1:30" ht="14.1" customHeight="1"/>
    <row r="38" spans="1:30" ht="14.1" customHeight="1">
      <c r="AD38" s="409"/>
    </row>
    <row r="39" spans="1:30" ht="14.1" customHeight="1">
      <c r="AD39" s="409"/>
    </row>
    <row r="40" spans="1:30" ht="14.1" customHeight="1"/>
    <row r="41" spans="1:30" ht="14.1" customHeight="1"/>
    <row r="42" spans="1:30" ht="14.1" customHeight="1"/>
    <row r="43" spans="1:30" ht="14.1" customHeight="1"/>
    <row r="44" spans="1:30" ht="14.1" customHeight="1"/>
    <row r="45" spans="1:30" ht="14.1" customHeight="1"/>
    <row r="46" spans="1:30" ht="14.1" customHeight="1"/>
    <row r="47" spans="1:30" ht="14.1" customHeight="1"/>
    <row r="48" spans="1:30" ht="14.1" customHeight="1"/>
    <row r="49" spans="1:29" ht="14.1" customHeight="1"/>
    <row r="50" spans="1:29" ht="14.1" customHeight="1"/>
    <row r="51" spans="1:29" s="481" customFormat="1" ht="17.100000000000001" customHeight="1">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row>
    <row r="52" spans="1:29" s="481" customFormat="1" ht="17.100000000000001" customHeight="1">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row>
    <row r="53" spans="1:29" ht="13.5" customHeight="1"/>
    <row r="54" spans="1:29" s="481" customFormat="1" ht="17.100000000000001" customHeight="1">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row>
    <row r="55" spans="1:29" s="481" customFormat="1" ht="17.100000000000001" customHeight="1">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row>
    <row r="56" spans="1:29" s="481" customFormat="1" ht="17.100000000000001" customHeight="1">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row>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sheetData>
  <mergeCells count="30">
    <mergeCell ref="AH19:AM20"/>
    <mergeCell ref="AH21:AM22"/>
    <mergeCell ref="H28:AC28"/>
    <mergeCell ref="B29:AC30"/>
    <mergeCell ref="E31:AC31"/>
    <mergeCell ref="H16:I16"/>
    <mergeCell ref="Q16:AB16"/>
    <mergeCell ref="H17:I17"/>
    <mergeCell ref="Q17:AB17"/>
    <mergeCell ref="H18:I18"/>
    <mergeCell ref="Q18:AB18"/>
    <mergeCell ref="A15:L15"/>
    <mergeCell ref="Q15:AA15"/>
    <mergeCell ref="J4:M4"/>
    <mergeCell ref="P4:S4"/>
    <mergeCell ref="I5:N5"/>
    <mergeCell ref="R5:W5"/>
    <mergeCell ref="A9:H9"/>
    <mergeCell ref="I9:AC9"/>
    <mergeCell ref="B10:AC12"/>
    <mergeCell ref="A13:I13"/>
    <mergeCell ref="J13:K13"/>
    <mergeCell ref="A14:I14"/>
    <mergeCell ref="J14:K14"/>
    <mergeCell ref="J1:N1"/>
    <mergeCell ref="P1:S1"/>
    <mergeCell ref="J2:M2"/>
    <mergeCell ref="P2:S2"/>
    <mergeCell ref="J3:M3"/>
    <mergeCell ref="P3:S3"/>
  </mergeCells>
  <phoneticPr fontId="1"/>
  <dataValidations count="1">
    <dataValidation type="list" allowBlank="1" showInputMessage="1" showErrorMessage="1" sqref="AE19:AE27 KA19:KA27 TW19:TW27 ADS19:ADS27 ANO19:ANO27 AXK19:AXK27 BHG19:BHG27 BRC19:BRC27 CAY19:CAY27 CKU19:CKU27 CUQ19:CUQ27 DEM19:DEM27 DOI19:DOI27 DYE19:DYE27 EIA19:EIA27 ERW19:ERW27 FBS19:FBS27 FLO19:FLO27 FVK19:FVK27 GFG19:GFG27 GPC19:GPC27 GYY19:GYY27 HIU19:HIU27 HSQ19:HSQ27 ICM19:ICM27 IMI19:IMI27 IWE19:IWE27 JGA19:JGA27 JPW19:JPW27 JZS19:JZS27 KJO19:KJO27 KTK19:KTK27 LDG19:LDG27 LNC19:LNC27 LWY19:LWY27 MGU19:MGU27 MQQ19:MQQ27 NAM19:NAM27 NKI19:NKI27 NUE19:NUE27 OEA19:OEA27 ONW19:ONW27 OXS19:OXS27 PHO19:PHO27 PRK19:PRK27 QBG19:QBG27 QLC19:QLC27 QUY19:QUY27 REU19:REU27 ROQ19:ROQ27 RYM19:RYM27 SII19:SII27 SSE19:SSE27 TCA19:TCA27 TLW19:TLW27 TVS19:TVS27 UFO19:UFO27 UPK19:UPK27 UZG19:UZG27 VJC19:VJC27 VSY19:VSY27 WCU19:WCU27 WMQ19:WMQ27 WWM19:WWM27 AE65560:AE65563 KA65560:KA65563 TW65560:TW65563 ADS65560:ADS65563 ANO65560:ANO65563 AXK65560:AXK65563 BHG65560:BHG65563 BRC65560:BRC65563 CAY65560:CAY65563 CKU65560:CKU65563 CUQ65560:CUQ65563 DEM65560:DEM65563 DOI65560:DOI65563 DYE65560:DYE65563 EIA65560:EIA65563 ERW65560:ERW65563 FBS65560:FBS65563 FLO65560:FLO65563 FVK65560:FVK65563 GFG65560:GFG65563 GPC65560:GPC65563 GYY65560:GYY65563 HIU65560:HIU65563 HSQ65560:HSQ65563 ICM65560:ICM65563 IMI65560:IMI65563 IWE65560:IWE65563 JGA65560:JGA65563 JPW65560:JPW65563 JZS65560:JZS65563 KJO65560:KJO65563 KTK65560:KTK65563 LDG65560:LDG65563 LNC65560:LNC65563 LWY65560:LWY65563 MGU65560:MGU65563 MQQ65560:MQQ65563 NAM65560:NAM65563 NKI65560:NKI65563 NUE65560:NUE65563 OEA65560:OEA65563 ONW65560:ONW65563 OXS65560:OXS65563 PHO65560:PHO65563 PRK65560:PRK65563 QBG65560:QBG65563 QLC65560:QLC65563 QUY65560:QUY65563 REU65560:REU65563 ROQ65560:ROQ65563 RYM65560:RYM65563 SII65560:SII65563 SSE65560:SSE65563 TCA65560:TCA65563 TLW65560:TLW65563 TVS65560:TVS65563 UFO65560:UFO65563 UPK65560:UPK65563 UZG65560:UZG65563 VJC65560:VJC65563 VSY65560:VSY65563 WCU65560:WCU65563 WMQ65560:WMQ65563 WWM65560:WWM65563 AE131096:AE131099 KA131096:KA131099 TW131096:TW131099 ADS131096:ADS131099 ANO131096:ANO131099 AXK131096:AXK131099 BHG131096:BHG131099 BRC131096:BRC131099 CAY131096:CAY131099 CKU131096:CKU131099 CUQ131096:CUQ131099 DEM131096:DEM131099 DOI131096:DOI131099 DYE131096:DYE131099 EIA131096:EIA131099 ERW131096:ERW131099 FBS131096:FBS131099 FLO131096:FLO131099 FVK131096:FVK131099 GFG131096:GFG131099 GPC131096:GPC131099 GYY131096:GYY131099 HIU131096:HIU131099 HSQ131096:HSQ131099 ICM131096:ICM131099 IMI131096:IMI131099 IWE131096:IWE131099 JGA131096:JGA131099 JPW131096:JPW131099 JZS131096:JZS131099 KJO131096:KJO131099 KTK131096:KTK131099 LDG131096:LDG131099 LNC131096:LNC131099 LWY131096:LWY131099 MGU131096:MGU131099 MQQ131096:MQQ131099 NAM131096:NAM131099 NKI131096:NKI131099 NUE131096:NUE131099 OEA131096:OEA131099 ONW131096:ONW131099 OXS131096:OXS131099 PHO131096:PHO131099 PRK131096:PRK131099 QBG131096:QBG131099 QLC131096:QLC131099 QUY131096:QUY131099 REU131096:REU131099 ROQ131096:ROQ131099 RYM131096:RYM131099 SII131096:SII131099 SSE131096:SSE131099 TCA131096:TCA131099 TLW131096:TLW131099 TVS131096:TVS131099 UFO131096:UFO131099 UPK131096:UPK131099 UZG131096:UZG131099 VJC131096:VJC131099 VSY131096:VSY131099 WCU131096:WCU131099 WMQ131096:WMQ131099 WWM131096:WWM131099 AE196632:AE196635 KA196632:KA196635 TW196632:TW196635 ADS196632:ADS196635 ANO196632:ANO196635 AXK196632:AXK196635 BHG196632:BHG196635 BRC196632:BRC196635 CAY196632:CAY196635 CKU196632:CKU196635 CUQ196632:CUQ196635 DEM196632:DEM196635 DOI196632:DOI196635 DYE196632:DYE196635 EIA196632:EIA196635 ERW196632:ERW196635 FBS196632:FBS196635 FLO196632:FLO196635 FVK196632:FVK196635 GFG196632:GFG196635 GPC196632:GPC196635 GYY196632:GYY196635 HIU196632:HIU196635 HSQ196632:HSQ196635 ICM196632:ICM196635 IMI196632:IMI196635 IWE196632:IWE196635 JGA196632:JGA196635 JPW196632:JPW196635 JZS196632:JZS196635 KJO196632:KJO196635 KTK196632:KTK196635 LDG196632:LDG196635 LNC196632:LNC196635 LWY196632:LWY196635 MGU196632:MGU196635 MQQ196632:MQQ196635 NAM196632:NAM196635 NKI196632:NKI196635 NUE196632:NUE196635 OEA196632:OEA196635 ONW196632:ONW196635 OXS196632:OXS196635 PHO196632:PHO196635 PRK196632:PRK196635 QBG196632:QBG196635 QLC196632:QLC196635 QUY196632:QUY196635 REU196632:REU196635 ROQ196632:ROQ196635 RYM196632:RYM196635 SII196632:SII196635 SSE196632:SSE196635 TCA196632:TCA196635 TLW196632:TLW196635 TVS196632:TVS196635 UFO196632:UFO196635 UPK196632:UPK196635 UZG196632:UZG196635 VJC196632:VJC196635 VSY196632:VSY196635 WCU196632:WCU196635 WMQ196632:WMQ196635 WWM196632:WWM196635 AE262168:AE262171 KA262168:KA262171 TW262168:TW262171 ADS262168:ADS262171 ANO262168:ANO262171 AXK262168:AXK262171 BHG262168:BHG262171 BRC262168:BRC262171 CAY262168:CAY262171 CKU262168:CKU262171 CUQ262168:CUQ262171 DEM262168:DEM262171 DOI262168:DOI262171 DYE262168:DYE262171 EIA262168:EIA262171 ERW262168:ERW262171 FBS262168:FBS262171 FLO262168:FLO262171 FVK262168:FVK262171 GFG262168:GFG262171 GPC262168:GPC262171 GYY262168:GYY262171 HIU262168:HIU262171 HSQ262168:HSQ262171 ICM262168:ICM262171 IMI262168:IMI262171 IWE262168:IWE262171 JGA262168:JGA262171 JPW262168:JPW262171 JZS262168:JZS262171 KJO262168:KJO262171 KTK262168:KTK262171 LDG262168:LDG262171 LNC262168:LNC262171 LWY262168:LWY262171 MGU262168:MGU262171 MQQ262168:MQQ262171 NAM262168:NAM262171 NKI262168:NKI262171 NUE262168:NUE262171 OEA262168:OEA262171 ONW262168:ONW262171 OXS262168:OXS262171 PHO262168:PHO262171 PRK262168:PRK262171 QBG262168:QBG262171 QLC262168:QLC262171 QUY262168:QUY262171 REU262168:REU262171 ROQ262168:ROQ262171 RYM262168:RYM262171 SII262168:SII262171 SSE262168:SSE262171 TCA262168:TCA262171 TLW262168:TLW262171 TVS262168:TVS262171 UFO262168:UFO262171 UPK262168:UPK262171 UZG262168:UZG262171 VJC262168:VJC262171 VSY262168:VSY262171 WCU262168:WCU262171 WMQ262168:WMQ262171 WWM262168:WWM262171 AE327704:AE327707 KA327704:KA327707 TW327704:TW327707 ADS327704:ADS327707 ANO327704:ANO327707 AXK327704:AXK327707 BHG327704:BHG327707 BRC327704:BRC327707 CAY327704:CAY327707 CKU327704:CKU327707 CUQ327704:CUQ327707 DEM327704:DEM327707 DOI327704:DOI327707 DYE327704:DYE327707 EIA327704:EIA327707 ERW327704:ERW327707 FBS327704:FBS327707 FLO327704:FLO327707 FVK327704:FVK327707 GFG327704:GFG327707 GPC327704:GPC327707 GYY327704:GYY327707 HIU327704:HIU327707 HSQ327704:HSQ327707 ICM327704:ICM327707 IMI327704:IMI327707 IWE327704:IWE327707 JGA327704:JGA327707 JPW327704:JPW327707 JZS327704:JZS327707 KJO327704:KJO327707 KTK327704:KTK327707 LDG327704:LDG327707 LNC327704:LNC327707 LWY327704:LWY327707 MGU327704:MGU327707 MQQ327704:MQQ327707 NAM327704:NAM327707 NKI327704:NKI327707 NUE327704:NUE327707 OEA327704:OEA327707 ONW327704:ONW327707 OXS327704:OXS327707 PHO327704:PHO327707 PRK327704:PRK327707 QBG327704:QBG327707 QLC327704:QLC327707 QUY327704:QUY327707 REU327704:REU327707 ROQ327704:ROQ327707 RYM327704:RYM327707 SII327704:SII327707 SSE327704:SSE327707 TCA327704:TCA327707 TLW327704:TLW327707 TVS327704:TVS327707 UFO327704:UFO327707 UPK327704:UPK327707 UZG327704:UZG327707 VJC327704:VJC327707 VSY327704:VSY327707 WCU327704:WCU327707 WMQ327704:WMQ327707 WWM327704:WWM327707 AE393240:AE393243 KA393240:KA393243 TW393240:TW393243 ADS393240:ADS393243 ANO393240:ANO393243 AXK393240:AXK393243 BHG393240:BHG393243 BRC393240:BRC393243 CAY393240:CAY393243 CKU393240:CKU393243 CUQ393240:CUQ393243 DEM393240:DEM393243 DOI393240:DOI393243 DYE393240:DYE393243 EIA393240:EIA393243 ERW393240:ERW393243 FBS393240:FBS393243 FLO393240:FLO393243 FVK393240:FVK393243 GFG393240:GFG393243 GPC393240:GPC393243 GYY393240:GYY393243 HIU393240:HIU393243 HSQ393240:HSQ393243 ICM393240:ICM393243 IMI393240:IMI393243 IWE393240:IWE393243 JGA393240:JGA393243 JPW393240:JPW393243 JZS393240:JZS393243 KJO393240:KJO393243 KTK393240:KTK393243 LDG393240:LDG393243 LNC393240:LNC393243 LWY393240:LWY393243 MGU393240:MGU393243 MQQ393240:MQQ393243 NAM393240:NAM393243 NKI393240:NKI393243 NUE393240:NUE393243 OEA393240:OEA393243 ONW393240:ONW393243 OXS393240:OXS393243 PHO393240:PHO393243 PRK393240:PRK393243 QBG393240:QBG393243 QLC393240:QLC393243 QUY393240:QUY393243 REU393240:REU393243 ROQ393240:ROQ393243 RYM393240:RYM393243 SII393240:SII393243 SSE393240:SSE393243 TCA393240:TCA393243 TLW393240:TLW393243 TVS393240:TVS393243 UFO393240:UFO393243 UPK393240:UPK393243 UZG393240:UZG393243 VJC393240:VJC393243 VSY393240:VSY393243 WCU393240:WCU393243 WMQ393240:WMQ393243 WWM393240:WWM393243 AE458776:AE458779 KA458776:KA458779 TW458776:TW458779 ADS458776:ADS458779 ANO458776:ANO458779 AXK458776:AXK458779 BHG458776:BHG458779 BRC458776:BRC458779 CAY458776:CAY458779 CKU458776:CKU458779 CUQ458776:CUQ458779 DEM458776:DEM458779 DOI458776:DOI458779 DYE458776:DYE458779 EIA458776:EIA458779 ERW458776:ERW458779 FBS458776:FBS458779 FLO458776:FLO458779 FVK458776:FVK458779 GFG458776:GFG458779 GPC458776:GPC458779 GYY458776:GYY458779 HIU458776:HIU458779 HSQ458776:HSQ458779 ICM458776:ICM458779 IMI458776:IMI458779 IWE458776:IWE458779 JGA458776:JGA458779 JPW458776:JPW458779 JZS458776:JZS458779 KJO458776:KJO458779 KTK458776:KTK458779 LDG458776:LDG458779 LNC458776:LNC458779 LWY458776:LWY458779 MGU458776:MGU458779 MQQ458776:MQQ458779 NAM458776:NAM458779 NKI458776:NKI458779 NUE458776:NUE458779 OEA458776:OEA458779 ONW458776:ONW458779 OXS458776:OXS458779 PHO458776:PHO458779 PRK458776:PRK458779 QBG458776:QBG458779 QLC458776:QLC458779 QUY458776:QUY458779 REU458776:REU458779 ROQ458776:ROQ458779 RYM458776:RYM458779 SII458776:SII458779 SSE458776:SSE458779 TCA458776:TCA458779 TLW458776:TLW458779 TVS458776:TVS458779 UFO458776:UFO458779 UPK458776:UPK458779 UZG458776:UZG458779 VJC458776:VJC458779 VSY458776:VSY458779 WCU458776:WCU458779 WMQ458776:WMQ458779 WWM458776:WWM458779 AE524312:AE524315 KA524312:KA524315 TW524312:TW524315 ADS524312:ADS524315 ANO524312:ANO524315 AXK524312:AXK524315 BHG524312:BHG524315 BRC524312:BRC524315 CAY524312:CAY524315 CKU524312:CKU524315 CUQ524312:CUQ524315 DEM524312:DEM524315 DOI524312:DOI524315 DYE524312:DYE524315 EIA524312:EIA524315 ERW524312:ERW524315 FBS524312:FBS524315 FLO524312:FLO524315 FVK524312:FVK524315 GFG524312:GFG524315 GPC524312:GPC524315 GYY524312:GYY524315 HIU524312:HIU524315 HSQ524312:HSQ524315 ICM524312:ICM524315 IMI524312:IMI524315 IWE524312:IWE524315 JGA524312:JGA524315 JPW524312:JPW524315 JZS524312:JZS524315 KJO524312:KJO524315 KTK524312:KTK524315 LDG524312:LDG524315 LNC524312:LNC524315 LWY524312:LWY524315 MGU524312:MGU524315 MQQ524312:MQQ524315 NAM524312:NAM524315 NKI524312:NKI524315 NUE524312:NUE524315 OEA524312:OEA524315 ONW524312:ONW524315 OXS524312:OXS524315 PHO524312:PHO524315 PRK524312:PRK524315 QBG524312:QBG524315 QLC524312:QLC524315 QUY524312:QUY524315 REU524312:REU524315 ROQ524312:ROQ524315 RYM524312:RYM524315 SII524312:SII524315 SSE524312:SSE524315 TCA524312:TCA524315 TLW524312:TLW524315 TVS524312:TVS524315 UFO524312:UFO524315 UPK524312:UPK524315 UZG524312:UZG524315 VJC524312:VJC524315 VSY524312:VSY524315 WCU524312:WCU524315 WMQ524312:WMQ524315 WWM524312:WWM524315 AE589848:AE589851 KA589848:KA589851 TW589848:TW589851 ADS589848:ADS589851 ANO589848:ANO589851 AXK589848:AXK589851 BHG589848:BHG589851 BRC589848:BRC589851 CAY589848:CAY589851 CKU589848:CKU589851 CUQ589848:CUQ589851 DEM589848:DEM589851 DOI589848:DOI589851 DYE589848:DYE589851 EIA589848:EIA589851 ERW589848:ERW589851 FBS589848:FBS589851 FLO589848:FLO589851 FVK589848:FVK589851 GFG589848:GFG589851 GPC589848:GPC589851 GYY589848:GYY589851 HIU589848:HIU589851 HSQ589848:HSQ589851 ICM589848:ICM589851 IMI589848:IMI589851 IWE589848:IWE589851 JGA589848:JGA589851 JPW589848:JPW589851 JZS589848:JZS589851 KJO589848:KJO589851 KTK589848:KTK589851 LDG589848:LDG589851 LNC589848:LNC589851 LWY589848:LWY589851 MGU589848:MGU589851 MQQ589848:MQQ589851 NAM589848:NAM589851 NKI589848:NKI589851 NUE589848:NUE589851 OEA589848:OEA589851 ONW589848:ONW589851 OXS589848:OXS589851 PHO589848:PHO589851 PRK589848:PRK589851 QBG589848:QBG589851 QLC589848:QLC589851 QUY589848:QUY589851 REU589848:REU589851 ROQ589848:ROQ589851 RYM589848:RYM589851 SII589848:SII589851 SSE589848:SSE589851 TCA589848:TCA589851 TLW589848:TLW589851 TVS589848:TVS589851 UFO589848:UFO589851 UPK589848:UPK589851 UZG589848:UZG589851 VJC589848:VJC589851 VSY589848:VSY589851 WCU589848:WCU589851 WMQ589848:WMQ589851 WWM589848:WWM589851 AE655384:AE655387 KA655384:KA655387 TW655384:TW655387 ADS655384:ADS655387 ANO655384:ANO655387 AXK655384:AXK655387 BHG655384:BHG655387 BRC655384:BRC655387 CAY655384:CAY655387 CKU655384:CKU655387 CUQ655384:CUQ655387 DEM655384:DEM655387 DOI655384:DOI655387 DYE655384:DYE655387 EIA655384:EIA655387 ERW655384:ERW655387 FBS655384:FBS655387 FLO655384:FLO655387 FVK655384:FVK655387 GFG655384:GFG655387 GPC655384:GPC655387 GYY655384:GYY655387 HIU655384:HIU655387 HSQ655384:HSQ655387 ICM655384:ICM655387 IMI655384:IMI655387 IWE655384:IWE655387 JGA655384:JGA655387 JPW655384:JPW655387 JZS655384:JZS655387 KJO655384:KJO655387 KTK655384:KTK655387 LDG655384:LDG655387 LNC655384:LNC655387 LWY655384:LWY655387 MGU655384:MGU655387 MQQ655384:MQQ655387 NAM655384:NAM655387 NKI655384:NKI655387 NUE655384:NUE655387 OEA655384:OEA655387 ONW655384:ONW655387 OXS655384:OXS655387 PHO655384:PHO655387 PRK655384:PRK655387 QBG655384:QBG655387 QLC655384:QLC655387 QUY655384:QUY655387 REU655384:REU655387 ROQ655384:ROQ655387 RYM655384:RYM655387 SII655384:SII655387 SSE655384:SSE655387 TCA655384:TCA655387 TLW655384:TLW655387 TVS655384:TVS655387 UFO655384:UFO655387 UPK655384:UPK655387 UZG655384:UZG655387 VJC655384:VJC655387 VSY655384:VSY655387 WCU655384:WCU655387 WMQ655384:WMQ655387 WWM655384:WWM655387 AE720920:AE720923 KA720920:KA720923 TW720920:TW720923 ADS720920:ADS720923 ANO720920:ANO720923 AXK720920:AXK720923 BHG720920:BHG720923 BRC720920:BRC720923 CAY720920:CAY720923 CKU720920:CKU720923 CUQ720920:CUQ720923 DEM720920:DEM720923 DOI720920:DOI720923 DYE720920:DYE720923 EIA720920:EIA720923 ERW720920:ERW720923 FBS720920:FBS720923 FLO720920:FLO720923 FVK720920:FVK720923 GFG720920:GFG720923 GPC720920:GPC720923 GYY720920:GYY720923 HIU720920:HIU720923 HSQ720920:HSQ720923 ICM720920:ICM720923 IMI720920:IMI720923 IWE720920:IWE720923 JGA720920:JGA720923 JPW720920:JPW720923 JZS720920:JZS720923 KJO720920:KJO720923 KTK720920:KTK720923 LDG720920:LDG720923 LNC720920:LNC720923 LWY720920:LWY720923 MGU720920:MGU720923 MQQ720920:MQQ720923 NAM720920:NAM720923 NKI720920:NKI720923 NUE720920:NUE720923 OEA720920:OEA720923 ONW720920:ONW720923 OXS720920:OXS720923 PHO720920:PHO720923 PRK720920:PRK720923 QBG720920:QBG720923 QLC720920:QLC720923 QUY720920:QUY720923 REU720920:REU720923 ROQ720920:ROQ720923 RYM720920:RYM720923 SII720920:SII720923 SSE720920:SSE720923 TCA720920:TCA720923 TLW720920:TLW720923 TVS720920:TVS720923 UFO720920:UFO720923 UPK720920:UPK720923 UZG720920:UZG720923 VJC720920:VJC720923 VSY720920:VSY720923 WCU720920:WCU720923 WMQ720920:WMQ720923 WWM720920:WWM720923 AE786456:AE786459 KA786456:KA786459 TW786456:TW786459 ADS786456:ADS786459 ANO786456:ANO786459 AXK786456:AXK786459 BHG786456:BHG786459 BRC786456:BRC786459 CAY786456:CAY786459 CKU786456:CKU786459 CUQ786456:CUQ786459 DEM786456:DEM786459 DOI786456:DOI786459 DYE786456:DYE786459 EIA786456:EIA786459 ERW786456:ERW786459 FBS786456:FBS786459 FLO786456:FLO786459 FVK786456:FVK786459 GFG786456:GFG786459 GPC786456:GPC786459 GYY786456:GYY786459 HIU786456:HIU786459 HSQ786456:HSQ786459 ICM786456:ICM786459 IMI786456:IMI786459 IWE786456:IWE786459 JGA786456:JGA786459 JPW786456:JPW786459 JZS786456:JZS786459 KJO786456:KJO786459 KTK786456:KTK786459 LDG786456:LDG786459 LNC786456:LNC786459 LWY786456:LWY786459 MGU786456:MGU786459 MQQ786456:MQQ786459 NAM786456:NAM786459 NKI786456:NKI786459 NUE786456:NUE786459 OEA786456:OEA786459 ONW786456:ONW786459 OXS786456:OXS786459 PHO786456:PHO786459 PRK786456:PRK786459 QBG786456:QBG786459 QLC786456:QLC786459 QUY786456:QUY786459 REU786456:REU786459 ROQ786456:ROQ786459 RYM786456:RYM786459 SII786456:SII786459 SSE786456:SSE786459 TCA786456:TCA786459 TLW786456:TLW786459 TVS786456:TVS786459 UFO786456:UFO786459 UPK786456:UPK786459 UZG786456:UZG786459 VJC786456:VJC786459 VSY786456:VSY786459 WCU786456:WCU786459 WMQ786456:WMQ786459 WWM786456:WWM786459 AE851992:AE851995 KA851992:KA851995 TW851992:TW851995 ADS851992:ADS851995 ANO851992:ANO851995 AXK851992:AXK851995 BHG851992:BHG851995 BRC851992:BRC851995 CAY851992:CAY851995 CKU851992:CKU851995 CUQ851992:CUQ851995 DEM851992:DEM851995 DOI851992:DOI851995 DYE851992:DYE851995 EIA851992:EIA851995 ERW851992:ERW851995 FBS851992:FBS851995 FLO851992:FLO851995 FVK851992:FVK851995 GFG851992:GFG851995 GPC851992:GPC851995 GYY851992:GYY851995 HIU851992:HIU851995 HSQ851992:HSQ851995 ICM851992:ICM851995 IMI851992:IMI851995 IWE851992:IWE851995 JGA851992:JGA851995 JPW851992:JPW851995 JZS851992:JZS851995 KJO851992:KJO851995 KTK851992:KTK851995 LDG851992:LDG851995 LNC851992:LNC851995 LWY851992:LWY851995 MGU851992:MGU851995 MQQ851992:MQQ851995 NAM851992:NAM851995 NKI851992:NKI851995 NUE851992:NUE851995 OEA851992:OEA851995 ONW851992:ONW851995 OXS851992:OXS851995 PHO851992:PHO851995 PRK851992:PRK851995 QBG851992:QBG851995 QLC851992:QLC851995 QUY851992:QUY851995 REU851992:REU851995 ROQ851992:ROQ851995 RYM851992:RYM851995 SII851992:SII851995 SSE851992:SSE851995 TCA851992:TCA851995 TLW851992:TLW851995 TVS851992:TVS851995 UFO851992:UFO851995 UPK851992:UPK851995 UZG851992:UZG851995 VJC851992:VJC851995 VSY851992:VSY851995 WCU851992:WCU851995 WMQ851992:WMQ851995 WWM851992:WWM851995 AE917528:AE917531 KA917528:KA917531 TW917528:TW917531 ADS917528:ADS917531 ANO917528:ANO917531 AXK917528:AXK917531 BHG917528:BHG917531 BRC917528:BRC917531 CAY917528:CAY917531 CKU917528:CKU917531 CUQ917528:CUQ917531 DEM917528:DEM917531 DOI917528:DOI917531 DYE917528:DYE917531 EIA917528:EIA917531 ERW917528:ERW917531 FBS917528:FBS917531 FLO917528:FLO917531 FVK917528:FVK917531 GFG917528:GFG917531 GPC917528:GPC917531 GYY917528:GYY917531 HIU917528:HIU917531 HSQ917528:HSQ917531 ICM917528:ICM917531 IMI917528:IMI917531 IWE917528:IWE917531 JGA917528:JGA917531 JPW917528:JPW917531 JZS917528:JZS917531 KJO917528:KJO917531 KTK917528:KTK917531 LDG917528:LDG917531 LNC917528:LNC917531 LWY917528:LWY917531 MGU917528:MGU917531 MQQ917528:MQQ917531 NAM917528:NAM917531 NKI917528:NKI917531 NUE917528:NUE917531 OEA917528:OEA917531 ONW917528:ONW917531 OXS917528:OXS917531 PHO917528:PHO917531 PRK917528:PRK917531 QBG917528:QBG917531 QLC917528:QLC917531 QUY917528:QUY917531 REU917528:REU917531 ROQ917528:ROQ917531 RYM917528:RYM917531 SII917528:SII917531 SSE917528:SSE917531 TCA917528:TCA917531 TLW917528:TLW917531 TVS917528:TVS917531 UFO917528:UFO917531 UPK917528:UPK917531 UZG917528:UZG917531 VJC917528:VJC917531 VSY917528:VSY917531 WCU917528:WCU917531 WMQ917528:WMQ917531 WWM917528:WWM917531 AE983064:AE983067 KA983064:KA983067 TW983064:TW983067 ADS983064:ADS983067 ANO983064:ANO983067 AXK983064:AXK983067 BHG983064:BHG983067 BRC983064:BRC983067 CAY983064:CAY983067 CKU983064:CKU983067 CUQ983064:CUQ983067 DEM983064:DEM983067 DOI983064:DOI983067 DYE983064:DYE983067 EIA983064:EIA983067 ERW983064:ERW983067 FBS983064:FBS983067 FLO983064:FLO983067 FVK983064:FVK983067 GFG983064:GFG983067 GPC983064:GPC983067 GYY983064:GYY983067 HIU983064:HIU983067 HSQ983064:HSQ983067 ICM983064:ICM983067 IMI983064:IMI983067 IWE983064:IWE983067 JGA983064:JGA983067 JPW983064:JPW983067 JZS983064:JZS983067 KJO983064:KJO983067 KTK983064:KTK983067 LDG983064:LDG983067 LNC983064:LNC983067 LWY983064:LWY983067 MGU983064:MGU983067 MQQ983064:MQQ983067 NAM983064:NAM983067 NKI983064:NKI983067 NUE983064:NUE983067 OEA983064:OEA983067 ONW983064:ONW983067 OXS983064:OXS983067 PHO983064:PHO983067 PRK983064:PRK983067 QBG983064:QBG983067 QLC983064:QLC983067 QUY983064:QUY983067 REU983064:REU983067 ROQ983064:ROQ983067 RYM983064:RYM983067 SII983064:SII983067 SSE983064:SSE983067 TCA983064:TCA983067 TLW983064:TLW983067 TVS983064:TVS983067 UFO983064:UFO983067 UPK983064:UPK983067 UZG983064:UZG983067 VJC983064:VJC983067 VSY983064:VSY983067 WCU983064:WCU983067 WMQ983064:WMQ983067 WWM983064:WWM983067"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11" customWidth="1"/>
    <col min="30" max="256" width="9" style="511"/>
    <col min="257" max="285" width="3" style="511" customWidth="1"/>
    <col min="286" max="512" width="9" style="511"/>
    <col min="513" max="541" width="3" style="511" customWidth="1"/>
    <col min="542" max="768" width="9" style="511"/>
    <col min="769" max="797" width="3" style="511" customWidth="1"/>
    <col min="798" max="1024" width="9" style="511"/>
    <col min="1025" max="1053" width="3" style="511" customWidth="1"/>
    <col min="1054" max="1280" width="9" style="511"/>
    <col min="1281" max="1309" width="3" style="511" customWidth="1"/>
    <col min="1310" max="1536" width="9" style="511"/>
    <col min="1537" max="1565" width="3" style="511" customWidth="1"/>
    <col min="1566" max="1792" width="9" style="511"/>
    <col min="1793" max="1821" width="3" style="511" customWidth="1"/>
    <col min="1822" max="2048" width="9" style="511"/>
    <col min="2049" max="2077" width="3" style="511" customWidth="1"/>
    <col min="2078" max="2304" width="9" style="511"/>
    <col min="2305" max="2333" width="3" style="511" customWidth="1"/>
    <col min="2334" max="2560" width="9" style="511"/>
    <col min="2561" max="2589" width="3" style="511" customWidth="1"/>
    <col min="2590" max="2816" width="9" style="511"/>
    <col min="2817" max="2845" width="3" style="511" customWidth="1"/>
    <col min="2846" max="3072" width="9" style="511"/>
    <col min="3073" max="3101" width="3" style="511" customWidth="1"/>
    <col min="3102" max="3328" width="9" style="511"/>
    <col min="3329" max="3357" width="3" style="511" customWidth="1"/>
    <col min="3358" max="3584" width="9" style="511"/>
    <col min="3585" max="3613" width="3" style="511" customWidth="1"/>
    <col min="3614" max="3840" width="9" style="511"/>
    <col min="3841" max="3869" width="3" style="511" customWidth="1"/>
    <col min="3870" max="4096" width="9" style="511"/>
    <col min="4097" max="4125" width="3" style="511" customWidth="1"/>
    <col min="4126" max="4352" width="9" style="511"/>
    <col min="4353" max="4381" width="3" style="511" customWidth="1"/>
    <col min="4382" max="4608" width="9" style="511"/>
    <col min="4609" max="4637" width="3" style="511" customWidth="1"/>
    <col min="4638" max="4864" width="9" style="511"/>
    <col min="4865" max="4893" width="3" style="511" customWidth="1"/>
    <col min="4894" max="5120" width="9" style="511"/>
    <col min="5121" max="5149" width="3" style="511" customWidth="1"/>
    <col min="5150" max="5376" width="9" style="511"/>
    <col min="5377" max="5405" width="3" style="511" customWidth="1"/>
    <col min="5406" max="5632" width="9" style="511"/>
    <col min="5633" max="5661" width="3" style="511" customWidth="1"/>
    <col min="5662" max="5888" width="9" style="511"/>
    <col min="5889" max="5917" width="3" style="511" customWidth="1"/>
    <col min="5918" max="6144" width="9" style="511"/>
    <col min="6145" max="6173" width="3" style="511" customWidth="1"/>
    <col min="6174" max="6400" width="9" style="511"/>
    <col min="6401" max="6429" width="3" style="511" customWidth="1"/>
    <col min="6430" max="6656" width="9" style="511"/>
    <col min="6657" max="6685" width="3" style="511" customWidth="1"/>
    <col min="6686" max="6912" width="9" style="511"/>
    <col min="6913" max="6941" width="3" style="511" customWidth="1"/>
    <col min="6942" max="7168" width="9" style="511"/>
    <col min="7169" max="7197" width="3" style="511" customWidth="1"/>
    <col min="7198" max="7424" width="9" style="511"/>
    <col min="7425" max="7453" width="3" style="511" customWidth="1"/>
    <col min="7454" max="7680" width="9" style="511"/>
    <col min="7681" max="7709" width="3" style="511" customWidth="1"/>
    <col min="7710" max="7936" width="9" style="511"/>
    <col min="7937" max="7965" width="3" style="511" customWidth="1"/>
    <col min="7966" max="8192" width="9" style="511"/>
    <col min="8193" max="8221" width="3" style="511" customWidth="1"/>
    <col min="8222" max="8448" width="9" style="511"/>
    <col min="8449" max="8477" width="3" style="511" customWidth="1"/>
    <col min="8478" max="8704" width="9" style="511"/>
    <col min="8705" max="8733" width="3" style="511" customWidth="1"/>
    <col min="8734" max="8960" width="9" style="511"/>
    <col min="8961" max="8989" width="3" style="511" customWidth="1"/>
    <col min="8990" max="9216" width="9" style="511"/>
    <col min="9217" max="9245" width="3" style="511" customWidth="1"/>
    <col min="9246" max="9472" width="9" style="511"/>
    <col min="9473" max="9501" width="3" style="511" customWidth="1"/>
    <col min="9502" max="9728" width="9" style="511"/>
    <col min="9729" max="9757" width="3" style="511" customWidth="1"/>
    <col min="9758" max="9984" width="9" style="511"/>
    <col min="9985" max="10013" width="3" style="511" customWidth="1"/>
    <col min="10014" max="10240" width="9" style="511"/>
    <col min="10241" max="10269" width="3" style="511" customWidth="1"/>
    <col min="10270" max="10496" width="9" style="511"/>
    <col min="10497" max="10525" width="3" style="511" customWidth="1"/>
    <col min="10526" max="10752" width="9" style="511"/>
    <col min="10753" max="10781" width="3" style="511" customWidth="1"/>
    <col min="10782" max="11008" width="9" style="511"/>
    <col min="11009" max="11037" width="3" style="511" customWidth="1"/>
    <col min="11038" max="11264" width="9" style="511"/>
    <col min="11265" max="11293" width="3" style="511" customWidth="1"/>
    <col min="11294" max="11520" width="9" style="511"/>
    <col min="11521" max="11549" width="3" style="511" customWidth="1"/>
    <col min="11550" max="11776" width="9" style="511"/>
    <col min="11777" max="11805" width="3" style="511" customWidth="1"/>
    <col min="11806" max="12032" width="9" style="511"/>
    <col min="12033" max="12061" width="3" style="511" customWidth="1"/>
    <col min="12062" max="12288" width="9" style="511"/>
    <col min="12289" max="12317" width="3" style="511" customWidth="1"/>
    <col min="12318" max="12544" width="9" style="511"/>
    <col min="12545" max="12573" width="3" style="511" customWidth="1"/>
    <col min="12574" max="12800" width="9" style="511"/>
    <col min="12801" max="12829" width="3" style="511" customWidth="1"/>
    <col min="12830" max="13056" width="9" style="511"/>
    <col min="13057" max="13085" width="3" style="511" customWidth="1"/>
    <col min="13086" max="13312" width="9" style="511"/>
    <col min="13313" max="13341" width="3" style="511" customWidth="1"/>
    <col min="13342" max="13568" width="9" style="511"/>
    <col min="13569" max="13597" width="3" style="511" customWidth="1"/>
    <col min="13598" max="13824" width="9" style="511"/>
    <col min="13825" max="13853" width="3" style="511" customWidth="1"/>
    <col min="13854" max="14080" width="9" style="511"/>
    <col min="14081" max="14109" width="3" style="511" customWidth="1"/>
    <col min="14110" max="14336" width="9" style="511"/>
    <col min="14337" max="14365" width="3" style="511" customWidth="1"/>
    <col min="14366" max="14592" width="9" style="511"/>
    <col min="14593" max="14621" width="3" style="511" customWidth="1"/>
    <col min="14622" max="14848" width="9" style="511"/>
    <col min="14849" max="14877" width="3" style="511" customWidth="1"/>
    <col min="14878" max="15104" width="9" style="511"/>
    <col min="15105" max="15133" width="3" style="511" customWidth="1"/>
    <col min="15134" max="15360" width="9" style="511"/>
    <col min="15361" max="15389" width="3" style="511" customWidth="1"/>
    <col min="15390" max="15616" width="9" style="511"/>
    <col min="15617" max="15645" width="3" style="511" customWidth="1"/>
    <col min="15646" max="15872" width="9" style="511"/>
    <col min="15873" max="15901" width="3" style="511" customWidth="1"/>
    <col min="15902" max="16128" width="9" style="511"/>
    <col min="16129" max="16157" width="3" style="511" customWidth="1"/>
    <col min="16158" max="16384" width="9" style="511"/>
  </cols>
  <sheetData>
    <row r="1" spans="1:29" ht="18" customHeight="1">
      <c r="A1" s="1505" t="s">
        <v>3310</v>
      </c>
      <c r="B1" s="1505"/>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Z1" s="1505"/>
      <c r="AA1" s="1505"/>
      <c r="AB1" s="1505"/>
      <c r="AC1" s="1505"/>
    </row>
    <row r="2" spans="1:29">
      <c r="A2" s="508"/>
    </row>
    <row r="3" spans="1:29">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row>
    <row r="4" spans="1:29" ht="18" customHeight="1">
      <c r="A4" s="1506" t="s">
        <v>3311</v>
      </c>
      <c r="B4" s="1507"/>
      <c r="C4" s="1507"/>
      <c r="D4" s="1507"/>
      <c r="E4" s="1507"/>
      <c r="F4" s="1507"/>
      <c r="G4" s="1507"/>
      <c r="H4" s="1507"/>
      <c r="I4" s="1507"/>
    </row>
    <row r="5" spans="1:29" ht="295.5" customHeight="1">
      <c r="A5" s="1508"/>
      <c r="B5" s="1508"/>
      <c r="C5" s="1508"/>
      <c r="D5" s="1508"/>
      <c r="E5" s="1508"/>
      <c r="F5" s="1508"/>
      <c r="G5" s="1508"/>
      <c r="H5" s="1508"/>
      <c r="I5" s="1508"/>
      <c r="J5" s="1508"/>
      <c r="K5" s="1508"/>
      <c r="L5" s="1508"/>
      <c r="M5" s="1508"/>
      <c r="N5" s="1508"/>
      <c r="O5" s="1508"/>
      <c r="P5" s="1508"/>
      <c r="Q5" s="1508"/>
      <c r="R5" s="1508"/>
      <c r="S5" s="1508"/>
      <c r="T5" s="1508"/>
      <c r="U5" s="1508"/>
      <c r="V5" s="1508"/>
      <c r="W5" s="1508"/>
      <c r="X5" s="1508"/>
      <c r="Y5" s="1508"/>
      <c r="Z5" s="1508"/>
      <c r="AA5" s="1508"/>
      <c r="AB5" s="1508"/>
      <c r="AC5" s="1508"/>
    </row>
    <row r="6" spans="1:29" ht="18" customHeight="1">
      <c r="A6" s="1506" t="s">
        <v>3312</v>
      </c>
      <c r="B6" s="1507"/>
      <c r="C6" s="1507"/>
      <c r="D6" s="1507"/>
      <c r="E6" s="1507"/>
      <c r="F6" s="1507"/>
      <c r="G6" s="1507"/>
      <c r="H6" s="1507"/>
      <c r="I6" s="1507"/>
    </row>
    <row r="7" spans="1:29" ht="331.5" customHeight="1">
      <c r="A7" s="1509"/>
      <c r="B7" s="1509"/>
      <c r="C7" s="1509"/>
      <c r="D7" s="1509"/>
      <c r="E7" s="1509"/>
      <c r="F7" s="1509"/>
      <c r="G7" s="1509"/>
      <c r="H7" s="1509"/>
      <c r="I7" s="1509"/>
      <c r="J7" s="1509"/>
      <c r="K7" s="1509"/>
      <c r="L7" s="1509"/>
      <c r="M7" s="1509"/>
      <c r="N7" s="1509"/>
      <c r="O7" s="1509"/>
      <c r="P7" s="1509"/>
      <c r="Q7" s="1509"/>
      <c r="R7" s="1509"/>
      <c r="S7" s="1509"/>
      <c r="T7" s="1509"/>
      <c r="U7" s="1509"/>
      <c r="V7" s="1509"/>
      <c r="W7" s="1509"/>
      <c r="X7" s="1509"/>
      <c r="Y7" s="1509"/>
      <c r="Z7" s="1509"/>
      <c r="AA7" s="1509"/>
      <c r="AB7" s="1509"/>
      <c r="AC7" s="1509"/>
    </row>
    <row r="8" spans="1:29" ht="187.5" customHeight="1">
      <c r="A8" s="1510" t="s">
        <v>4515</v>
      </c>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row>
    <row r="9" spans="1:29" ht="18" customHeight="1">
      <c r="A9" s="1504"/>
      <c r="B9" s="1504"/>
      <c r="C9" s="1504"/>
      <c r="D9" s="1504"/>
      <c r="E9" s="1504"/>
      <c r="F9" s="1504"/>
      <c r="G9" s="1504"/>
      <c r="H9" s="1504"/>
      <c r="I9" s="1504"/>
    </row>
    <row r="10" spans="1:29" ht="18" customHeight="1">
      <c r="A10" s="1504"/>
      <c r="B10" s="1504"/>
      <c r="C10" s="1504"/>
      <c r="D10" s="1504"/>
      <c r="E10" s="1504"/>
      <c r="F10" s="1504"/>
      <c r="G10" s="1504"/>
      <c r="H10" s="1504"/>
      <c r="I10" s="1504"/>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82" customWidth="1"/>
    <col min="30" max="256" width="9" style="482"/>
    <col min="257" max="285" width="3" style="482" customWidth="1"/>
    <col min="286" max="512" width="9" style="482"/>
    <col min="513" max="541" width="3" style="482" customWidth="1"/>
    <col min="542" max="768" width="9" style="482"/>
    <col min="769" max="797" width="3" style="482" customWidth="1"/>
    <col min="798" max="1024" width="9" style="482"/>
    <col min="1025" max="1053" width="3" style="482" customWidth="1"/>
    <col min="1054" max="1280" width="9" style="482"/>
    <col min="1281" max="1309" width="3" style="482" customWidth="1"/>
    <col min="1310" max="1536" width="9" style="482"/>
    <col min="1537" max="1565" width="3" style="482" customWidth="1"/>
    <col min="1566" max="1792" width="9" style="482"/>
    <col min="1793" max="1821" width="3" style="482" customWidth="1"/>
    <col min="1822" max="2048" width="9" style="482"/>
    <col min="2049" max="2077" width="3" style="482" customWidth="1"/>
    <col min="2078" max="2304" width="9" style="482"/>
    <col min="2305" max="2333" width="3" style="482" customWidth="1"/>
    <col min="2334" max="2560" width="9" style="482"/>
    <col min="2561" max="2589" width="3" style="482" customWidth="1"/>
    <col min="2590" max="2816" width="9" style="482"/>
    <col min="2817" max="2845" width="3" style="482" customWidth="1"/>
    <col min="2846" max="3072" width="9" style="482"/>
    <col min="3073" max="3101" width="3" style="482" customWidth="1"/>
    <col min="3102" max="3328" width="9" style="482"/>
    <col min="3329" max="3357" width="3" style="482" customWidth="1"/>
    <col min="3358" max="3584" width="9" style="482"/>
    <col min="3585" max="3613" width="3" style="482" customWidth="1"/>
    <col min="3614" max="3840" width="9" style="482"/>
    <col min="3841" max="3869" width="3" style="482" customWidth="1"/>
    <col min="3870" max="4096" width="9" style="482"/>
    <col min="4097" max="4125" width="3" style="482" customWidth="1"/>
    <col min="4126" max="4352" width="9" style="482"/>
    <col min="4353" max="4381" width="3" style="482" customWidth="1"/>
    <col min="4382" max="4608" width="9" style="482"/>
    <col min="4609" max="4637" width="3" style="482" customWidth="1"/>
    <col min="4638" max="4864" width="9" style="482"/>
    <col min="4865" max="4893" width="3" style="482" customWidth="1"/>
    <col min="4894" max="5120" width="9" style="482"/>
    <col min="5121" max="5149" width="3" style="482" customWidth="1"/>
    <col min="5150" max="5376" width="9" style="482"/>
    <col min="5377" max="5405" width="3" style="482" customWidth="1"/>
    <col min="5406" max="5632" width="9" style="482"/>
    <col min="5633" max="5661" width="3" style="482" customWidth="1"/>
    <col min="5662" max="5888" width="9" style="482"/>
    <col min="5889" max="5917" width="3" style="482" customWidth="1"/>
    <col min="5918" max="6144" width="9" style="482"/>
    <col min="6145" max="6173" width="3" style="482" customWidth="1"/>
    <col min="6174" max="6400" width="9" style="482"/>
    <col min="6401" max="6429" width="3" style="482" customWidth="1"/>
    <col min="6430" max="6656" width="9" style="482"/>
    <col min="6657" max="6685" width="3" style="482" customWidth="1"/>
    <col min="6686" max="6912" width="9" style="482"/>
    <col min="6913" max="6941" width="3" style="482" customWidth="1"/>
    <col min="6942" max="7168" width="9" style="482"/>
    <col min="7169" max="7197" width="3" style="482" customWidth="1"/>
    <col min="7198" max="7424" width="9" style="482"/>
    <col min="7425" max="7453" width="3" style="482" customWidth="1"/>
    <col min="7454" max="7680" width="9" style="482"/>
    <col min="7681" max="7709" width="3" style="482" customWidth="1"/>
    <col min="7710" max="7936" width="9" style="482"/>
    <col min="7937" max="7965" width="3" style="482" customWidth="1"/>
    <col min="7966" max="8192" width="9" style="482"/>
    <col min="8193" max="8221" width="3" style="482" customWidth="1"/>
    <col min="8222" max="8448" width="9" style="482"/>
    <col min="8449" max="8477" width="3" style="482" customWidth="1"/>
    <col min="8478" max="8704" width="9" style="482"/>
    <col min="8705" max="8733" width="3" style="482" customWidth="1"/>
    <col min="8734" max="8960" width="9" style="482"/>
    <col min="8961" max="8989" width="3" style="482" customWidth="1"/>
    <col min="8990" max="9216" width="9" style="482"/>
    <col min="9217" max="9245" width="3" style="482" customWidth="1"/>
    <col min="9246" max="9472" width="9" style="482"/>
    <col min="9473" max="9501" width="3" style="482" customWidth="1"/>
    <col min="9502" max="9728" width="9" style="482"/>
    <col min="9729" max="9757" width="3" style="482" customWidth="1"/>
    <col min="9758" max="9984" width="9" style="482"/>
    <col min="9985" max="10013" width="3" style="482" customWidth="1"/>
    <col min="10014" max="10240" width="9" style="482"/>
    <col min="10241" max="10269" width="3" style="482" customWidth="1"/>
    <col min="10270" max="10496" width="9" style="482"/>
    <col min="10497" max="10525" width="3" style="482" customWidth="1"/>
    <col min="10526" max="10752" width="9" style="482"/>
    <col min="10753" max="10781" width="3" style="482" customWidth="1"/>
    <col min="10782" max="11008" width="9" style="482"/>
    <col min="11009" max="11037" width="3" style="482" customWidth="1"/>
    <col min="11038" max="11264" width="9" style="482"/>
    <col min="11265" max="11293" width="3" style="482" customWidth="1"/>
    <col min="11294" max="11520" width="9" style="482"/>
    <col min="11521" max="11549" width="3" style="482" customWidth="1"/>
    <col min="11550" max="11776" width="9" style="482"/>
    <col min="11777" max="11805" width="3" style="482" customWidth="1"/>
    <col min="11806" max="12032" width="9" style="482"/>
    <col min="12033" max="12061" width="3" style="482" customWidth="1"/>
    <col min="12062" max="12288" width="9" style="482"/>
    <col min="12289" max="12317" width="3" style="482" customWidth="1"/>
    <col min="12318" max="12544" width="9" style="482"/>
    <col min="12545" max="12573" width="3" style="482" customWidth="1"/>
    <col min="12574" max="12800" width="9" style="482"/>
    <col min="12801" max="12829" width="3" style="482" customWidth="1"/>
    <col min="12830" max="13056" width="9" style="482"/>
    <col min="13057" max="13085" width="3" style="482" customWidth="1"/>
    <col min="13086" max="13312" width="9" style="482"/>
    <col min="13313" max="13341" width="3" style="482" customWidth="1"/>
    <col min="13342" max="13568" width="9" style="482"/>
    <col min="13569" max="13597" width="3" style="482" customWidth="1"/>
    <col min="13598" max="13824" width="9" style="482"/>
    <col min="13825" max="13853" width="3" style="482" customWidth="1"/>
    <col min="13854" max="14080" width="9" style="482"/>
    <col min="14081" max="14109" width="3" style="482" customWidth="1"/>
    <col min="14110" max="14336" width="9" style="482"/>
    <col min="14337" max="14365" width="3" style="482" customWidth="1"/>
    <col min="14366" max="14592" width="9" style="482"/>
    <col min="14593" max="14621" width="3" style="482" customWidth="1"/>
    <col min="14622" max="14848" width="9" style="482"/>
    <col min="14849" max="14877" width="3" style="482" customWidth="1"/>
    <col min="14878" max="15104" width="9" style="482"/>
    <col min="15105" max="15133" width="3" style="482" customWidth="1"/>
    <col min="15134" max="15360" width="9" style="482"/>
    <col min="15361" max="15389" width="3" style="482" customWidth="1"/>
    <col min="15390" max="15616" width="9" style="482"/>
    <col min="15617" max="15645" width="3" style="482" customWidth="1"/>
    <col min="15646" max="15872" width="9" style="482"/>
    <col min="15873" max="15901" width="3" style="482" customWidth="1"/>
    <col min="15902" max="16128" width="9" style="482"/>
    <col min="16129" max="16157" width="3" style="482" customWidth="1"/>
    <col min="16158" max="16384" width="9" style="482"/>
  </cols>
  <sheetData>
    <row r="1" spans="1:29" ht="15" customHeight="1">
      <c r="A1" s="1446"/>
      <c r="B1" s="1446"/>
      <c r="C1" s="1447"/>
      <c r="D1" s="1447"/>
      <c r="E1" s="1447"/>
      <c r="F1" s="1447"/>
      <c r="G1" s="1447"/>
      <c r="H1" s="1447"/>
      <c r="I1" s="1447"/>
      <c r="J1" s="1447"/>
      <c r="K1" s="1447"/>
      <c r="L1" s="1447"/>
      <c r="M1" s="1447"/>
      <c r="N1" s="1447"/>
      <c r="O1" s="1447"/>
      <c r="P1" s="1447"/>
      <c r="Q1" s="1447"/>
      <c r="R1" s="1447"/>
      <c r="S1" s="481"/>
      <c r="T1" s="481"/>
      <c r="U1" s="481"/>
      <c r="V1" s="481"/>
      <c r="W1" s="481"/>
      <c r="X1" s="1431" t="s">
        <v>3313</v>
      </c>
      <c r="Y1" s="1431"/>
      <c r="Z1" s="1431"/>
      <c r="AA1" s="1431"/>
      <c r="AB1" s="1431"/>
      <c r="AC1" s="1431"/>
    </row>
    <row r="2" spans="1:29" ht="15" customHeight="1">
      <c r="A2" s="565" t="s">
        <v>2740</v>
      </c>
      <c r="B2" s="565"/>
      <c r="C2" s="565"/>
      <c r="D2" s="565"/>
      <c r="E2" s="565"/>
      <c r="F2" s="565"/>
      <c r="G2" s="565"/>
      <c r="H2" s="1448"/>
      <c r="I2" s="1448"/>
      <c r="J2" s="1448"/>
      <c r="K2" s="1448"/>
      <c r="L2" s="1448"/>
      <c r="M2" s="1448"/>
      <c r="N2" s="1448"/>
      <c r="O2" s="1448"/>
      <c r="P2" s="1448"/>
      <c r="Q2" s="1448"/>
      <c r="R2" s="1448"/>
      <c r="S2" s="1448"/>
      <c r="T2" s="1448"/>
      <c r="U2" s="1448"/>
      <c r="V2" s="1448"/>
      <c r="W2" s="1448"/>
      <c r="X2" s="1448"/>
      <c r="Y2" s="1448"/>
      <c r="Z2" s="1448"/>
      <c r="AA2" s="1448"/>
      <c r="AB2" s="1448"/>
      <c r="AC2" s="1448"/>
    </row>
    <row r="3" spans="1:29" ht="15" customHeight="1">
      <c r="A3" s="511"/>
      <c r="B3" s="511" t="s">
        <v>2741</v>
      </c>
      <c r="C3" s="511"/>
      <c r="D3" s="511"/>
      <c r="E3" s="511"/>
      <c r="F3" s="511"/>
      <c r="G3" s="511"/>
      <c r="H3" s="1449" t="str">
        <f>IF('第二面（主）'!K4="","",'第二面（主）'!K4)</f>
        <v/>
      </c>
      <c r="I3" s="1449"/>
      <c r="J3" s="1449"/>
      <c r="K3" s="1449"/>
      <c r="L3" s="1449"/>
      <c r="M3" s="1449"/>
      <c r="N3" s="1449"/>
      <c r="O3" s="1449"/>
      <c r="P3" s="1449"/>
      <c r="Q3" s="1449"/>
      <c r="R3" s="1449"/>
      <c r="S3" s="1449"/>
      <c r="T3" s="1449"/>
      <c r="U3" s="1449"/>
      <c r="V3" s="1449"/>
      <c r="W3" s="1449"/>
      <c r="X3" s="1449"/>
      <c r="Y3" s="1449"/>
      <c r="Z3" s="1449"/>
      <c r="AA3" s="1449"/>
      <c r="AB3" s="1449"/>
      <c r="AC3" s="1449"/>
    </row>
    <row r="4" spans="1:29" ht="15" customHeight="1">
      <c r="A4" s="511"/>
      <c r="B4" s="511" t="s">
        <v>2742</v>
      </c>
      <c r="C4" s="511"/>
      <c r="D4" s="511"/>
      <c r="E4" s="511"/>
      <c r="F4" s="511"/>
      <c r="G4" s="511"/>
      <c r="H4" s="1449" t="str">
        <f>IF('第二面（主）'!K5="","",'第二面（主）'!K5)</f>
        <v/>
      </c>
      <c r="I4" s="1449"/>
      <c r="J4" s="1449"/>
      <c r="K4" s="1449"/>
      <c r="L4" s="1449"/>
      <c r="M4" s="1449"/>
      <c r="N4" s="1449"/>
      <c r="O4" s="1449"/>
      <c r="P4" s="1449"/>
      <c r="Q4" s="1449"/>
      <c r="R4" s="1449"/>
      <c r="S4" s="1449"/>
      <c r="T4" s="1449"/>
      <c r="U4" s="1449"/>
      <c r="V4" s="1449"/>
      <c r="W4" s="1449"/>
      <c r="X4" s="1449"/>
      <c r="Y4" s="1449"/>
      <c r="Z4" s="1449"/>
      <c r="AA4" s="1449"/>
      <c r="AB4" s="1449"/>
      <c r="AC4" s="1449"/>
    </row>
    <row r="5" spans="1:29" ht="15" customHeight="1">
      <c r="A5" s="511"/>
      <c r="B5" s="511" t="s">
        <v>2743</v>
      </c>
      <c r="C5" s="511"/>
      <c r="D5" s="511"/>
      <c r="E5" s="511"/>
      <c r="F5" s="511"/>
      <c r="G5" s="511"/>
      <c r="H5" s="490"/>
      <c r="I5" s="1411" t="str">
        <f>IF('第二面（主）'!K6="","",'第二面（主）'!K6)</f>
        <v/>
      </c>
      <c r="J5" s="1412"/>
      <c r="K5" s="1412"/>
      <c r="L5" s="491"/>
      <c r="M5" s="491"/>
      <c r="N5" s="491"/>
      <c r="O5" s="490"/>
      <c r="P5" s="490"/>
      <c r="Q5" s="490"/>
      <c r="R5" s="490"/>
      <c r="S5" s="490"/>
      <c r="T5" s="490"/>
      <c r="U5" s="490"/>
      <c r="V5" s="490"/>
      <c r="W5" s="490"/>
      <c r="X5" s="490"/>
      <c r="Y5" s="490"/>
      <c r="Z5" s="490"/>
      <c r="AA5" s="490"/>
      <c r="AB5" s="490"/>
      <c r="AC5" s="490"/>
    </row>
    <row r="6" spans="1:29" ht="15" customHeight="1">
      <c r="A6" s="511"/>
      <c r="B6" s="511" t="s">
        <v>2744</v>
      </c>
      <c r="C6" s="511"/>
      <c r="D6" s="511"/>
      <c r="E6" s="511"/>
      <c r="F6" s="511"/>
      <c r="G6" s="511"/>
      <c r="H6" s="1449" t="str">
        <f>IF('第二面（主）'!K7="","",'第二面（主）'!K7)</f>
        <v/>
      </c>
      <c r="I6" s="1449"/>
      <c r="J6" s="1449"/>
      <c r="K6" s="1449"/>
      <c r="L6" s="1449"/>
      <c r="M6" s="1449"/>
      <c r="N6" s="1449"/>
      <c r="O6" s="1449"/>
      <c r="P6" s="1449"/>
      <c r="Q6" s="1449"/>
      <c r="R6" s="1449"/>
      <c r="S6" s="1449"/>
      <c r="T6" s="1449"/>
      <c r="U6" s="1449"/>
      <c r="V6" s="1449"/>
      <c r="W6" s="1449"/>
      <c r="X6" s="1449"/>
      <c r="Y6" s="1449"/>
      <c r="Z6" s="1449"/>
      <c r="AA6" s="1449"/>
      <c r="AB6" s="1449"/>
      <c r="AC6" s="1449"/>
    </row>
    <row r="7" spans="1:29" ht="15" customHeight="1">
      <c r="A7" s="564"/>
      <c r="B7" s="564"/>
      <c r="C7" s="564"/>
      <c r="D7" s="564"/>
      <c r="E7" s="564"/>
      <c r="F7" s="564"/>
      <c r="G7" s="564"/>
      <c r="H7" s="1511"/>
      <c r="I7" s="1511"/>
      <c r="J7" s="1511"/>
      <c r="K7" s="1511"/>
      <c r="L7" s="1511"/>
      <c r="M7" s="501"/>
      <c r="N7" s="501"/>
      <c r="O7" s="501"/>
      <c r="P7" s="501"/>
      <c r="Q7" s="501"/>
      <c r="R7" s="501"/>
      <c r="S7" s="535"/>
      <c r="T7" s="535"/>
      <c r="U7" s="535"/>
      <c r="V7" s="535"/>
      <c r="W7" s="535"/>
      <c r="X7" s="535"/>
      <c r="Y7" s="535"/>
      <c r="Z7" s="535"/>
      <c r="AA7" s="535"/>
      <c r="AB7" s="535"/>
      <c r="AC7" s="535"/>
    </row>
    <row r="8" spans="1:29" ht="15" customHeight="1">
      <c r="A8" s="511"/>
      <c r="B8" s="511" t="s">
        <v>2741</v>
      </c>
      <c r="C8" s="511"/>
      <c r="D8" s="511"/>
      <c r="E8" s="511"/>
      <c r="F8" s="511"/>
      <c r="G8" s="511"/>
      <c r="H8" s="1449" t="str">
        <f>IF('第二面（主）'!K11="","",'第二面（主）'!K11)</f>
        <v/>
      </c>
      <c r="I8" s="1449"/>
      <c r="J8" s="1449"/>
      <c r="K8" s="1449"/>
      <c r="L8" s="1449"/>
      <c r="M8" s="1449"/>
      <c r="N8" s="1449"/>
      <c r="O8" s="1449"/>
      <c r="P8" s="1449"/>
      <c r="Q8" s="1449"/>
      <c r="R8" s="1449"/>
      <c r="S8" s="1449"/>
      <c r="T8" s="1449"/>
      <c r="U8" s="1449"/>
      <c r="V8" s="1449"/>
      <c r="W8" s="1449"/>
      <c r="X8" s="1449"/>
      <c r="Y8" s="1449"/>
      <c r="Z8" s="1449"/>
      <c r="AA8" s="1449"/>
      <c r="AB8" s="1449"/>
      <c r="AC8" s="1449"/>
    </row>
    <row r="9" spans="1:29" ht="15" customHeight="1">
      <c r="A9" s="511"/>
      <c r="B9" s="511" t="s">
        <v>2742</v>
      </c>
      <c r="C9" s="511"/>
      <c r="D9" s="511"/>
      <c r="E9" s="511"/>
      <c r="F9" s="511"/>
      <c r="G9" s="511"/>
      <c r="H9" s="1449" t="str">
        <f>IF('第二面（主）'!K12="","",'第二面（主）'!K12)</f>
        <v/>
      </c>
      <c r="I9" s="1449"/>
      <c r="J9" s="1449"/>
      <c r="K9" s="1449"/>
      <c r="L9" s="1449"/>
      <c r="M9" s="1449"/>
      <c r="N9" s="1449"/>
      <c r="O9" s="1449"/>
      <c r="P9" s="1449"/>
      <c r="Q9" s="1449"/>
      <c r="R9" s="1449"/>
      <c r="S9" s="1449"/>
      <c r="T9" s="1449"/>
      <c r="U9" s="1449"/>
      <c r="V9" s="1449"/>
      <c r="W9" s="1449"/>
      <c r="X9" s="1449"/>
      <c r="Y9" s="1449"/>
      <c r="Z9" s="1449"/>
      <c r="AA9" s="1449"/>
      <c r="AB9" s="1449"/>
      <c r="AC9" s="1449"/>
    </row>
    <row r="10" spans="1:29" ht="15" customHeight="1">
      <c r="A10" s="511"/>
      <c r="B10" s="511" t="s">
        <v>2743</v>
      </c>
      <c r="C10" s="511"/>
      <c r="D10" s="511"/>
      <c r="E10" s="511"/>
      <c r="F10" s="511"/>
      <c r="G10" s="511"/>
      <c r="H10" s="490"/>
      <c r="I10" s="1411" t="str">
        <f>IF('第二面（主）'!K13="","",'第二面（主）'!K13)</f>
        <v/>
      </c>
      <c r="J10" s="1412"/>
      <c r="K10" s="1412"/>
      <c r="L10" s="491"/>
      <c r="M10" s="491"/>
      <c r="N10" s="491"/>
      <c r="O10" s="490"/>
      <c r="P10" s="490"/>
      <c r="Q10" s="490"/>
      <c r="R10" s="490"/>
      <c r="S10" s="490"/>
      <c r="T10" s="490"/>
      <c r="U10" s="490"/>
      <c r="V10" s="490"/>
      <c r="W10" s="490"/>
      <c r="X10" s="490"/>
      <c r="Y10" s="490"/>
      <c r="Z10" s="490"/>
      <c r="AA10" s="490"/>
      <c r="AB10" s="490"/>
      <c r="AC10" s="490"/>
    </row>
    <row r="11" spans="1:29" ht="15" customHeight="1">
      <c r="A11" s="511"/>
      <c r="B11" s="511" t="s">
        <v>2744</v>
      </c>
      <c r="C11" s="511"/>
      <c r="D11" s="511"/>
      <c r="E11" s="511"/>
      <c r="F11" s="511"/>
      <c r="G11" s="511"/>
      <c r="H11" s="1449" t="str">
        <f>IF('第二面（主）'!K14="","",'第二面（主）'!K14)</f>
        <v/>
      </c>
      <c r="I11" s="1449"/>
      <c r="J11" s="1449"/>
      <c r="K11" s="1449"/>
      <c r="L11" s="1449"/>
      <c r="M11" s="1449"/>
      <c r="N11" s="1449"/>
      <c r="O11" s="1449"/>
      <c r="P11" s="1449"/>
      <c r="Q11" s="1449"/>
      <c r="R11" s="1449"/>
      <c r="S11" s="1449"/>
      <c r="T11" s="1449"/>
      <c r="U11" s="1449"/>
      <c r="V11" s="1449"/>
      <c r="W11" s="1449"/>
      <c r="X11" s="1449"/>
      <c r="Y11" s="1449"/>
      <c r="Z11" s="1449"/>
      <c r="AA11" s="1449"/>
      <c r="AB11" s="1449"/>
      <c r="AC11" s="1449"/>
    </row>
    <row r="12" spans="1:29" ht="15" customHeight="1">
      <c r="A12" s="564"/>
      <c r="B12" s="564"/>
      <c r="C12" s="564"/>
      <c r="D12" s="564"/>
      <c r="E12" s="564"/>
      <c r="F12" s="564"/>
      <c r="G12" s="564"/>
      <c r="H12" s="1511"/>
      <c r="I12" s="1511"/>
      <c r="J12" s="1511"/>
      <c r="K12" s="1511"/>
      <c r="L12" s="1511"/>
      <c r="M12" s="501"/>
      <c r="N12" s="501"/>
      <c r="O12" s="501"/>
      <c r="P12" s="501"/>
      <c r="Q12" s="501"/>
      <c r="R12" s="501"/>
      <c r="S12" s="535"/>
      <c r="T12" s="535"/>
      <c r="U12" s="535"/>
      <c r="V12" s="535"/>
      <c r="W12" s="535"/>
      <c r="X12" s="535"/>
      <c r="Y12" s="535"/>
      <c r="Z12" s="535"/>
      <c r="AA12" s="535"/>
      <c r="AB12" s="535"/>
      <c r="AC12" s="535"/>
    </row>
    <row r="13" spans="1:29" ht="15" customHeight="1">
      <c r="A13" s="511"/>
      <c r="B13" s="511" t="s">
        <v>2741</v>
      </c>
      <c r="C13" s="511"/>
      <c r="D13" s="511"/>
      <c r="E13" s="511"/>
      <c r="F13" s="511"/>
      <c r="G13" s="511"/>
      <c r="H13" s="1449" t="str">
        <f>IF('第二面（主）'!K18="","",'第二面（主）'!K18)</f>
        <v/>
      </c>
      <c r="I13" s="1449"/>
      <c r="J13" s="1449"/>
      <c r="K13" s="1449"/>
      <c r="L13" s="1449"/>
      <c r="M13" s="1449"/>
      <c r="N13" s="1449"/>
      <c r="O13" s="1449"/>
      <c r="P13" s="1449"/>
      <c r="Q13" s="1449"/>
      <c r="R13" s="1449"/>
      <c r="S13" s="1449"/>
      <c r="T13" s="1449"/>
      <c r="U13" s="1449"/>
      <c r="V13" s="1449"/>
      <c r="W13" s="1449"/>
      <c r="X13" s="1449"/>
      <c r="Y13" s="1449"/>
      <c r="Z13" s="1449"/>
      <c r="AA13" s="1449"/>
      <c r="AB13" s="1449"/>
      <c r="AC13" s="1449"/>
    </row>
    <row r="14" spans="1:29" ht="15" customHeight="1">
      <c r="A14" s="511"/>
      <c r="B14" s="511" t="s">
        <v>2742</v>
      </c>
      <c r="C14" s="511"/>
      <c r="D14" s="511"/>
      <c r="E14" s="511"/>
      <c r="F14" s="511"/>
      <c r="G14" s="511"/>
      <c r="H14" s="1449" t="str">
        <f>IF('第二面（主）'!K19="","",'第二面（主）'!K19)</f>
        <v/>
      </c>
      <c r="I14" s="1449"/>
      <c r="J14" s="1449"/>
      <c r="K14" s="1449"/>
      <c r="L14" s="1449"/>
      <c r="M14" s="1449"/>
      <c r="N14" s="1449"/>
      <c r="O14" s="1449"/>
      <c r="P14" s="1449"/>
      <c r="Q14" s="1449"/>
      <c r="R14" s="1449"/>
      <c r="S14" s="1449"/>
      <c r="T14" s="1449"/>
      <c r="U14" s="1449"/>
      <c r="V14" s="1449"/>
      <c r="W14" s="1449"/>
      <c r="X14" s="1449"/>
      <c r="Y14" s="1449"/>
      <c r="Z14" s="1449"/>
      <c r="AA14" s="1449"/>
      <c r="AB14" s="1449"/>
      <c r="AC14" s="1449"/>
    </row>
    <row r="15" spans="1:29" ht="15" customHeight="1">
      <c r="A15" s="511"/>
      <c r="B15" s="511" t="s">
        <v>2743</v>
      </c>
      <c r="C15" s="511"/>
      <c r="D15" s="511"/>
      <c r="E15" s="511"/>
      <c r="F15" s="511"/>
      <c r="G15" s="511"/>
      <c r="H15" s="490"/>
      <c r="I15" s="1411" t="str">
        <f>_xlfn.SINGLE(IF(_xlfn.SINGLE('第二面（主）'!K20)="","",'第二面（主）'!K20))</f>
        <v/>
      </c>
      <c r="J15" s="1412"/>
      <c r="K15" s="1412"/>
      <c r="L15" s="491"/>
      <c r="M15" s="491"/>
      <c r="N15" s="491"/>
      <c r="O15" s="490"/>
      <c r="P15" s="490"/>
      <c r="Q15" s="490"/>
      <c r="R15" s="490"/>
      <c r="S15" s="490"/>
      <c r="T15" s="490"/>
      <c r="U15" s="490"/>
      <c r="V15" s="490"/>
      <c r="W15" s="490"/>
      <c r="X15" s="490"/>
      <c r="Y15" s="490"/>
      <c r="Z15" s="490"/>
      <c r="AA15" s="490"/>
      <c r="AB15" s="490"/>
      <c r="AC15" s="490"/>
    </row>
    <row r="16" spans="1:29" ht="15" customHeight="1">
      <c r="A16" s="511"/>
      <c r="B16" s="511" t="s">
        <v>2744</v>
      </c>
      <c r="C16" s="511"/>
      <c r="D16" s="511"/>
      <c r="E16" s="511"/>
      <c r="F16" s="511"/>
      <c r="G16" s="511"/>
      <c r="H16" s="1449" t="str">
        <f>IF('第二面（主）'!K21="","",'第二面（主）'!K21)</f>
        <v/>
      </c>
      <c r="I16" s="1449"/>
      <c r="J16" s="1449"/>
      <c r="K16" s="1449"/>
      <c r="L16" s="1449"/>
      <c r="M16" s="1449"/>
      <c r="N16" s="1449"/>
      <c r="O16" s="1449"/>
      <c r="P16" s="1449"/>
      <c r="Q16" s="1449"/>
      <c r="R16" s="1449"/>
      <c r="S16" s="1449"/>
      <c r="T16" s="1449"/>
      <c r="U16" s="1449"/>
      <c r="V16" s="1449"/>
      <c r="W16" s="1449"/>
      <c r="X16" s="1449"/>
      <c r="Y16" s="1449"/>
      <c r="Z16" s="1449"/>
      <c r="AA16" s="1449"/>
      <c r="AB16" s="1449"/>
      <c r="AC16" s="1449"/>
    </row>
    <row r="17" spans="1:29" ht="15" customHeight="1">
      <c r="A17" s="564"/>
      <c r="B17" s="564"/>
      <c r="C17" s="564"/>
      <c r="D17" s="564"/>
      <c r="E17" s="564"/>
      <c r="F17" s="564"/>
      <c r="G17" s="564"/>
      <c r="H17" s="1511"/>
      <c r="I17" s="1511"/>
      <c r="J17" s="1511"/>
      <c r="K17" s="1511"/>
      <c r="L17" s="1511"/>
      <c r="M17" s="501"/>
      <c r="N17" s="501"/>
      <c r="O17" s="501"/>
      <c r="P17" s="501"/>
      <c r="Q17" s="501"/>
      <c r="R17" s="501"/>
      <c r="S17" s="535"/>
      <c r="T17" s="535"/>
      <c r="U17" s="535"/>
      <c r="V17" s="535"/>
      <c r="W17" s="535"/>
      <c r="X17" s="535"/>
      <c r="Y17" s="535"/>
      <c r="Z17" s="535"/>
      <c r="AA17" s="535"/>
      <c r="AB17" s="535"/>
      <c r="AC17" s="535"/>
    </row>
    <row r="18" spans="1:29" ht="15" customHeight="1">
      <c r="A18" s="511"/>
      <c r="B18" s="511" t="s">
        <v>2741</v>
      </c>
      <c r="C18" s="511"/>
      <c r="D18" s="511"/>
      <c r="E18" s="511"/>
      <c r="F18" s="511"/>
      <c r="G18" s="511"/>
      <c r="H18" s="1449" t="str">
        <f>IF('第二面（主）'!K25="","",'第二面（主）'!K25)</f>
        <v/>
      </c>
      <c r="I18" s="1449"/>
      <c r="J18" s="1449"/>
      <c r="K18" s="1449"/>
      <c r="L18" s="1449"/>
      <c r="M18" s="1449"/>
      <c r="N18" s="1449"/>
      <c r="O18" s="1449"/>
      <c r="P18" s="1449"/>
      <c r="Q18" s="1449"/>
      <c r="R18" s="1449"/>
      <c r="S18" s="1449"/>
      <c r="T18" s="1449"/>
      <c r="U18" s="1449"/>
      <c r="V18" s="1449"/>
      <c r="W18" s="1449"/>
      <c r="X18" s="1449"/>
      <c r="Y18" s="1449"/>
      <c r="Z18" s="1449"/>
      <c r="AA18" s="1449"/>
      <c r="AB18" s="1449"/>
      <c r="AC18" s="1449"/>
    </row>
    <row r="19" spans="1:29" ht="15" customHeight="1">
      <c r="A19" s="511"/>
      <c r="B19" s="511" t="s">
        <v>2742</v>
      </c>
      <c r="C19" s="511"/>
      <c r="D19" s="511"/>
      <c r="E19" s="511"/>
      <c r="F19" s="511"/>
      <c r="G19" s="511"/>
      <c r="H19" s="1449" t="str">
        <f>IF('第二面（主）'!K26="","",'第二面（主）'!K26)</f>
        <v/>
      </c>
      <c r="I19" s="1449"/>
      <c r="J19" s="1449"/>
      <c r="K19" s="1449"/>
      <c r="L19" s="1449"/>
      <c r="M19" s="1449"/>
      <c r="N19" s="1449"/>
      <c r="O19" s="1449"/>
      <c r="P19" s="1449"/>
      <c r="Q19" s="1449"/>
      <c r="R19" s="1449"/>
      <c r="S19" s="1449"/>
      <c r="T19" s="1449"/>
      <c r="U19" s="1449"/>
      <c r="V19" s="1449"/>
      <c r="W19" s="1449"/>
      <c r="X19" s="1449"/>
      <c r="Y19" s="1449"/>
      <c r="Z19" s="1449"/>
      <c r="AA19" s="1449"/>
      <c r="AB19" s="1449"/>
      <c r="AC19" s="1449"/>
    </row>
    <row r="20" spans="1:29" ht="15" customHeight="1">
      <c r="A20" s="511"/>
      <c r="B20" s="511" t="s">
        <v>2743</v>
      </c>
      <c r="C20" s="511"/>
      <c r="D20" s="511"/>
      <c r="E20" s="511"/>
      <c r="F20" s="511"/>
      <c r="G20" s="511"/>
      <c r="H20" s="490"/>
      <c r="I20" s="1411" t="str">
        <f>_xlfn.SINGLE(IF(_xlfn.SINGLE('第二面（主）'!K27)="","",'第二面（主）'!K27))</f>
        <v/>
      </c>
      <c r="J20" s="1412"/>
      <c r="K20" s="1412"/>
      <c r="L20" s="491"/>
      <c r="M20" s="491"/>
      <c r="N20" s="491"/>
      <c r="O20" s="490"/>
      <c r="P20" s="490"/>
      <c r="Q20" s="490"/>
      <c r="R20" s="490"/>
      <c r="S20" s="490"/>
      <c r="T20" s="490"/>
      <c r="U20" s="490"/>
      <c r="V20" s="490"/>
      <c r="W20" s="490"/>
      <c r="X20" s="490"/>
      <c r="Y20" s="490"/>
      <c r="Z20" s="490"/>
      <c r="AA20" s="490"/>
      <c r="AB20" s="490"/>
      <c r="AC20" s="490"/>
    </row>
    <row r="21" spans="1:29" ht="15" customHeight="1">
      <c r="A21" s="511"/>
      <c r="B21" s="511" t="s">
        <v>2744</v>
      </c>
      <c r="C21" s="511"/>
      <c r="D21" s="511"/>
      <c r="E21" s="511"/>
      <c r="F21" s="511"/>
      <c r="G21" s="511"/>
      <c r="H21" s="1449" t="str">
        <f>IF('第二面（主）'!K28="","",'第二面（主）'!K28)</f>
        <v/>
      </c>
      <c r="I21" s="1449"/>
      <c r="J21" s="1449"/>
      <c r="K21" s="1449"/>
      <c r="L21" s="1449"/>
      <c r="M21" s="1449"/>
      <c r="N21" s="1449"/>
      <c r="O21" s="1449"/>
      <c r="P21" s="1449"/>
      <c r="Q21" s="1449"/>
      <c r="R21" s="1449"/>
      <c r="S21" s="1449"/>
      <c r="T21" s="1449"/>
      <c r="U21" s="1449"/>
      <c r="V21" s="1449"/>
      <c r="W21" s="1449"/>
      <c r="X21" s="1449"/>
      <c r="Y21" s="1449"/>
      <c r="Z21" s="1449"/>
      <c r="AA21" s="1449"/>
      <c r="AB21" s="1449"/>
      <c r="AC21" s="1449"/>
    </row>
    <row r="22" spans="1:29" ht="15" customHeight="1">
      <c r="A22" s="564"/>
      <c r="B22" s="564"/>
      <c r="C22" s="564"/>
      <c r="D22" s="564"/>
      <c r="E22" s="564"/>
      <c r="F22" s="564"/>
      <c r="G22" s="564"/>
      <c r="H22" s="1511"/>
      <c r="I22" s="1511"/>
      <c r="J22" s="1511"/>
      <c r="K22" s="1511"/>
      <c r="L22" s="1511"/>
      <c r="M22" s="501"/>
      <c r="N22" s="501"/>
      <c r="O22" s="501"/>
      <c r="P22" s="501"/>
      <c r="Q22" s="501"/>
      <c r="R22" s="501"/>
      <c r="S22" s="535"/>
      <c r="T22" s="535"/>
      <c r="U22" s="535"/>
      <c r="V22" s="535"/>
      <c r="W22" s="535"/>
      <c r="X22" s="535"/>
      <c r="Y22" s="535"/>
      <c r="Z22" s="535"/>
      <c r="AA22" s="535"/>
      <c r="AB22" s="535"/>
      <c r="AC22" s="535"/>
    </row>
    <row r="23" spans="1:29" ht="15" customHeight="1">
      <c r="A23" s="511"/>
      <c r="B23" s="511" t="s">
        <v>2741</v>
      </c>
      <c r="C23" s="511"/>
      <c r="D23" s="511"/>
      <c r="E23" s="511"/>
      <c r="F23" s="511"/>
      <c r="G23" s="511"/>
      <c r="H23" s="1449" t="str">
        <f>IF('第二面（主）'!K32="","",'第二面（主）'!K32)</f>
        <v/>
      </c>
      <c r="I23" s="1449"/>
      <c r="J23" s="1449"/>
      <c r="K23" s="1449"/>
      <c r="L23" s="1449"/>
      <c r="M23" s="1449"/>
      <c r="N23" s="1449"/>
      <c r="O23" s="1449"/>
      <c r="P23" s="1449"/>
      <c r="Q23" s="1449"/>
      <c r="R23" s="1449"/>
      <c r="S23" s="1449"/>
      <c r="T23" s="1449"/>
      <c r="U23" s="1449"/>
      <c r="V23" s="1449"/>
      <c r="W23" s="1449"/>
      <c r="X23" s="1449"/>
      <c r="Y23" s="1449"/>
      <c r="Z23" s="1449"/>
      <c r="AA23" s="1449"/>
      <c r="AB23" s="1449"/>
      <c r="AC23" s="1449"/>
    </row>
    <row r="24" spans="1:29" ht="15" customHeight="1">
      <c r="A24" s="511"/>
      <c r="B24" s="511" t="s">
        <v>2742</v>
      </c>
      <c r="C24" s="511"/>
      <c r="D24" s="511"/>
      <c r="E24" s="511"/>
      <c r="F24" s="511"/>
      <c r="G24" s="511"/>
      <c r="H24" s="1449" t="str">
        <f>IF('第二面（主）'!K33="","",'第二面（主）'!K33)</f>
        <v/>
      </c>
      <c r="I24" s="1449"/>
      <c r="J24" s="1449"/>
      <c r="K24" s="1449"/>
      <c r="L24" s="1449"/>
      <c r="M24" s="1449"/>
      <c r="N24" s="1449"/>
      <c r="O24" s="1449"/>
      <c r="P24" s="1449"/>
      <c r="Q24" s="1449"/>
      <c r="R24" s="1449"/>
      <c r="S24" s="1449"/>
      <c r="T24" s="1449"/>
      <c r="U24" s="1449"/>
      <c r="V24" s="1449"/>
      <c r="W24" s="1449"/>
      <c r="X24" s="1449"/>
      <c r="Y24" s="1449"/>
      <c r="Z24" s="1449"/>
      <c r="AA24" s="1449"/>
      <c r="AB24" s="1449"/>
      <c r="AC24" s="1449"/>
    </row>
    <row r="25" spans="1:29" ht="15" customHeight="1">
      <c r="A25" s="511"/>
      <c r="B25" s="511" t="s">
        <v>2743</v>
      </c>
      <c r="C25" s="511"/>
      <c r="D25" s="511"/>
      <c r="E25" s="511"/>
      <c r="F25" s="511"/>
      <c r="G25" s="511"/>
      <c r="H25" s="490"/>
      <c r="I25" s="1411" t="str">
        <f>_xlfn.SINGLE(IF(_xlfn.SINGLE('第二面（主）'!K34)="","",'第二面（主）'!K34))</f>
        <v/>
      </c>
      <c r="J25" s="1412"/>
      <c r="K25" s="1412"/>
      <c r="L25" s="491"/>
      <c r="M25" s="491"/>
      <c r="N25" s="491"/>
      <c r="O25" s="490"/>
      <c r="P25" s="490"/>
      <c r="Q25" s="490"/>
      <c r="R25" s="490"/>
      <c r="S25" s="490"/>
      <c r="T25" s="490"/>
      <c r="U25" s="490"/>
      <c r="V25" s="490"/>
      <c r="W25" s="490"/>
      <c r="X25" s="490"/>
      <c r="Y25" s="490"/>
      <c r="Z25" s="490"/>
      <c r="AA25" s="490"/>
      <c r="AB25" s="490"/>
      <c r="AC25" s="490"/>
    </row>
    <row r="26" spans="1:29" ht="15" customHeight="1">
      <c r="A26" s="511"/>
      <c r="B26" s="511" t="s">
        <v>2744</v>
      </c>
      <c r="C26" s="511"/>
      <c r="D26" s="511"/>
      <c r="E26" s="511"/>
      <c r="F26" s="511"/>
      <c r="G26" s="511"/>
      <c r="H26" s="1449" t="str">
        <f>IF('第二面（主）'!K35="","",'第二面（主）'!K35)</f>
        <v/>
      </c>
      <c r="I26" s="1449"/>
      <c r="J26" s="1449"/>
      <c r="K26" s="1449"/>
      <c r="L26" s="1449"/>
      <c r="M26" s="1449"/>
      <c r="N26" s="1449"/>
      <c r="O26" s="1449"/>
      <c r="P26" s="1449"/>
      <c r="Q26" s="1449"/>
      <c r="R26" s="1449"/>
      <c r="S26" s="1449"/>
      <c r="T26" s="1449"/>
      <c r="U26" s="1449"/>
      <c r="V26" s="1449"/>
      <c r="W26" s="1449"/>
      <c r="X26" s="1449"/>
      <c r="Y26" s="1449"/>
      <c r="Z26" s="1449"/>
      <c r="AA26" s="1449"/>
      <c r="AB26" s="1449"/>
      <c r="AC26" s="1449"/>
    </row>
    <row r="27" spans="1:29" ht="15" customHeight="1">
      <c r="A27" s="564"/>
      <c r="B27" s="564"/>
      <c r="C27" s="564"/>
      <c r="D27" s="564"/>
      <c r="E27" s="564"/>
      <c r="F27" s="564"/>
      <c r="G27" s="564"/>
      <c r="H27" s="1511"/>
      <c r="I27" s="1511"/>
      <c r="J27" s="1511"/>
      <c r="K27" s="1511"/>
      <c r="L27" s="1511"/>
      <c r="M27" s="501"/>
      <c r="N27" s="501"/>
      <c r="O27" s="501"/>
      <c r="P27" s="501"/>
      <c r="Q27" s="501"/>
      <c r="R27" s="501"/>
      <c r="S27" s="535"/>
      <c r="T27" s="535"/>
      <c r="U27" s="535"/>
      <c r="V27" s="535"/>
      <c r="W27" s="535"/>
      <c r="X27" s="535"/>
      <c r="Y27" s="535"/>
      <c r="Z27" s="535"/>
      <c r="AA27" s="535"/>
      <c r="AB27" s="535"/>
      <c r="AC27" s="535"/>
    </row>
    <row r="28" spans="1:29" ht="15" customHeight="1">
      <c r="A28" s="511"/>
      <c r="B28" s="511" t="s">
        <v>2741</v>
      </c>
      <c r="C28" s="511"/>
      <c r="D28" s="511"/>
      <c r="E28" s="511"/>
      <c r="F28" s="511"/>
      <c r="G28" s="511"/>
      <c r="H28" s="1449" t="str">
        <f>IF('第二面（主）'!K39="","",'第二面（主）'!K39)</f>
        <v/>
      </c>
      <c r="I28" s="1449"/>
      <c r="J28" s="1449"/>
      <c r="K28" s="1449"/>
      <c r="L28" s="1449"/>
      <c r="M28" s="1449"/>
      <c r="N28" s="1449"/>
      <c r="O28" s="1449"/>
      <c r="P28" s="1449"/>
      <c r="Q28" s="1449"/>
      <c r="R28" s="1449"/>
      <c r="S28" s="1449"/>
      <c r="T28" s="1449"/>
      <c r="U28" s="1449"/>
      <c r="V28" s="1449"/>
      <c r="W28" s="1449"/>
      <c r="X28" s="1449"/>
      <c r="Y28" s="1449"/>
      <c r="Z28" s="1449"/>
      <c r="AA28" s="1449"/>
      <c r="AB28" s="1449"/>
      <c r="AC28" s="1449"/>
    </row>
    <row r="29" spans="1:29" ht="15" customHeight="1">
      <c r="A29" s="511"/>
      <c r="B29" s="511" t="s">
        <v>2742</v>
      </c>
      <c r="C29" s="511"/>
      <c r="D29" s="511"/>
      <c r="E29" s="511"/>
      <c r="F29" s="511"/>
      <c r="G29" s="511"/>
      <c r="H29" s="1449" t="str">
        <f>IF('第二面（主）'!K40="","",'第二面（主）'!K40)</f>
        <v/>
      </c>
      <c r="I29" s="1449"/>
      <c r="J29" s="1449"/>
      <c r="K29" s="1449"/>
      <c r="L29" s="1449"/>
      <c r="M29" s="1449"/>
      <c r="N29" s="1449"/>
      <c r="O29" s="1449"/>
      <c r="P29" s="1449"/>
      <c r="Q29" s="1449"/>
      <c r="R29" s="1449"/>
      <c r="S29" s="1449"/>
      <c r="T29" s="1449"/>
      <c r="U29" s="1449"/>
      <c r="V29" s="1449"/>
      <c r="W29" s="1449"/>
      <c r="X29" s="1449"/>
      <c r="Y29" s="1449"/>
      <c r="Z29" s="1449"/>
      <c r="AA29" s="1449"/>
      <c r="AB29" s="1449"/>
      <c r="AC29" s="1449"/>
    </row>
    <row r="30" spans="1:29" ht="15" customHeight="1">
      <c r="A30" s="511"/>
      <c r="B30" s="511" t="s">
        <v>2743</v>
      </c>
      <c r="C30" s="511"/>
      <c r="D30" s="511"/>
      <c r="E30" s="511"/>
      <c r="F30" s="511"/>
      <c r="G30" s="511"/>
      <c r="H30" s="490"/>
      <c r="I30" s="1411" t="str">
        <f>_xlfn.SINGLE(IF(_xlfn.SINGLE('第二面（主）'!K41)="","",'第二面（主）'!K41))</f>
        <v/>
      </c>
      <c r="J30" s="1412"/>
      <c r="K30" s="1412"/>
      <c r="L30" s="491"/>
      <c r="M30" s="491"/>
      <c r="N30" s="491"/>
      <c r="O30" s="490"/>
      <c r="P30" s="490"/>
      <c r="Q30" s="490"/>
      <c r="R30" s="490"/>
      <c r="S30" s="490"/>
      <c r="T30" s="490"/>
      <c r="U30" s="490"/>
      <c r="V30" s="490"/>
      <c r="W30" s="490"/>
      <c r="X30" s="490"/>
      <c r="Y30" s="490"/>
      <c r="Z30" s="490"/>
      <c r="AA30" s="490"/>
      <c r="AB30" s="490"/>
      <c r="AC30" s="490"/>
    </row>
    <row r="31" spans="1:29" ht="15" customHeight="1">
      <c r="A31" s="511"/>
      <c r="B31" s="511" t="s">
        <v>2744</v>
      </c>
      <c r="C31" s="511"/>
      <c r="D31" s="511"/>
      <c r="E31" s="511"/>
      <c r="F31" s="511"/>
      <c r="G31" s="511"/>
      <c r="H31" s="1449" t="str">
        <f>IF('第二面（主）'!K42="","",'第二面（主）'!K42)</f>
        <v/>
      </c>
      <c r="I31" s="1449"/>
      <c r="J31" s="1449"/>
      <c r="K31" s="1449"/>
      <c r="L31" s="1449"/>
      <c r="M31" s="1449"/>
      <c r="N31" s="1449"/>
      <c r="O31" s="1449"/>
      <c r="P31" s="1449"/>
      <c r="Q31" s="1449"/>
      <c r="R31" s="1449"/>
      <c r="S31" s="1449"/>
      <c r="T31" s="1449"/>
      <c r="U31" s="1449"/>
      <c r="V31" s="1449"/>
      <c r="W31" s="1449"/>
      <c r="X31" s="1449"/>
      <c r="Y31" s="1449"/>
      <c r="Z31" s="1449"/>
      <c r="AA31" s="1449"/>
      <c r="AB31" s="1449"/>
      <c r="AC31" s="1449"/>
    </row>
    <row r="32" spans="1:29" ht="15" customHeight="1">
      <c r="A32" s="564"/>
      <c r="B32" s="564"/>
      <c r="C32" s="564"/>
      <c r="D32" s="564"/>
      <c r="E32" s="564"/>
      <c r="F32" s="564"/>
      <c r="G32" s="564"/>
      <c r="H32" s="1511"/>
      <c r="I32" s="1511"/>
      <c r="J32" s="1511"/>
      <c r="K32" s="1511"/>
      <c r="L32" s="1511"/>
      <c r="M32" s="501"/>
      <c r="N32" s="501"/>
      <c r="O32" s="501"/>
      <c r="P32" s="501"/>
      <c r="Q32" s="501"/>
      <c r="R32" s="501"/>
      <c r="S32" s="535"/>
      <c r="T32" s="535"/>
      <c r="U32" s="535"/>
      <c r="V32" s="535"/>
      <c r="W32" s="535"/>
      <c r="X32" s="535"/>
      <c r="Y32" s="535"/>
      <c r="Z32" s="535"/>
      <c r="AA32" s="535"/>
      <c r="AB32" s="535"/>
      <c r="AC32" s="535"/>
    </row>
    <row r="33" spans="1:29" ht="15" customHeight="1">
      <c r="A33" s="511"/>
      <c r="B33" s="511"/>
      <c r="C33" s="511"/>
      <c r="D33" s="511"/>
      <c r="E33" s="511"/>
      <c r="F33" s="511"/>
      <c r="G33" s="511"/>
      <c r="H33" s="1449"/>
      <c r="I33" s="1449"/>
      <c r="J33" s="1449"/>
      <c r="K33" s="1449"/>
      <c r="L33" s="1449"/>
      <c r="M33" s="1449"/>
      <c r="N33" s="1449"/>
      <c r="O33" s="1449"/>
      <c r="P33" s="1449"/>
      <c r="Q33" s="1449"/>
      <c r="R33" s="1449"/>
      <c r="S33" s="1449"/>
      <c r="T33" s="1449"/>
      <c r="U33" s="1449"/>
      <c r="V33" s="1449"/>
      <c r="W33" s="1449"/>
      <c r="X33" s="1449"/>
      <c r="Y33" s="1449"/>
      <c r="Z33" s="1449"/>
      <c r="AA33" s="1449"/>
      <c r="AB33" s="1449"/>
      <c r="AC33" s="1449"/>
    </row>
    <row r="34" spans="1:29" ht="15" customHeight="1">
      <c r="A34" s="511"/>
      <c r="B34" s="511"/>
      <c r="C34" s="511"/>
      <c r="D34" s="511"/>
      <c r="E34" s="511"/>
      <c r="F34" s="511"/>
      <c r="G34" s="511"/>
      <c r="H34" s="1449"/>
      <c r="I34" s="1449"/>
      <c r="J34" s="1449"/>
      <c r="K34" s="1449"/>
      <c r="L34" s="1449"/>
      <c r="M34" s="1449"/>
      <c r="N34" s="1449"/>
      <c r="O34" s="1449"/>
      <c r="P34" s="1449"/>
      <c r="Q34" s="1449"/>
      <c r="R34" s="1449"/>
      <c r="S34" s="1449"/>
      <c r="T34" s="1449"/>
      <c r="U34" s="1449"/>
      <c r="V34" s="1449"/>
      <c r="W34" s="1449"/>
      <c r="X34" s="1449"/>
      <c r="Y34" s="1449"/>
      <c r="Z34" s="1449"/>
      <c r="AA34" s="1449"/>
      <c r="AB34" s="1449"/>
      <c r="AC34" s="1449"/>
    </row>
    <row r="35" spans="1:29" ht="15" customHeight="1">
      <c r="A35" s="511"/>
      <c r="B35" s="511"/>
      <c r="C35" s="511"/>
      <c r="D35" s="511"/>
      <c r="E35" s="511"/>
      <c r="F35" s="511"/>
      <c r="G35" s="511"/>
      <c r="H35" s="490"/>
      <c r="I35" s="1411"/>
      <c r="J35" s="1412"/>
      <c r="K35" s="1412"/>
      <c r="L35" s="491"/>
      <c r="M35" s="491"/>
      <c r="N35" s="491"/>
      <c r="O35" s="490"/>
      <c r="P35" s="490"/>
      <c r="Q35" s="490"/>
      <c r="R35" s="490"/>
      <c r="S35" s="490"/>
      <c r="T35" s="490"/>
      <c r="U35" s="490"/>
      <c r="V35" s="490"/>
      <c r="W35" s="490"/>
      <c r="X35" s="490"/>
      <c r="Y35" s="490"/>
      <c r="Z35" s="490"/>
      <c r="AA35" s="490"/>
      <c r="AB35" s="490"/>
      <c r="AC35" s="490"/>
    </row>
    <row r="36" spans="1:29" ht="15" customHeight="1">
      <c r="A36" s="511"/>
      <c r="B36" s="511"/>
      <c r="C36" s="511"/>
      <c r="D36" s="511"/>
      <c r="E36" s="511"/>
      <c r="F36" s="511"/>
      <c r="G36" s="511"/>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row>
    <row r="37" spans="1:29" ht="15" customHeight="1">
      <c r="A37" s="511"/>
      <c r="B37" s="511"/>
      <c r="C37" s="511"/>
      <c r="D37" s="511"/>
      <c r="E37" s="511"/>
      <c r="F37" s="511"/>
      <c r="G37" s="511"/>
      <c r="H37" s="1450"/>
      <c r="I37" s="1450"/>
      <c r="J37" s="1450"/>
      <c r="K37" s="1450"/>
      <c r="L37" s="1450"/>
      <c r="M37" s="492"/>
      <c r="N37" s="492"/>
      <c r="O37" s="492"/>
      <c r="P37" s="492"/>
      <c r="Q37" s="492"/>
      <c r="R37" s="492"/>
      <c r="S37" s="493"/>
      <c r="T37" s="493"/>
      <c r="U37" s="493"/>
      <c r="V37" s="493"/>
      <c r="W37" s="493"/>
      <c r="X37" s="493"/>
      <c r="Y37" s="493"/>
      <c r="Z37" s="493"/>
      <c r="AA37" s="493"/>
      <c r="AB37" s="493"/>
      <c r="AC37" s="493"/>
    </row>
  </sheetData>
  <mergeCells count="38">
    <mergeCell ref="H36:AC36"/>
    <mergeCell ref="H37:L37"/>
    <mergeCell ref="I30:K30"/>
    <mergeCell ref="H31:AC31"/>
    <mergeCell ref="H32:L32"/>
    <mergeCell ref="H33:AC33"/>
    <mergeCell ref="H34:AC34"/>
    <mergeCell ref="I35:K35"/>
    <mergeCell ref="H29:AC29"/>
    <mergeCell ref="H18:AC18"/>
    <mergeCell ref="H19:AC19"/>
    <mergeCell ref="I20:K20"/>
    <mergeCell ref="H21:AC21"/>
    <mergeCell ref="H22:L22"/>
    <mergeCell ref="H23:AC23"/>
    <mergeCell ref="H24:AC24"/>
    <mergeCell ref="I25:K25"/>
    <mergeCell ref="H26:AC26"/>
    <mergeCell ref="H27:L27"/>
    <mergeCell ref="H28:AC28"/>
    <mergeCell ref="H17:L17"/>
    <mergeCell ref="H6:AC6"/>
    <mergeCell ref="H7:L7"/>
    <mergeCell ref="H8:AC8"/>
    <mergeCell ref="H9:AC9"/>
    <mergeCell ref="I10:K10"/>
    <mergeCell ref="H11:AC11"/>
    <mergeCell ref="H12:L12"/>
    <mergeCell ref="H13:AC13"/>
    <mergeCell ref="H14:AC14"/>
    <mergeCell ref="I15:K15"/>
    <mergeCell ref="H16:AC16"/>
    <mergeCell ref="I5:K5"/>
    <mergeCell ref="A1:R1"/>
    <mergeCell ref="X1:AC1"/>
    <mergeCell ref="H2:AC2"/>
    <mergeCell ref="H3:AC3"/>
    <mergeCell ref="H4:AC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AT1" sqref="AT1"/>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629" t="s">
        <v>0</v>
      </c>
      <c r="B1" s="1629"/>
      <c r="C1" s="1629"/>
      <c r="D1" s="1629"/>
      <c r="E1" s="1629"/>
      <c r="F1" s="1629"/>
      <c r="G1" s="1629"/>
      <c r="H1" s="1629"/>
      <c r="I1" s="1629"/>
      <c r="J1" s="1629"/>
      <c r="K1" s="1629"/>
      <c r="L1" s="1629"/>
      <c r="M1" s="162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row>
    <row r="2" spans="1:53">
      <c r="A2" s="1629"/>
      <c r="B2" s="1629"/>
      <c r="C2" s="1629"/>
      <c r="D2" s="1629"/>
      <c r="E2" s="1629"/>
      <c r="F2" s="1629"/>
      <c r="G2" s="1629"/>
      <c r="H2" s="1629"/>
      <c r="I2" s="1629"/>
      <c r="J2" s="1629"/>
      <c r="K2" s="1629"/>
      <c r="L2" s="1629"/>
      <c r="M2" s="162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row>
    <row r="3" spans="1:53">
      <c r="A3" s="1009"/>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row>
    <row r="4" spans="1:53" ht="8.1" customHeight="1">
      <c r="A4" s="1629" t="s">
        <v>1</v>
      </c>
      <c r="B4" s="1629"/>
      <c r="C4" s="1629"/>
      <c r="D4" s="1629"/>
      <c r="E4" s="1629"/>
      <c r="F4" s="1629"/>
      <c r="G4" s="1629"/>
      <c r="H4" s="1629"/>
      <c r="I4" s="1629"/>
      <c r="J4" s="1629"/>
      <c r="K4" s="1629"/>
      <c r="L4" s="1629"/>
      <c r="M4" s="1629"/>
      <c r="N4" s="1629"/>
      <c r="O4" s="1629"/>
      <c r="P4" s="1629"/>
      <c r="Q4" s="1629"/>
      <c r="R4" s="1629"/>
      <c r="S4" s="1629"/>
      <c r="T4" s="1629"/>
      <c r="U4" s="1629"/>
      <c r="V4" s="1629"/>
      <c r="W4" s="1629"/>
      <c r="X4" s="1629"/>
      <c r="Y4" s="1629"/>
      <c r="Z4" s="1629"/>
      <c r="AA4" s="1629"/>
      <c r="AB4" s="1629"/>
      <c r="AC4" s="1629"/>
      <c r="AD4" s="1629"/>
      <c r="AE4" s="1629"/>
      <c r="AF4" s="1629"/>
      <c r="AG4" s="1629"/>
      <c r="AH4" s="1629"/>
      <c r="AI4" s="1629"/>
      <c r="AJ4" s="1629"/>
      <c r="AK4" s="1008"/>
      <c r="AL4" s="1008"/>
      <c r="AM4" s="238"/>
    </row>
    <row r="5" spans="1:53" ht="8.1" customHeight="1">
      <c r="A5" s="1629"/>
      <c r="B5" s="1629"/>
      <c r="C5" s="1629"/>
      <c r="D5" s="1629"/>
      <c r="E5" s="1629"/>
      <c r="F5" s="1629"/>
      <c r="G5" s="1629"/>
      <c r="H5" s="1629"/>
      <c r="I5" s="1629"/>
      <c r="J5" s="1629"/>
      <c r="K5" s="1629"/>
      <c r="L5" s="1629"/>
      <c r="M5" s="1629"/>
      <c r="N5" s="1629"/>
      <c r="O5" s="1629"/>
      <c r="P5" s="1629"/>
      <c r="Q5" s="1629"/>
      <c r="R5" s="1629"/>
      <c r="S5" s="1629"/>
      <c r="T5" s="1629"/>
      <c r="U5" s="1629"/>
      <c r="V5" s="1629"/>
      <c r="W5" s="1629"/>
      <c r="X5" s="1629"/>
      <c r="Y5" s="1629"/>
      <c r="Z5" s="1629"/>
      <c r="AA5" s="1629"/>
      <c r="AB5" s="1629"/>
      <c r="AC5" s="1629"/>
      <c r="AD5" s="1629"/>
      <c r="AE5" s="1629"/>
      <c r="AF5" s="1629"/>
      <c r="AG5" s="1629"/>
      <c r="AH5" s="1629"/>
      <c r="AI5" s="1629"/>
      <c r="AJ5" s="1629"/>
      <c r="AK5" s="1008"/>
      <c r="AL5" s="1008"/>
      <c r="AM5" s="238"/>
    </row>
    <row r="6" spans="1:53" ht="8.1" customHeight="1">
      <c r="A6" s="1629" t="s">
        <v>2313</v>
      </c>
      <c r="B6" s="1629"/>
      <c r="C6" s="1629"/>
      <c r="D6" s="1629"/>
      <c r="E6" s="1629"/>
      <c r="F6" s="1629"/>
      <c r="G6" s="1629"/>
      <c r="H6" s="1629"/>
      <c r="I6" s="1629"/>
      <c r="J6" s="1629"/>
      <c r="K6" s="1629"/>
      <c r="L6" s="1629"/>
      <c r="M6" s="1629"/>
      <c r="N6" s="1629"/>
      <c r="O6" s="1629"/>
      <c r="P6" s="1629"/>
      <c r="Q6" s="1629"/>
      <c r="R6" s="1629"/>
      <c r="S6" s="1629"/>
      <c r="T6" s="1629"/>
      <c r="U6" s="1629"/>
      <c r="V6" s="1629"/>
      <c r="W6" s="1629"/>
      <c r="X6" s="1629"/>
      <c r="Y6" s="1629"/>
      <c r="Z6" s="1629"/>
      <c r="AA6" s="1629"/>
      <c r="AB6" s="1629"/>
      <c r="AC6" s="1629"/>
      <c r="AD6" s="1629"/>
      <c r="AE6" s="1629"/>
      <c r="AF6" s="1629"/>
      <c r="AG6" s="1629"/>
      <c r="AH6" s="1629"/>
      <c r="AI6" s="1629"/>
      <c r="AJ6" s="1629"/>
      <c r="AK6" s="1008"/>
      <c r="AL6" s="1008"/>
      <c r="AM6" s="238"/>
    </row>
    <row r="7" spans="1:53" ht="8.1" customHeight="1">
      <c r="A7" s="1629"/>
      <c r="B7" s="1629"/>
      <c r="C7" s="1629"/>
      <c r="D7" s="1629"/>
      <c r="E7" s="1629"/>
      <c r="F7" s="1629"/>
      <c r="G7" s="1629"/>
      <c r="H7" s="1629"/>
      <c r="I7" s="1629"/>
      <c r="J7" s="1629"/>
      <c r="K7" s="1629"/>
      <c r="L7" s="1629"/>
      <c r="M7" s="1629"/>
      <c r="N7" s="1629"/>
      <c r="O7" s="1629"/>
      <c r="P7" s="1629"/>
      <c r="Q7" s="1629"/>
      <c r="R7" s="1629"/>
      <c r="S7" s="1629"/>
      <c r="T7" s="1629"/>
      <c r="U7" s="1629"/>
      <c r="V7" s="1629"/>
      <c r="W7" s="1629"/>
      <c r="X7" s="1629"/>
      <c r="Y7" s="1629"/>
      <c r="Z7" s="1629"/>
      <c r="AA7" s="1629"/>
      <c r="AB7" s="1629"/>
      <c r="AC7" s="1629"/>
      <c r="AD7" s="1629"/>
      <c r="AE7" s="1629"/>
      <c r="AF7" s="1629"/>
      <c r="AG7" s="1629"/>
      <c r="AH7" s="1629"/>
      <c r="AI7" s="1629"/>
      <c r="AJ7" s="1629"/>
      <c r="AK7" s="1008"/>
      <c r="AL7" s="1008"/>
      <c r="AM7" s="238"/>
    </row>
    <row r="8" spans="1:53" ht="8.1" customHeight="1">
      <c r="A8" s="1629" t="s">
        <v>2</v>
      </c>
      <c r="B8" s="1629"/>
      <c r="C8" s="1629"/>
      <c r="D8" s="1629"/>
      <c r="E8" s="1629"/>
      <c r="F8" s="1629"/>
      <c r="G8" s="1629"/>
      <c r="H8" s="1629"/>
      <c r="I8" s="1629"/>
      <c r="J8" s="1629"/>
      <c r="K8" s="1629"/>
      <c r="L8" s="1629"/>
      <c r="M8" s="1629"/>
      <c r="N8" s="1629"/>
      <c r="O8" s="1629"/>
      <c r="P8" s="1629"/>
      <c r="Q8" s="1629"/>
      <c r="R8" s="1629"/>
      <c r="S8" s="1629"/>
      <c r="T8" s="1629"/>
      <c r="U8" s="1629"/>
      <c r="V8" s="1629"/>
      <c r="W8" s="1629"/>
      <c r="X8" s="1629"/>
      <c r="Y8" s="1629"/>
      <c r="Z8" s="1629"/>
      <c r="AA8" s="1629"/>
      <c r="AB8" s="1629"/>
      <c r="AC8" s="1629"/>
      <c r="AD8" s="1629"/>
      <c r="AE8" s="1629"/>
      <c r="AF8" s="1629"/>
      <c r="AG8" s="1629"/>
      <c r="AH8" s="1629"/>
      <c r="AI8" s="1629"/>
      <c r="AJ8" s="1629"/>
      <c r="AK8" s="1008"/>
      <c r="AL8" s="1008"/>
      <c r="AM8" s="238"/>
    </row>
    <row r="9" spans="1:53" ht="8.1" customHeight="1">
      <c r="A9" s="1629"/>
      <c r="B9" s="1629"/>
      <c r="C9" s="1629"/>
      <c r="D9" s="1629"/>
      <c r="E9" s="1629"/>
      <c r="F9" s="1629"/>
      <c r="G9" s="1629"/>
      <c r="H9" s="1629"/>
      <c r="I9" s="1629"/>
      <c r="J9" s="1629"/>
      <c r="K9" s="1629"/>
      <c r="L9" s="1629"/>
      <c r="M9" s="1629"/>
      <c r="N9" s="1629"/>
      <c r="O9" s="1629"/>
      <c r="P9" s="1629"/>
      <c r="Q9" s="1629"/>
      <c r="R9" s="1629"/>
      <c r="S9" s="1629"/>
      <c r="T9" s="1629"/>
      <c r="U9" s="1629"/>
      <c r="V9" s="1629"/>
      <c r="W9" s="1629"/>
      <c r="X9" s="1629"/>
      <c r="Y9" s="1629"/>
      <c r="Z9" s="1629"/>
      <c r="AA9" s="1629"/>
      <c r="AB9" s="1629"/>
      <c r="AC9" s="1629"/>
      <c r="AD9" s="1629"/>
      <c r="AE9" s="1629"/>
      <c r="AF9" s="1629"/>
      <c r="AG9" s="1629"/>
      <c r="AH9" s="1629"/>
      <c r="AI9" s="1629"/>
      <c r="AJ9" s="1629"/>
      <c r="AK9" s="1008"/>
      <c r="AL9" s="1008"/>
      <c r="AM9" s="238"/>
    </row>
    <row r="10" spans="1:53">
      <c r="A10" s="1009"/>
      <c r="B10" s="1009"/>
      <c r="C10" s="1009"/>
      <c r="D10" s="1009"/>
      <c r="E10" s="1009"/>
      <c r="F10" s="1009"/>
      <c r="G10" s="1009"/>
      <c r="H10" s="1009"/>
      <c r="I10" s="1009"/>
      <c r="J10" s="1009"/>
      <c r="K10" s="1009"/>
      <c r="L10" s="1009"/>
      <c r="M10" s="1009"/>
      <c r="N10" s="1009"/>
      <c r="O10" s="1009"/>
      <c r="P10" s="1009"/>
      <c r="Q10" s="1009"/>
      <c r="R10" s="1009"/>
      <c r="S10" s="1009"/>
      <c r="T10" s="1009"/>
      <c r="U10" s="1009"/>
      <c r="V10" s="1009"/>
      <c r="W10" s="1009"/>
      <c r="X10" s="1009"/>
      <c r="Y10" s="1634" t="str">
        <f>TEXT(第一面!AI18,"yyyy")</f>
        <v>1900</v>
      </c>
      <c r="Z10" s="1632"/>
      <c r="AA10" s="1632"/>
      <c r="AB10" s="1632"/>
      <c r="AC10" s="1629" t="s">
        <v>5</v>
      </c>
      <c r="AD10" s="1632" t="str">
        <f>第一面!AD18</f>
        <v/>
      </c>
      <c r="AE10" s="1632"/>
      <c r="AF10" s="1629" t="s">
        <v>4</v>
      </c>
      <c r="AG10" s="1632" t="str">
        <f>第一面!AF18</f>
        <v/>
      </c>
      <c r="AH10" s="1632"/>
      <c r="AI10" s="1629" t="s">
        <v>3</v>
      </c>
      <c r="AJ10" s="1009"/>
      <c r="AK10" s="1009"/>
      <c r="AL10" s="1009"/>
    </row>
    <row r="11" spans="1:53">
      <c r="A11" s="1009"/>
      <c r="B11" s="1009"/>
      <c r="C11" s="1009"/>
      <c r="D11" s="1009"/>
      <c r="E11" s="1009"/>
      <c r="F11" s="1009"/>
      <c r="G11" s="1009"/>
      <c r="H11" s="1009"/>
      <c r="I11" s="1009"/>
      <c r="J11" s="1009"/>
      <c r="K11" s="1009"/>
      <c r="L11" s="1009"/>
      <c r="M11" s="1009"/>
      <c r="N11" s="1009"/>
      <c r="O11" s="1009"/>
      <c r="P11" s="1009"/>
      <c r="Q11" s="1009"/>
      <c r="R11" s="1009"/>
      <c r="S11" s="1009"/>
      <c r="T11" s="1009"/>
      <c r="U11" s="1009"/>
      <c r="V11" s="1009"/>
      <c r="W11" s="1009"/>
      <c r="X11" s="1009"/>
      <c r="Y11" s="1633"/>
      <c r="Z11" s="1633"/>
      <c r="AA11" s="1633"/>
      <c r="AB11" s="1633"/>
      <c r="AC11" s="1629"/>
      <c r="AD11" s="1633"/>
      <c r="AE11" s="1633"/>
      <c r="AF11" s="1629"/>
      <c r="AG11" s="1633"/>
      <c r="AH11" s="1633"/>
      <c r="AI11" s="1629"/>
      <c r="AJ11" s="1009"/>
      <c r="AK11" s="1009"/>
      <c r="AL11" s="1009"/>
    </row>
    <row r="12" spans="1:53">
      <c r="A12" s="1630" t="str">
        <f>IFERROR(IF(LEFT(第三面!F4,3)="東京都","東京都",IF(FIND("県",第三面!F4,1)&gt;0,LEFT(第三面!F4,FIND("県",第三面!F4,1)),"")),"")</f>
        <v/>
      </c>
      <c r="B12" s="1630"/>
      <c r="C12" s="1630"/>
      <c r="D12" s="1630"/>
      <c r="E12" s="1630"/>
      <c r="F12" s="1630"/>
      <c r="G12" s="1630"/>
      <c r="H12" s="1630"/>
      <c r="I12" s="1630"/>
      <c r="J12" s="1630"/>
      <c r="K12" s="1630"/>
      <c r="L12" s="1630"/>
      <c r="M12" s="1629" t="s">
        <v>6</v>
      </c>
      <c r="N12" s="1629"/>
      <c r="O12" s="1629"/>
      <c r="P12" s="1629"/>
      <c r="Q12" s="1009"/>
      <c r="R12" s="1009"/>
      <c r="S12" s="1009"/>
      <c r="T12" s="1009"/>
      <c r="U12" s="1009"/>
      <c r="V12" s="1009"/>
      <c r="W12" s="1009"/>
      <c r="X12" s="1009"/>
      <c r="Y12" s="1009"/>
      <c r="Z12" s="1009"/>
      <c r="AA12" s="1009"/>
      <c r="AB12" s="1009"/>
      <c r="AC12" s="1009"/>
      <c r="AD12" s="1009"/>
      <c r="AE12" s="1009"/>
      <c r="AF12" s="1009"/>
      <c r="AG12" s="1009"/>
      <c r="AH12" s="1009"/>
      <c r="AI12" s="1009"/>
      <c r="AJ12" s="1009"/>
      <c r="AK12" s="1009"/>
      <c r="AL12" s="1009"/>
    </row>
    <row r="13" spans="1:53">
      <c r="A13" s="1631"/>
      <c r="B13" s="1631"/>
      <c r="C13" s="1631"/>
      <c r="D13" s="1631"/>
      <c r="E13" s="1631"/>
      <c r="F13" s="1631"/>
      <c r="G13" s="1631"/>
      <c r="H13" s="1631"/>
      <c r="I13" s="1631"/>
      <c r="J13" s="1631"/>
      <c r="K13" s="1631"/>
      <c r="L13" s="1631"/>
      <c r="M13" s="1629"/>
      <c r="N13" s="1629"/>
      <c r="O13" s="1629"/>
      <c r="P13" s="1629"/>
      <c r="Q13" s="1009"/>
      <c r="R13" s="1009"/>
      <c r="S13" s="1009"/>
      <c r="T13" s="1009"/>
      <c r="U13" s="1009"/>
      <c r="V13" s="1009"/>
      <c r="W13" s="1009"/>
      <c r="X13" s="1009"/>
      <c r="Y13" s="1009"/>
      <c r="Z13" s="1009"/>
      <c r="AA13" s="1009"/>
      <c r="AB13" s="1009"/>
      <c r="AC13" s="1009"/>
      <c r="AD13" s="1009"/>
      <c r="AE13" s="1009"/>
      <c r="AF13" s="1009"/>
      <c r="AG13" s="1009"/>
      <c r="AH13" s="1009"/>
      <c r="AI13" s="1009"/>
      <c r="AJ13" s="1009"/>
      <c r="AK13" s="1009"/>
      <c r="AL13" s="1009"/>
    </row>
    <row r="14" spans="1:53" ht="3.75" customHeight="1">
      <c r="A14" s="1009"/>
      <c r="B14" s="1009"/>
      <c r="C14" s="1009"/>
      <c r="D14" s="1637"/>
      <c r="E14" s="1637"/>
      <c r="F14" s="1637"/>
      <c r="G14" s="1637"/>
      <c r="H14" s="1637"/>
      <c r="I14" s="1009"/>
      <c r="J14" s="1009"/>
      <c r="K14" s="1009"/>
      <c r="L14" s="1009"/>
      <c r="M14" s="1009"/>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row>
    <row r="15" spans="1:53" ht="18" customHeight="1" thickBot="1">
      <c r="A15" s="1638" t="s">
        <v>7</v>
      </c>
      <c r="B15" s="1515"/>
      <c r="C15" s="1515"/>
      <c r="D15" s="1515"/>
      <c r="E15" s="1515"/>
      <c r="F15" s="1515"/>
      <c r="G15" s="1515"/>
      <c r="H15" s="1515"/>
      <c r="I15" s="1515"/>
      <c r="J15" s="1515"/>
      <c r="K15" s="1515"/>
      <c r="L15" s="1515"/>
      <c r="M15" s="1515"/>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41"/>
      <c r="AM15" s="4"/>
    </row>
    <row r="16" spans="1:53" ht="20.100000000000001" customHeight="1" thickBot="1">
      <c r="A16" s="1013"/>
      <c r="B16" s="1014"/>
      <c r="C16" s="1014"/>
      <c r="D16" s="1636" t="s">
        <v>8</v>
      </c>
      <c r="E16" s="1636"/>
      <c r="F16" s="1636"/>
      <c r="G16" s="1636"/>
      <c r="H16" s="1636"/>
      <c r="I16" s="1537" t="str">
        <f>IF(第二面!K5="","",第二面!K5)&amp;"　　"&amp;IF(AND('第二面（主）'!K5&lt;&gt;"",BA16&lt;&gt;""),'第二面（主）'!K5,"")&amp;"　　"&amp;IF(AND('第二面（主）'!K12&lt;&gt;"",BA16&lt;&gt;""),'第二面（主）'!K12,"")</f>
        <v>　　　　</v>
      </c>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9"/>
      <c r="AK16" s="1014"/>
      <c r="AL16" s="1020"/>
      <c r="AM16" s="4"/>
      <c r="BA16" s="570"/>
    </row>
    <row r="17" spans="1:53" ht="20.100000000000001" customHeight="1">
      <c r="A17" s="1013"/>
      <c r="B17" s="1014"/>
      <c r="C17" s="1014"/>
      <c r="D17" s="1636" t="s">
        <v>9</v>
      </c>
      <c r="E17" s="1636"/>
      <c r="F17" s="1636"/>
      <c r="G17" s="1636"/>
      <c r="H17" s="1636"/>
      <c r="I17" s="1537" t="str">
        <f>LEFT(IF(第二面!K6="","",第二面!K6),3)</f>
        <v/>
      </c>
      <c r="J17" s="1538"/>
      <c r="K17" s="1538"/>
      <c r="L17" s="1538"/>
      <c r="M17" s="1538"/>
      <c r="N17" s="1015" t="s">
        <v>2250</v>
      </c>
      <c r="O17" s="1538" t="str">
        <f>RIGHT(IF(第二面!K6="","",第二面!K6),4)</f>
        <v/>
      </c>
      <c r="P17" s="1538"/>
      <c r="Q17" s="1538"/>
      <c r="R17" s="1538"/>
      <c r="S17" s="1538"/>
      <c r="T17" s="1539"/>
      <c r="U17" s="1016"/>
      <c r="V17" s="1016"/>
      <c r="W17" s="1016"/>
      <c r="X17" s="1016"/>
      <c r="Y17" s="1016"/>
      <c r="Z17" s="1016"/>
      <c r="AA17" s="1016"/>
      <c r="AB17" s="1016"/>
      <c r="AC17" s="1016"/>
      <c r="AD17" s="1016"/>
      <c r="AE17" s="1016"/>
      <c r="AF17" s="1016"/>
      <c r="AG17" s="1016"/>
      <c r="AH17" s="1014"/>
      <c r="AI17" s="1014"/>
      <c r="AJ17" s="1014"/>
      <c r="AK17" s="1014"/>
      <c r="AL17" s="1020"/>
      <c r="AM17" s="4"/>
    </row>
    <row r="18" spans="1:53" ht="20.100000000000001" customHeight="1">
      <c r="A18" s="1013"/>
      <c r="B18" s="1014"/>
      <c r="C18" s="1014"/>
      <c r="D18" s="1636" t="s">
        <v>10</v>
      </c>
      <c r="E18" s="1636"/>
      <c r="F18" s="1636"/>
      <c r="G18" s="1636"/>
      <c r="H18" s="1636"/>
      <c r="I18" s="1537" t="str">
        <f>IF(第二面!K7="","",第二面!K7)</f>
        <v/>
      </c>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9"/>
      <c r="AK18" s="1014"/>
      <c r="AL18" s="1020"/>
      <c r="AM18" s="4"/>
    </row>
    <row r="19" spans="1:53" ht="20.100000000000001" customHeight="1">
      <c r="A19" s="1013"/>
      <c r="B19" s="1014"/>
      <c r="C19" s="1014"/>
      <c r="D19" s="1636" t="s">
        <v>11</v>
      </c>
      <c r="E19" s="1636"/>
      <c r="F19" s="1636"/>
      <c r="G19" s="1636"/>
      <c r="H19" s="1636"/>
      <c r="I19" s="1622"/>
      <c r="J19" s="1623"/>
      <c r="K19" s="1623"/>
      <c r="L19" s="1623"/>
      <c r="M19" s="1623"/>
      <c r="N19" s="1068" t="s">
        <v>2249</v>
      </c>
      <c r="O19" s="1624"/>
      <c r="P19" s="1624"/>
      <c r="Q19" s="1624"/>
      <c r="R19" s="1624"/>
      <c r="S19" s="1624"/>
      <c r="T19" s="1068" t="s">
        <v>2250</v>
      </c>
      <c r="U19" s="1624"/>
      <c r="V19" s="1624"/>
      <c r="W19" s="1624"/>
      <c r="X19" s="1624"/>
      <c r="Y19" s="1624"/>
      <c r="Z19" s="1625"/>
      <c r="AA19" s="1016"/>
      <c r="AB19" s="1016"/>
      <c r="AC19" s="1016"/>
      <c r="AD19" s="1016"/>
      <c r="AE19" s="1016"/>
      <c r="AF19" s="1016"/>
      <c r="AG19" s="1016"/>
      <c r="AH19" s="1014"/>
      <c r="AI19" s="1014"/>
      <c r="AJ19" s="1014"/>
      <c r="AK19" s="1014"/>
      <c r="AL19" s="1020"/>
      <c r="AM19" s="4"/>
    </row>
    <row r="20" spans="1:53" ht="3.75" customHeight="1">
      <c r="A20" s="1013"/>
      <c r="B20" s="1014"/>
      <c r="C20" s="1014"/>
      <c r="D20" s="1014"/>
      <c r="E20" s="1014"/>
      <c r="F20" s="1014"/>
      <c r="G20" s="1014"/>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20"/>
      <c r="AM20" s="4"/>
    </row>
    <row r="21" spans="1:53" ht="18" customHeight="1" thickBot="1">
      <c r="A21" s="1013" t="s">
        <v>2484</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20"/>
      <c r="AM21" s="4"/>
    </row>
    <row r="22" spans="1:53" ht="20.100000000000001" customHeight="1" thickBot="1">
      <c r="A22" s="1013"/>
      <c r="B22" s="1014"/>
      <c r="C22" s="1014"/>
      <c r="D22" s="1636" t="s">
        <v>8</v>
      </c>
      <c r="E22" s="1636"/>
      <c r="F22" s="1636"/>
      <c r="G22" s="1636"/>
      <c r="H22" s="1636"/>
      <c r="I22" s="1537">
        <f>IF(AND('第二面-3'!K37="未定",BA22="設計者"),第二面!K22,IF(AND('第二面-3'!K37="未定",BA22="代理者"),第二面!K12,'第二面-3'!K37))</f>
        <v>0</v>
      </c>
      <c r="J22" s="1538"/>
      <c r="K22" s="1538"/>
      <c r="L22" s="1538"/>
      <c r="M22" s="1538"/>
      <c r="N22" s="1538"/>
      <c r="O22" s="1538"/>
      <c r="P22" s="1538"/>
      <c r="Q22" s="1538"/>
      <c r="R22" s="1538"/>
      <c r="S22" s="1538"/>
      <c r="T22" s="1538"/>
      <c r="U22" s="1538"/>
      <c r="V22" s="1538"/>
      <c r="W22" s="1538"/>
      <c r="X22" s="1538"/>
      <c r="Y22" s="1538"/>
      <c r="Z22" s="1538"/>
      <c r="AA22" s="1538"/>
      <c r="AB22" s="1538"/>
      <c r="AC22" s="1538"/>
      <c r="AD22" s="1538"/>
      <c r="AE22" s="1538"/>
      <c r="AF22" s="1538"/>
      <c r="AG22" s="1538"/>
      <c r="AH22" s="1538"/>
      <c r="AI22" s="1538"/>
      <c r="AJ22" s="1539"/>
      <c r="AK22" s="1014"/>
      <c r="AL22" s="1020"/>
      <c r="AM22" s="4"/>
      <c r="BA22" s="574" t="s">
        <v>3324</v>
      </c>
    </row>
    <row r="23" spans="1:53" ht="20.100000000000001" customHeight="1">
      <c r="A23" s="1013"/>
      <c r="B23" s="1014"/>
      <c r="C23" s="1014"/>
      <c r="D23" s="1534" t="s">
        <v>2251</v>
      </c>
      <c r="E23" s="1524"/>
      <c r="F23" s="1524"/>
      <c r="G23" s="1524"/>
      <c r="H23" s="1524"/>
      <c r="I23" s="1533"/>
      <c r="J23" s="1533"/>
      <c r="K23" s="1533"/>
      <c r="L23" s="1533"/>
      <c r="M23" s="1533"/>
      <c r="N23" s="1533"/>
      <c r="O23" s="1635"/>
      <c r="P23" s="1537" t="str">
        <f>IF(AND('第二面-3'!K39="",BA22="設計者"),第二面!K24,IF(AND('第二面-3'!K39="",BA22="代理者"),第二面!K14,'第二面-3'!K39))</f>
        <v/>
      </c>
      <c r="Q23" s="1538"/>
      <c r="R23" s="1538"/>
      <c r="S23" s="1538"/>
      <c r="T23" s="1538"/>
      <c r="U23" s="1538"/>
      <c r="V23" s="1538"/>
      <c r="W23" s="1538"/>
      <c r="X23" s="1538"/>
      <c r="Y23" s="1538"/>
      <c r="Z23" s="1538"/>
      <c r="AA23" s="1538"/>
      <c r="AB23" s="1538"/>
      <c r="AC23" s="1538"/>
      <c r="AD23" s="1538"/>
      <c r="AE23" s="1538"/>
      <c r="AF23" s="1538"/>
      <c r="AG23" s="1538"/>
      <c r="AH23" s="1538"/>
      <c r="AI23" s="1538"/>
      <c r="AJ23" s="1539"/>
      <c r="AK23" s="1014"/>
      <c r="AL23" s="1020"/>
      <c r="AM23" s="4"/>
    </row>
    <row r="24" spans="1:53" ht="20.100000000000001" customHeight="1">
      <c r="A24" s="1013"/>
      <c r="B24" s="1014"/>
      <c r="C24" s="1014"/>
      <c r="D24" s="1636" t="s">
        <v>2252</v>
      </c>
      <c r="E24" s="1636"/>
      <c r="F24" s="1636"/>
      <c r="G24" s="1636"/>
      <c r="H24" s="1636"/>
      <c r="I24" s="1537" t="str">
        <f>LEFT(IF(AND('第二面-3'!K40="",BA22="設計者"),第二面!K25,IF(AND('第二面-3'!K40="",BA22="代理者"),第二面!K15,'第二面-3'!K40)),3)</f>
        <v/>
      </c>
      <c r="J24" s="1538"/>
      <c r="K24" s="1538"/>
      <c r="L24" s="1538"/>
      <c r="M24" s="1538"/>
      <c r="N24" s="1015" t="s">
        <v>2250</v>
      </c>
      <c r="O24" s="1538" t="str">
        <f>RIGHT(IF(AND('第二面-3'!K40="",BA22="設計者"),第二面!K25,IF(AND('第二面-3'!K40="",BA22="代理者"),第二面!K15,'第二面-3'!K40)),4)</f>
        <v/>
      </c>
      <c r="P24" s="1538"/>
      <c r="Q24" s="1538"/>
      <c r="R24" s="1538"/>
      <c r="S24" s="1538"/>
      <c r="T24" s="1539"/>
      <c r="U24" s="1016"/>
      <c r="V24" s="1016"/>
      <c r="W24" s="1016"/>
      <c r="X24" s="1016"/>
      <c r="Y24" s="1016"/>
      <c r="Z24" s="1016"/>
      <c r="AA24" s="1016"/>
      <c r="AB24" s="1016"/>
      <c r="AC24" s="1016"/>
      <c r="AD24" s="1016"/>
      <c r="AE24" s="1016"/>
      <c r="AF24" s="1016"/>
      <c r="AG24" s="1016"/>
      <c r="AH24" s="1014"/>
      <c r="AI24" s="1014"/>
      <c r="AJ24" s="1014"/>
      <c r="AK24" s="1014"/>
      <c r="AL24" s="1020"/>
      <c r="AM24" s="4"/>
    </row>
    <row r="25" spans="1:53" ht="20.100000000000001" customHeight="1">
      <c r="A25" s="1013"/>
      <c r="B25" s="1014"/>
      <c r="C25" s="1014"/>
      <c r="D25" s="1636" t="s">
        <v>2253</v>
      </c>
      <c r="E25" s="1636"/>
      <c r="F25" s="1636"/>
      <c r="G25" s="1636"/>
      <c r="H25" s="1636"/>
      <c r="I25" s="1537" t="str">
        <f>IF(AND('第二面-3'!K41="",BA22="設計者"),第二面!K26,IF(AND('第二面-3'!K41="",BA22="代理者"),第二面!K16,'第二面-3'!K41))</f>
        <v/>
      </c>
      <c r="J25" s="1538"/>
      <c r="K25" s="1538"/>
      <c r="L25" s="1538"/>
      <c r="M25" s="1538"/>
      <c r="N25" s="1538"/>
      <c r="O25" s="1538"/>
      <c r="P25" s="1538"/>
      <c r="Q25" s="1538"/>
      <c r="R25" s="1538"/>
      <c r="S25" s="1538"/>
      <c r="T25" s="1538"/>
      <c r="U25" s="1538"/>
      <c r="V25" s="1538"/>
      <c r="W25" s="1538"/>
      <c r="X25" s="1538"/>
      <c r="Y25" s="1538"/>
      <c r="Z25" s="1538"/>
      <c r="AA25" s="1538"/>
      <c r="AB25" s="1538"/>
      <c r="AC25" s="1538"/>
      <c r="AD25" s="1538"/>
      <c r="AE25" s="1538"/>
      <c r="AF25" s="1538"/>
      <c r="AG25" s="1538"/>
      <c r="AH25" s="1538"/>
      <c r="AI25" s="1538"/>
      <c r="AJ25" s="1539"/>
      <c r="AK25" s="1014"/>
      <c r="AL25" s="1020"/>
      <c r="AM25" s="4"/>
    </row>
    <row r="26" spans="1:53" ht="20.100000000000001" customHeight="1">
      <c r="A26" s="1013"/>
      <c r="B26" s="1014"/>
      <c r="C26" s="1014"/>
      <c r="D26" s="1636" t="s">
        <v>11</v>
      </c>
      <c r="E26" s="1636"/>
      <c r="F26" s="1636"/>
      <c r="G26" s="1636"/>
      <c r="H26" s="1636"/>
      <c r="I26" s="1622"/>
      <c r="J26" s="1623"/>
      <c r="K26" s="1623"/>
      <c r="L26" s="1623"/>
      <c r="M26" s="1623"/>
      <c r="N26" s="1068" t="s">
        <v>2249</v>
      </c>
      <c r="O26" s="1624"/>
      <c r="P26" s="1624"/>
      <c r="Q26" s="1624"/>
      <c r="R26" s="1624"/>
      <c r="S26" s="1624"/>
      <c r="T26" s="1068" t="s">
        <v>2250</v>
      </c>
      <c r="U26" s="1624"/>
      <c r="V26" s="1624"/>
      <c r="W26" s="1624"/>
      <c r="X26" s="1624"/>
      <c r="Y26" s="1624"/>
      <c r="Z26" s="1625"/>
      <c r="AA26" s="1016"/>
      <c r="AB26" s="1016"/>
      <c r="AC26" s="1016"/>
      <c r="AD26" s="1016"/>
      <c r="AE26" s="1016"/>
      <c r="AF26" s="1016"/>
      <c r="AG26" s="1016"/>
      <c r="AH26" s="1014"/>
      <c r="AI26" s="1014"/>
      <c r="AJ26" s="1014"/>
      <c r="AK26" s="1014"/>
      <c r="AL26" s="1020"/>
      <c r="AM26" s="4"/>
    </row>
    <row r="27" spans="1:53" ht="20.100000000000001" customHeight="1">
      <c r="A27" s="1013"/>
      <c r="B27" s="1014"/>
      <c r="C27" s="1014"/>
      <c r="D27" s="1534" t="s">
        <v>2480</v>
      </c>
      <c r="E27" s="1524"/>
      <c r="F27" s="1524"/>
      <c r="G27" s="1524"/>
      <c r="H27" s="1524"/>
      <c r="I27" s="1524"/>
      <c r="J27" s="1524"/>
      <c r="K27" s="1532"/>
      <c r="L27" s="1523"/>
      <c r="M27" s="1523"/>
      <c r="N27" s="1523"/>
      <c r="O27" s="1523"/>
      <c r="P27" s="1523"/>
      <c r="Q27" s="1523"/>
      <c r="R27" s="1523"/>
      <c r="S27" s="1523"/>
      <c r="T27" s="1523"/>
      <c r="U27" s="1523"/>
      <c r="V27" s="1523"/>
      <c r="W27" s="1523"/>
      <c r="X27" s="1523"/>
      <c r="Y27" s="1523"/>
      <c r="Z27" s="1523"/>
      <c r="AA27" s="1523"/>
      <c r="AB27" s="1523"/>
      <c r="AC27" s="1523"/>
      <c r="AD27" s="1523"/>
      <c r="AE27" s="1523"/>
      <c r="AF27" s="1523"/>
      <c r="AG27" s="1523"/>
      <c r="AH27" s="1523"/>
      <c r="AI27" s="1523"/>
      <c r="AJ27" s="1626"/>
      <c r="AK27" s="1014"/>
      <c r="AL27" s="1020"/>
      <c r="AM27" s="4"/>
    </row>
    <row r="28" spans="1:53" ht="20.100000000000001" customHeight="1">
      <c r="A28" s="1013"/>
      <c r="B28" s="1014"/>
      <c r="C28" s="1014"/>
      <c r="D28" s="1534" t="s">
        <v>2481</v>
      </c>
      <c r="E28" s="1524"/>
      <c r="F28" s="1524"/>
      <c r="G28" s="1524"/>
      <c r="H28" s="1524"/>
      <c r="I28" s="1524"/>
      <c r="J28" s="1535"/>
      <c r="K28" s="1622"/>
      <c r="L28" s="1623"/>
      <c r="M28" s="1623"/>
      <c r="N28" s="1623"/>
      <c r="O28" s="1623"/>
      <c r="P28" s="1068" t="s">
        <v>2249</v>
      </c>
      <c r="Q28" s="1623"/>
      <c r="R28" s="1623"/>
      <c r="S28" s="1623"/>
      <c r="T28" s="1623"/>
      <c r="U28" s="1623"/>
      <c r="V28" s="1068" t="s">
        <v>2250</v>
      </c>
      <c r="W28" s="1623"/>
      <c r="X28" s="1623"/>
      <c r="Y28" s="1623"/>
      <c r="Z28" s="1623"/>
      <c r="AA28" s="1623"/>
      <c r="AB28" s="1628"/>
      <c r="AC28" s="1024"/>
      <c r="AD28" s="1024"/>
      <c r="AE28" s="1024"/>
      <c r="AF28" s="1024"/>
      <c r="AG28" s="1024"/>
      <c r="AH28" s="1024"/>
      <c r="AI28" s="1024"/>
      <c r="AJ28" s="1024"/>
      <c r="AK28" s="1014"/>
      <c r="AL28" s="1020"/>
      <c r="AM28" s="4"/>
    </row>
    <row r="29" spans="1:53" ht="3.6" customHeight="1">
      <c r="A29" s="1013"/>
      <c r="B29" s="1014"/>
      <c r="C29" s="1014"/>
      <c r="D29" s="1014"/>
      <c r="E29" s="1014"/>
      <c r="F29" s="1014"/>
      <c r="G29" s="1014"/>
      <c r="H29" s="1014"/>
      <c r="I29" s="1014"/>
      <c r="J29" s="1014"/>
      <c r="K29" s="1014"/>
      <c r="L29" s="1014"/>
      <c r="M29" s="1014"/>
      <c r="N29" s="1014"/>
      <c r="O29" s="1014"/>
      <c r="P29" s="1014"/>
      <c r="Q29" s="1014"/>
      <c r="R29" s="1014"/>
      <c r="S29" s="1014"/>
      <c r="T29" s="1014"/>
      <c r="U29" s="1014"/>
      <c r="V29" s="1014"/>
      <c r="W29" s="1014"/>
      <c r="X29" s="1014"/>
      <c r="Y29" s="1014"/>
      <c r="Z29" s="1014"/>
      <c r="AA29" s="1014"/>
      <c r="AB29" s="1014"/>
      <c r="AC29" s="1014"/>
      <c r="AD29" s="1014"/>
      <c r="AE29" s="1014"/>
      <c r="AF29" s="1014"/>
      <c r="AG29" s="1014"/>
      <c r="AH29" s="1014"/>
      <c r="AI29" s="1014"/>
      <c r="AJ29" s="1014"/>
      <c r="AK29" s="1014"/>
      <c r="AL29" s="1020"/>
      <c r="AM29" s="4"/>
    </row>
    <row r="30" spans="1:53" ht="18" customHeight="1">
      <c r="A30" s="1013" t="s">
        <v>2485</v>
      </c>
      <c r="B30" s="1014"/>
      <c r="C30" s="1014"/>
      <c r="D30" s="1014"/>
      <c r="E30" s="1014"/>
      <c r="F30" s="1014"/>
      <c r="G30" s="1014"/>
      <c r="H30" s="1014"/>
      <c r="I30" s="1014"/>
      <c r="J30" s="1014"/>
      <c r="K30" s="1014"/>
      <c r="L30" s="1014"/>
      <c r="M30" s="1014"/>
      <c r="N30" s="1014"/>
      <c r="O30" s="1014"/>
      <c r="P30" s="1014"/>
      <c r="Q30" s="1014"/>
      <c r="R30" s="1014"/>
      <c r="S30" s="1014"/>
      <c r="T30" s="1014"/>
      <c r="U30" s="1014"/>
      <c r="V30" s="1014"/>
      <c r="W30" s="1014"/>
      <c r="X30" s="1014"/>
      <c r="Y30" s="1014"/>
      <c r="Z30" s="1014"/>
      <c r="AA30" s="1014"/>
      <c r="AB30" s="1014"/>
      <c r="AC30" s="1014"/>
      <c r="AD30" s="1014"/>
      <c r="AE30" s="1014"/>
      <c r="AF30" s="1014"/>
      <c r="AG30" s="1014"/>
      <c r="AH30" s="1014"/>
      <c r="AI30" s="1014"/>
      <c r="AJ30" s="1014"/>
      <c r="AK30" s="1014"/>
      <c r="AL30" s="1020"/>
      <c r="AM30" s="4"/>
    </row>
    <row r="31" spans="1:53" ht="20.100000000000001" customHeight="1">
      <c r="A31" s="1013"/>
      <c r="B31" s="1014"/>
      <c r="C31" s="1014"/>
      <c r="D31" s="1636" t="s">
        <v>8</v>
      </c>
      <c r="E31" s="1636"/>
      <c r="F31" s="1636"/>
      <c r="G31" s="1636"/>
      <c r="H31" s="1636"/>
      <c r="I31" s="1537" t="str">
        <f>IF('第二面-3'!K4="","",'第二面-3'!K4)</f>
        <v/>
      </c>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9"/>
      <c r="AK31" s="1014"/>
      <c r="AL31" s="1020"/>
      <c r="AM31" s="4"/>
    </row>
    <row r="32" spans="1:53" ht="20.100000000000001" customHeight="1">
      <c r="A32" s="1013"/>
      <c r="B32" s="1014"/>
      <c r="C32" s="1014"/>
      <c r="D32" s="1534" t="s">
        <v>2254</v>
      </c>
      <c r="E32" s="1524"/>
      <c r="F32" s="1524"/>
      <c r="G32" s="1524"/>
      <c r="H32" s="1524"/>
      <c r="I32" s="1524"/>
      <c r="J32" s="1524"/>
      <c r="K32" s="1524"/>
      <c r="L32" s="1524"/>
      <c r="M32" s="1524"/>
      <c r="N32" s="1524"/>
      <c r="O32" s="1535"/>
      <c r="P32" s="1537" t="str">
        <f>IF('第二面-3'!K6="","",'第二面-3'!K6)</f>
        <v/>
      </c>
      <c r="Q32" s="1538"/>
      <c r="R32" s="1538"/>
      <c r="S32" s="1538"/>
      <c r="T32" s="1538"/>
      <c r="U32" s="1538"/>
      <c r="V32" s="1538"/>
      <c r="W32" s="1538"/>
      <c r="X32" s="1538"/>
      <c r="Y32" s="1538"/>
      <c r="Z32" s="1538"/>
      <c r="AA32" s="1538"/>
      <c r="AB32" s="1538"/>
      <c r="AC32" s="1538"/>
      <c r="AD32" s="1538"/>
      <c r="AE32" s="1538"/>
      <c r="AF32" s="1538"/>
      <c r="AG32" s="1538"/>
      <c r="AH32" s="1538"/>
      <c r="AI32" s="1538"/>
      <c r="AJ32" s="1539"/>
      <c r="AK32" s="1014"/>
      <c r="AL32" s="1020"/>
      <c r="AM32" s="4"/>
    </row>
    <row r="33" spans="1:39" ht="20.100000000000001" customHeight="1">
      <c r="A33" s="1013"/>
      <c r="B33" s="1014"/>
      <c r="C33" s="1014"/>
      <c r="D33" s="1636" t="s">
        <v>9</v>
      </c>
      <c r="E33" s="1636"/>
      <c r="F33" s="1636"/>
      <c r="G33" s="1636"/>
      <c r="H33" s="1636"/>
      <c r="I33" s="1537" t="str">
        <f>LEFT(IF('第二面-3'!K7="","",'第二面-3'!K7),3)</f>
        <v/>
      </c>
      <c r="J33" s="1538"/>
      <c r="K33" s="1538"/>
      <c r="L33" s="1538"/>
      <c r="M33" s="1538"/>
      <c r="N33" s="1015" t="s">
        <v>2250</v>
      </c>
      <c r="O33" s="1538" t="str">
        <f>RIGHT(IF('第二面-3'!K7="","",'第二面-3'!K7),4)</f>
        <v/>
      </c>
      <c r="P33" s="1538"/>
      <c r="Q33" s="1538"/>
      <c r="R33" s="1538"/>
      <c r="S33" s="1538"/>
      <c r="T33" s="1539"/>
      <c r="U33" s="1016"/>
      <c r="V33" s="1016"/>
      <c r="W33" s="1016"/>
      <c r="X33" s="1016"/>
      <c r="Y33" s="1016"/>
      <c r="Z33" s="1016"/>
      <c r="AA33" s="1016"/>
      <c r="AB33" s="1016"/>
      <c r="AC33" s="1016"/>
      <c r="AD33" s="1016"/>
      <c r="AE33" s="1016"/>
      <c r="AF33" s="1016"/>
      <c r="AG33" s="1016"/>
      <c r="AH33" s="1014"/>
      <c r="AI33" s="1014"/>
      <c r="AJ33" s="1014"/>
      <c r="AK33" s="1014"/>
      <c r="AL33" s="1020"/>
      <c r="AM33" s="4"/>
    </row>
    <row r="34" spans="1:39" ht="20.100000000000001" customHeight="1">
      <c r="A34" s="1013"/>
      <c r="B34" s="1014"/>
      <c r="C34" s="1014"/>
      <c r="D34" s="1636" t="s">
        <v>2253</v>
      </c>
      <c r="E34" s="1636"/>
      <c r="F34" s="1636"/>
      <c r="G34" s="1636"/>
      <c r="H34" s="1636"/>
      <c r="I34" s="1537" t="str">
        <f>IF('第二面-3'!K8="","",'第二面-3'!K8)</f>
        <v/>
      </c>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9"/>
      <c r="AK34" s="1014"/>
      <c r="AL34" s="1020"/>
      <c r="AM34" s="4"/>
    </row>
    <row r="35" spans="1:39" ht="20.100000000000001" customHeight="1">
      <c r="A35" s="1013"/>
      <c r="B35" s="1014"/>
      <c r="C35" s="1014"/>
      <c r="D35" s="1636" t="s">
        <v>11</v>
      </c>
      <c r="E35" s="1636"/>
      <c r="F35" s="1636"/>
      <c r="G35" s="1636"/>
      <c r="H35" s="1636"/>
      <c r="I35" s="1622"/>
      <c r="J35" s="1623"/>
      <c r="K35" s="1623"/>
      <c r="L35" s="1623"/>
      <c r="M35" s="1623"/>
      <c r="N35" s="1068" t="s">
        <v>2249</v>
      </c>
      <c r="O35" s="1624"/>
      <c r="P35" s="1624"/>
      <c r="Q35" s="1624"/>
      <c r="R35" s="1624"/>
      <c r="S35" s="1624"/>
      <c r="T35" s="1068" t="s">
        <v>2250</v>
      </c>
      <c r="U35" s="1624"/>
      <c r="V35" s="1624"/>
      <c r="W35" s="1624"/>
      <c r="X35" s="1624"/>
      <c r="Y35" s="1624"/>
      <c r="Z35" s="1625"/>
      <c r="AA35" s="1016"/>
      <c r="AB35" s="1016"/>
      <c r="AC35" s="1016"/>
      <c r="AD35" s="1016"/>
      <c r="AE35" s="1016"/>
      <c r="AF35" s="1016"/>
      <c r="AG35" s="1016"/>
      <c r="AH35" s="1014"/>
      <c r="AI35" s="1014"/>
      <c r="AJ35" s="1014"/>
      <c r="AK35" s="1014"/>
      <c r="AL35" s="1020"/>
      <c r="AM35" s="4"/>
    </row>
    <row r="36" spans="1:39" ht="3.75" customHeight="1">
      <c r="A36" s="1013"/>
      <c r="B36" s="1014"/>
      <c r="C36" s="1014"/>
      <c r="D36" s="1014"/>
      <c r="E36" s="1014"/>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20"/>
      <c r="AM36" s="4"/>
    </row>
    <row r="37" spans="1:39" ht="18" customHeight="1">
      <c r="A37" s="1641" t="s">
        <v>12</v>
      </c>
      <c r="B37" s="1637"/>
      <c r="C37" s="1637"/>
      <c r="D37" s="1637"/>
      <c r="E37" s="1637"/>
      <c r="F37" s="1637"/>
      <c r="G37" s="1637"/>
      <c r="H37" s="1637"/>
      <c r="I37" s="1637"/>
      <c r="J37" s="1637"/>
      <c r="K37" s="1637"/>
      <c r="L37" s="1637"/>
      <c r="M37" s="1637"/>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20"/>
      <c r="AM37" s="4"/>
    </row>
    <row r="38" spans="1:39" ht="24.6" customHeight="1">
      <c r="A38" s="1013"/>
      <c r="B38" s="1014"/>
      <c r="C38" s="1020"/>
      <c r="D38" s="1534" t="s">
        <v>13</v>
      </c>
      <c r="E38" s="1524"/>
      <c r="F38" s="1524"/>
      <c r="G38" s="1524"/>
      <c r="H38" s="1524"/>
      <c r="I38" s="1524"/>
      <c r="J38" s="1524"/>
      <c r="K38" s="1535"/>
      <c r="L38" s="1642"/>
      <c r="M38" s="1540"/>
      <c r="N38" s="1540"/>
      <c r="O38" s="1540" t="s">
        <v>16</v>
      </c>
      <c r="P38" s="1540"/>
      <c r="Q38" s="1542"/>
      <c r="R38" s="1542"/>
      <c r="S38" s="1542"/>
      <c r="T38" s="1542"/>
      <c r="U38" s="1542"/>
      <c r="V38" s="1542"/>
      <c r="W38" s="1542"/>
      <c r="X38" s="1542"/>
      <c r="Y38" s="1542"/>
      <c r="Z38" s="1542"/>
      <c r="AA38" s="1542"/>
      <c r="AB38" s="1542"/>
      <c r="AC38" s="1542"/>
      <c r="AD38" s="1540" t="s">
        <v>17</v>
      </c>
      <c r="AE38" s="1541"/>
      <c r="AF38" s="1014"/>
      <c r="AG38" s="1014"/>
      <c r="AH38" s="1014"/>
      <c r="AI38" s="1014"/>
      <c r="AJ38" s="1014"/>
      <c r="AK38" s="1014"/>
      <c r="AL38" s="1020"/>
      <c r="AM38" s="4"/>
    </row>
    <row r="39" spans="1:39" ht="20.100000000000001" customHeight="1">
      <c r="A39" s="1013"/>
      <c r="B39" s="1014"/>
      <c r="C39" s="1020"/>
      <c r="D39" s="1546" t="s">
        <v>14</v>
      </c>
      <c r="E39" s="1527"/>
      <c r="F39" s="1527"/>
      <c r="G39" s="1527"/>
      <c r="H39" s="1527"/>
      <c r="I39" s="1527"/>
      <c r="J39" s="1527"/>
      <c r="K39" s="1528"/>
      <c r="L39" s="1014"/>
      <c r="M39" s="1014"/>
      <c r="N39" s="1648"/>
      <c r="O39" s="1648"/>
      <c r="P39" s="1648"/>
      <c r="Q39" s="1648"/>
      <c r="R39" s="1014" t="s">
        <v>18</v>
      </c>
      <c r="S39" s="1543"/>
      <c r="T39" s="1543"/>
      <c r="U39" s="1543"/>
      <c r="V39" s="1543"/>
      <c r="W39" s="1014" t="s">
        <v>4</v>
      </c>
      <c r="X39" s="1543"/>
      <c r="Y39" s="1543"/>
      <c r="Z39" s="1543"/>
      <c r="AA39" s="1543"/>
      <c r="AB39" s="1014" t="s">
        <v>3</v>
      </c>
      <c r="AC39" s="1031"/>
      <c r="AD39" s="1031"/>
      <c r="AE39" s="1032"/>
      <c r="AF39" s="1014"/>
      <c r="AG39" s="1014"/>
      <c r="AH39" s="1014"/>
      <c r="AI39" s="1014"/>
      <c r="AJ39" s="1014"/>
      <c r="AK39" s="1014"/>
      <c r="AL39" s="1020"/>
      <c r="AM39" s="4"/>
    </row>
    <row r="40" spans="1:39" ht="20.100000000000001" customHeight="1">
      <c r="A40" s="1013"/>
      <c r="B40" s="1014"/>
      <c r="C40" s="1020"/>
      <c r="D40" s="1534" t="s">
        <v>15</v>
      </c>
      <c r="E40" s="1524"/>
      <c r="F40" s="1524"/>
      <c r="G40" s="1524"/>
      <c r="H40" s="1524"/>
      <c r="I40" s="1524"/>
      <c r="J40" s="1524"/>
      <c r="K40" s="1535"/>
      <c r="L40" s="1537" t="s">
        <v>4476</v>
      </c>
      <c r="M40" s="1538"/>
      <c r="N40" s="1538"/>
      <c r="O40" s="1538"/>
      <c r="P40" s="1538"/>
      <c r="Q40" s="1538"/>
      <c r="R40" s="1538"/>
      <c r="S40" s="1538"/>
      <c r="T40" s="1538"/>
      <c r="U40" s="1538"/>
      <c r="V40" s="1538"/>
      <c r="W40" s="1538"/>
      <c r="X40" s="1538"/>
      <c r="Y40" s="1538"/>
      <c r="Z40" s="1538"/>
      <c r="AA40" s="1538"/>
      <c r="AB40" s="1538"/>
      <c r="AC40" s="1538"/>
      <c r="AD40" s="1538"/>
      <c r="AE40" s="1539"/>
      <c r="AF40" s="1016"/>
      <c r="AG40" s="1016"/>
      <c r="AH40" s="1014"/>
      <c r="AI40" s="1014"/>
      <c r="AJ40" s="1014"/>
      <c r="AK40" s="1014"/>
      <c r="AL40" s="1020"/>
      <c r="AM40" s="4"/>
    </row>
    <row r="41" spans="1:39" ht="3.75" customHeight="1">
      <c r="A41" s="1013"/>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20"/>
      <c r="AM41" s="4"/>
    </row>
    <row r="42" spans="1:39" ht="18" customHeight="1">
      <c r="A42" s="1641" t="s">
        <v>21</v>
      </c>
      <c r="B42" s="1637"/>
      <c r="C42" s="1637"/>
      <c r="D42" s="1637"/>
      <c r="E42" s="1637"/>
      <c r="F42" s="1637"/>
      <c r="G42" s="1637"/>
      <c r="H42" s="1637"/>
      <c r="I42" s="1637"/>
      <c r="J42" s="1637"/>
      <c r="K42" s="1637"/>
      <c r="L42" s="1637"/>
      <c r="M42" s="1637"/>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20"/>
      <c r="AM42" s="4"/>
    </row>
    <row r="43" spans="1:39" ht="20.100000000000001" customHeight="1">
      <c r="A43" s="1013"/>
      <c r="B43" s="1014"/>
      <c r="C43" s="1014"/>
      <c r="D43" s="1606" t="s">
        <v>8</v>
      </c>
      <c r="E43" s="1606"/>
      <c r="F43" s="1606"/>
      <c r="G43" s="1606"/>
      <c r="H43" s="1606"/>
      <c r="I43" s="1639"/>
      <c r="J43" s="1543"/>
      <c r="K43" s="1543"/>
      <c r="L43" s="1543"/>
      <c r="M43" s="1543"/>
      <c r="N43" s="1543"/>
      <c r="O43" s="1543"/>
      <c r="P43" s="1543"/>
      <c r="Q43" s="1543"/>
      <c r="R43" s="1543"/>
      <c r="S43" s="1543"/>
      <c r="T43" s="1543"/>
      <c r="U43" s="1543"/>
      <c r="V43" s="1543"/>
      <c r="W43" s="1543"/>
      <c r="X43" s="1543"/>
      <c r="Y43" s="1543"/>
      <c r="Z43" s="1543"/>
      <c r="AA43" s="1543"/>
      <c r="AB43" s="1543"/>
      <c r="AC43" s="1543"/>
      <c r="AD43" s="1543"/>
      <c r="AE43" s="1543"/>
      <c r="AF43" s="1543"/>
      <c r="AG43" s="1543"/>
      <c r="AH43" s="1543"/>
      <c r="AI43" s="1543"/>
      <c r="AJ43" s="1640"/>
      <c r="AK43" s="1014"/>
      <c r="AL43" s="1020"/>
      <c r="AM43" s="4"/>
    </row>
    <row r="44" spans="1:39" ht="20.100000000000001" customHeight="1">
      <c r="A44" s="1013"/>
      <c r="B44" s="1014"/>
      <c r="C44" s="1014"/>
      <c r="D44" s="1606" t="s">
        <v>2255</v>
      </c>
      <c r="E44" s="1606"/>
      <c r="F44" s="1606"/>
      <c r="G44" s="1606"/>
      <c r="H44" s="1606"/>
      <c r="I44" s="1639"/>
      <c r="J44" s="1543"/>
      <c r="K44" s="1543"/>
      <c r="L44" s="1543"/>
      <c r="M44" s="1543"/>
      <c r="N44" s="1543"/>
      <c r="O44" s="1543"/>
      <c r="P44" s="1543"/>
      <c r="Q44" s="1543"/>
      <c r="R44" s="1543"/>
      <c r="S44" s="1543"/>
      <c r="T44" s="1543"/>
      <c r="U44" s="1543"/>
      <c r="V44" s="1543"/>
      <c r="W44" s="1543"/>
      <c r="X44" s="1543"/>
      <c r="Y44" s="1543"/>
      <c r="Z44" s="1543"/>
      <c r="AA44" s="1543"/>
      <c r="AB44" s="1543"/>
      <c r="AC44" s="1543"/>
      <c r="AD44" s="1543"/>
      <c r="AE44" s="1543"/>
      <c r="AF44" s="1543"/>
      <c r="AG44" s="1543"/>
      <c r="AH44" s="1543"/>
      <c r="AI44" s="1543"/>
      <c r="AJ44" s="1640"/>
      <c r="AK44" s="1014"/>
      <c r="AL44" s="1020"/>
      <c r="AM44" s="4"/>
    </row>
    <row r="45" spans="1:39" ht="20.100000000000001" customHeight="1">
      <c r="A45" s="1013"/>
      <c r="B45" s="1014"/>
      <c r="C45" s="1014"/>
      <c r="D45" s="1606" t="s">
        <v>9</v>
      </c>
      <c r="E45" s="1606"/>
      <c r="F45" s="1606"/>
      <c r="G45" s="1606"/>
      <c r="H45" s="1606"/>
      <c r="I45" s="1639"/>
      <c r="J45" s="1543"/>
      <c r="K45" s="1543"/>
      <c r="L45" s="1543"/>
      <c r="M45" s="1543"/>
      <c r="N45" s="1015" t="s">
        <v>2250</v>
      </c>
      <c r="O45" s="1543"/>
      <c r="P45" s="1543"/>
      <c r="Q45" s="1543"/>
      <c r="R45" s="1543"/>
      <c r="S45" s="1543"/>
      <c r="T45" s="1640"/>
      <c r="U45" s="1016"/>
      <c r="V45" s="1016"/>
      <c r="W45" s="1016"/>
      <c r="X45" s="1016"/>
      <c r="Y45" s="1016"/>
      <c r="Z45" s="1016"/>
      <c r="AA45" s="1016"/>
      <c r="AB45" s="1016"/>
      <c r="AC45" s="1016"/>
      <c r="AD45" s="1016"/>
      <c r="AE45" s="1016"/>
      <c r="AF45" s="1016"/>
      <c r="AG45" s="1016"/>
      <c r="AH45" s="1014"/>
      <c r="AI45" s="1014"/>
      <c r="AJ45" s="1014"/>
      <c r="AK45" s="1014"/>
      <c r="AL45" s="1020"/>
      <c r="AM45" s="4"/>
    </row>
    <row r="46" spans="1:39" ht="20.100000000000001" customHeight="1">
      <c r="A46" s="1013"/>
      <c r="B46" s="1014"/>
      <c r="C46" s="1014"/>
      <c r="D46" s="1606" t="s">
        <v>2253</v>
      </c>
      <c r="E46" s="1606"/>
      <c r="F46" s="1606"/>
      <c r="G46" s="1606"/>
      <c r="H46" s="1606"/>
      <c r="I46" s="1639"/>
      <c r="J46" s="1543"/>
      <c r="K46" s="1543"/>
      <c r="L46" s="1543"/>
      <c r="M46" s="1543"/>
      <c r="N46" s="1543"/>
      <c r="O46" s="1543"/>
      <c r="P46" s="1543"/>
      <c r="Q46" s="1543"/>
      <c r="R46" s="1543"/>
      <c r="S46" s="1543"/>
      <c r="T46" s="1543"/>
      <c r="U46" s="1543"/>
      <c r="V46" s="1543"/>
      <c r="W46" s="1543"/>
      <c r="X46" s="1543"/>
      <c r="Y46" s="1543"/>
      <c r="Z46" s="1543"/>
      <c r="AA46" s="1543"/>
      <c r="AB46" s="1543"/>
      <c r="AC46" s="1543"/>
      <c r="AD46" s="1543"/>
      <c r="AE46" s="1543"/>
      <c r="AF46" s="1543"/>
      <c r="AG46" s="1543"/>
      <c r="AH46" s="1543"/>
      <c r="AI46" s="1543"/>
      <c r="AJ46" s="1640"/>
      <c r="AK46" s="1014"/>
      <c r="AL46" s="1020"/>
      <c r="AM46" s="4"/>
    </row>
    <row r="47" spans="1:39" ht="20.100000000000001" customHeight="1">
      <c r="A47" s="1013"/>
      <c r="B47" s="1014"/>
      <c r="C47" s="1014"/>
      <c r="D47" s="1606" t="s">
        <v>11</v>
      </c>
      <c r="E47" s="1606"/>
      <c r="F47" s="1606"/>
      <c r="G47" s="1606"/>
      <c r="H47" s="1606"/>
      <c r="I47" s="1622"/>
      <c r="J47" s="1623"/>
      <c r="K47" s="1623"/>
      <c r="L47" s="1623"/>
      <c r="M47" s="1623"/>
      <c r="N47" s="1068" t="s">
        <v>2249</v>
      </c>
      <c r="O47" s="1624"/>
      <c r="P47" s="1624"/>
      <c r="Q47" s="1624"/>
      <c r="R47" s="1624"/>
      <c r="S47" s="1624"/>
      <c r="T47" s="1068" t="s">
        <v>2250</v>
      </c>
      <c r="U47" s="1624"/>
      <c r="V47" s="1624"/>
      <c r="W47" s="1624"/>
      <c r="X47" s="1624"/>
      <c r="Y47" s="1624"/>
      <c r="Z47" s="1625"/>
      <c r="AA47" s="1016"/>
      <c r="AB47" s="1016"/>
      <c r="AC47" s="1016"/>
      <c r="AD47" s="1016"/>
      <c r="AE47" s="1016"/>
      <c r="AF47" s="1016"/>
      <c r="AG47" s="1016"/>
      <c r="AH47" s="1014"/>
      <c r="AI47" s="1014"/>
      <c r="AJ47" s="1014"/>
      <c r="AK47" s="1014"/>
      <c r="AL47" s="1020"/>
      <c r="AM47" s="4"/>
    </row>
    <row r="48" spans="1:39" ht="20.100000000000001" customHeight="1">
      <c r="A48" s="1013"/>
      <c r="B48" s="1014"/>
      <c r="C48" s="1014"/>
      <c r="D48" s="1611" t="s">
        <v>2480</v>
      </c>
      <c r="E48" s="1612"/>
      <c r="F48" s="1612"/>
      <c r="G48" s="1612"/>
      <c r="H48" s="1612"/>
      <c r="I48" s="1612"/>
      <c r="J48" s="1612"/>
      <c r="K48" s="1532"/>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626"/>
      <c r="AK48" s="1014"/>
      <c r="AL48" s="1020"/>
      <c r="AM48" s="4"/>
    </row>
    <row r="49" spans="1:46" ht="20.100000000000001" customHeight="1">
      <c r="A49" s="1013"/>
      <c r="B49" s="1014"/>
      <c r="C49" s="1014"/>
      <c r="D49" s="1611" t="s">
        <v>2481</v>
      </c>
      <c r="E49" s="1612"/>
      <c r="F49" s="1612"/>
      <c r="G49" s="1612"/>
      <c r="H49" s="1612"/>
      <c r="I49" s="1612"/>
      <c r="J49" s="1613"/>
      <c r="K49" s="1622"/>
      <c r="L49" s="1623"/>
      <c r="M49" s="1623"/>
      <c r="N49" s="1623"/>
      <c r="O49" s="1623"/>
      <c r="P49" s="1068" t="s">
        <v>2249</v>
      </c>
      <c r="Q49" s="1623"/>
      <c r="R49" s="1623"/>
      <c r="S49" s="1623"/>
      <c r="T49" s="1623"/>
      <c r="U49" s="1623"/>
      <c r="V49" s="1068" t="s">
        <v>2250</v>
      </c>
      <c r="W49" s="1623"/>
      <c r="X49" s="1623"/>
      <c r="Y49" s="1623"/>
      <c r="Z49" s="1623"/>
      <c r="AA49" s="1623"/>
      <c r="AB49" s="1628"/>
      <c r="AC49" s="1024"/>
      <c r="AD49" s="1024"/>
      <c r="AE49" s="1024"/>
      <c r="AF49" s="1024"/>
      <c r="AG49" s="1024"/>
      <c r="AH49" s="1024"/>
      <c r="AI49" s="1024"/>
      <c r="AJ49" s="1024"/>
      <c r="AK49" s="1014"/>
      <c r="AL49" s="1020"/>
      <c r="AM49" s="4"/>
    </row>
    <row r="50" spans="1:46" ht="5.25" customHeight="1">
      <c r="A50" s="1021"/>
      <c r="B50" s="1022"/>
      <c r="C50" s="1022"/>
      <c r="D50" s="1022"/>
      <c r="E50" s="1022"/>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2"/>
      <c r="AL50" s="1023"/>
      <c r="AM50" s="4"/>
    </row>
    <row r="51" spans="1:46" ht="5.25" customHeight="1">
      <c r="A51" s="101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1014"/>
      <c r="AA51" s="1014"/>
      <c r="AB51" s="1014"/>
      <c r="AC51" s="1014"/>
      <c r="AD51" s="1014"/>
      <c r="AE51" s="1014"/>
      <c r="AF51" s="1014"/>
      <c r="AG51" s="1014"/>
      <c r="AH51" s="1014"/>
      <c r="AI51" s="1014"/>
      <c r="AJ51" s="1014"/>
      <c r="AK51" s="1014"/>
      <c r="AL51" s="1014"/>
      <c r="AM51" s="4"/>
    </row>
    <row r="52" spans="1:46" ht="15" customHeight="1">
      <c r="A52" s="1637" t="s">
        <v>22</v>
      </c>
      <c r="B52" s="1637"/>
      <c r="C52" s="1637"/>
      <c r="D52" s="1637"/>
      <c r="E52" s="1637"/>
      <c r="F52" s="1637"/>
      <c r="G52" s="1637"/>
      <c r="H52" s="1637"/>
      <c r="I52" s="1637"/>
      <c r="J52" s="1637"/>
      <c r="K52" s="1637"/>
      <c r="L52" s="1637"/>
      <c r="M52" s="1637"/>
      <c r="N52" s="1014"/>
      <c r="O52" s="1014"/>
      <c r="P52" s="1014"/>
      <c r="Q52" s="1014"/>
      <c r="R52" s="1014"/>
      <c r="S52" s="1014"/>
      <c r="T52" s="1014"/>
      <c r="U52" s="1014"/>
      <c r="V52" s="1014"/>
      <c r="W52" s="1014"/>
      <c r="X52" s="1014"/>
      <c r="Y52" s="1014"/>
      <c r="Z52" s="1014"/>
      <c r="AA52" s="1014"/>
      <c r="AB52" s="1014"/>
      <c r="AC52" s="1014"/>
      <c r="AD52" s="1014"/>
      <c r="AE52" s="1014"/>
      <c r="AF52" s="1014"/>
      <c r="AG52" s="1014"/>
      <c r="AH52" s="1014"/>
      <c r="AI52" s="1014"/>
      <c r="AJ52" s="1014"/>
      <c r="AK52" s="1014"/>
      <c r="AL52" s="1014"/>
      <c r="AM52" s="4"/>
    </row>
    <row r="53" spans="1:46" ht="15" customHeight="1">
      <c r="A53" s="1650"/>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024"/>
      <c r="AL53" s="1024"/>
      <c r="AM53" s="5"/>
    </row>
    <row r="54" spans="1:46" ht="15" customHeight="1">
      <c r="A54" s="1650"/>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024"/>
      <c r="AL54" s="1024"/>
      <c r="AM54" s="5"/>
    </row>
    <row r="55" spans="1:46" ht="15" customHeight="1">
      <c r="A55" s="1650"/>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024"/>
      <c r="AL55" s="1024"/>
      <c r="AM55" s="5"/>
    </row>
    <row r="56" spans="1:46" ht="15" customHeight="1">
      <c r="A56" s="1529" t="s">
        <v>2247</v>
      </c>
      <c r="B56" s="1529"/>
      <c r="C56" s="1529"/>
      <c r="D56" s="1529"/>
      <c r="E56" s="1529"/>
      <c r="F56" s="1529"/>
      <c r="G56" s="1529"/>
      <c r="H56" s="1529"/>
      <c r="I56" s="1529"/>
      <c r="J56" s="1529"/>
      <c r="K56" s="1529"/>
      <c r="L56" s="1529"/>
      <c r="M56" s="1529"/>
      <c r="N56" s="1529"/>
      <c r="O56" s="1529"/>
      <c r="P56" s="1529"/>
      <c r="Q56" s="1529"/>
      <c r="R56" s="1529"/>
      <c r="S56" s="1529"/>
      <c r="T56" s="1529"/>
      <c r="U56" s="1529"/>
      <c r="V56" s="1529"/>
      <c r="W56" s="1529"/>
      <c r="X56" s="1529"/>
      <c r="Y56" s="1529"/>
      <c r="Z56" s="1529"/>
      <c r="AA56" s="1529"/>
      <c r="AB56" s="1529"/>
      <c r="AC56" s="1529"/>
      <c r="AD56" s="1529"/>
      <c r="AE56" s="1529"/>
      <c r="AF56" s="1529"/>
      <c r="AG56" s="1529"/>
      <c r="AH56" s="1529"/>
      <c r="AI56" s="1529"/>
      <c r="AJ56" s="1529"/>
      <c r="AK56" s="1025"/>
      <c r="AL56" s="1025"/>
      <c r="AM56" s="4"/>
    </row>
    <row r="57" spans="1:46" ht="3.95" customHeight="1">
      <c r="A57" s="1026"/>
      <c r="B57" s="1026"/>
      <c r="C57" s="1026"/>
      <c r="D57" s="1026"/>
      <c r="E57" s="1026"/>
      <c r="F57" s="1026"/>
      <c r="G57" s="1026"/>
      <c r="H57" s="1026"/>
      <c r="I57" s="1026"/>
      <c r="J57" s="1026"/>
      <c r="K57" s="1026"/>
      <c r="L57" s="1026"/>
      <c r="M57" s="1026"/>
      <c r="N57" s="1026"/>
      <c r="O57" s="1026"/>
      <c r="P57" s="1026"/>
      <c r="Q57" s="1026"/>
      <c r="R57" s="1026"/>
      <c r="S57" s="1026"/>
      <c r="T57" s="1026"/>
      <c r="U57" s="1026"/>
      <c r="V57" s="1026"/>
      <c r="W57" s="1026"/>
      <c r="X57" s="1026"/>
      <c r="Y57" s="1026"/>
      <c r="Z57" s="1026"/>
      <c r="AA57" s="1026"/>
      <c r="AB57" s="1026"/>
      <c r="AC57" s="1026"/>
      <c r="AD57" s="1026"/>
      <c r="AE57" s="1026"/>
      <c r="AF57" s="1026"/>
      <c r="AG57" s="1026"/>
      <c r="AH57" s="1026"/>
      <c r="AI57" s="1026"/>
      <c r="AJ57" s="1026"/>
      <c r="AK57" s="1025"/>
      <c r="AL57" s="1025"/>
      <c r="AM57" s="4"/>
    </row>
    <row r="58" spans="1:46" ht="3.95" customHeight="1">
      <c r="A58" s="1027"/>
      <c r="B58" s="1028"/>
      <c r="C58" s="1028"/>
      <c r="D58" s="1028"/>
      <c r="E58" s="1028"/>
      <c r="F58" s="1028"/>
      <c r="G58" s="1028"/>
      <c r="H58" s="1028"/>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9"/>
      <c r="AM58" s="4"/>
    </row>
    <row r="59" spans="1:46" ht="18" customHeight="1">
      <c r="A59" s="1641" t="s">
        <v>23</v>
      </c>
      <c r="B59" s="1637"/>
      <c r="C59" s="1637"/>
      <c r="D59" s="1637"/>
      <c r="E59" s="1637"/>
      <c r="F59" s="1637"/>
      <c r="G59" s="1637"/>
      <c r="H59" s="1637"/>
      <c r="I59" s="1637"/>
      <c r="J59" s="1637"/>
      <c r="K59" s="1637"/>
      <c r="L59" s="1637"/>
      <c r="M59" s="1637"/>
      <c r="N59" s="1637"/>
      <c r="O59" s="1637"/>
      <c r="P59" s="1014"/>
      <c r="Q59" s="1014"/>
      <c r="R59" s="1014"/>
      <c r="S59" s="1014"/>
      <c r="T59" s="1014"/>
      <c r="U59" s="1014"/>
      <c r="V59" s="1014"/>
      <c r="W59" s="1014"/>
      <c r="X59" s="1014"/>
      <c r="Y59" s="1014"/>
      <c r="Z59" s="1014"/>
      <c r="AA59" s="1014"/>
      <c r="AB59" s="1014"/>
      <c r="AC59" s="1014"/>
      <c r="AD59" s="1014"/>
      <c r="AE59" s="1014"/>
      <c r="AF59" s="1014"/>
      <c r="AG59" s="1014"/>
      <c r="AH59" s="1014"/>
      <c r="AI59" s="1014"/>
      <c r="AJ59" s="1014"/>
      <c r="AK59" s="1014"/>
      <c r="AL59" s="1020"/>
      <c r="AM59" s="4"/>
      <c r="AS59" s="6" t="s">
        <v>2359</v>
      </c>
    </row>
    <row r="60" spans="1:46" ht="23.1" customHeight="1">
      <c r="A60" s="1013"/>
      <c r="B60" s="1611" t="s">
        <v>2257</v>
      </c>
      <c r="C60" s="1612"/>
      <c r="D60" s="1612"/>
      <c r="E60" s="1612"/>
      <c r="F60" s="1612"/>
      <c r="G60" s="1612"/>
      <c r="H60" s="1612"/>
      <c r="I60" s="1612"/>
      <c r="J60" s="1030"/>
      <c r="K60" s="1031"/>
      <c r="L60" s="1649" t="str">
        <f>TEXT('第三面-2'!AF20,"yyyy")</f>
        <v>1900</v>
      </c>
      <c r="M60" s="1538"/>
      <c r="N60" s="1538"/>
      <c r="O60" s="1538"/>
      <c r="P60" s="1031" t="s">
        <v>18</v>
      </c>
      <c r="Q60" s="1538" t="str">
        <f>'第三面-2'!M20</f>
        <v/>
      </c>
      <c r="R60" s="1538"/>
      <c r="S60" s="1538"/>
      <c r="T60" s="1031" t="s">
        <v>19</v>
      </c>
      <c r="U60" s="1538" t="str">
        <f>'第三面-2'!O20</f>
        <v/>
      </c>
      <c r="V60" s="1538"/>
      <c r="W60" s="1538"/>
      <c r="X60" s="1031" t="s">
        <v>20</v>
      </c>
      <c r="Y60" s="1032"/>
      <c r="Z60" s="1014"/>
      <c r="AA60" s="1014"/>
      <c r="AB60" s="1014"/>
      <c r="AC60" s="1014"/>
      <c r="AD60" s="1014"/>
      <c r="AE60" s="1014"/>
      <c r="AF60" s="1014"/>
      <c r="AG60" s="1014"/>
      <c r="AH60" s="1014"/>
      <c r="AI60" s="1014"/>
      <c r="AJ60" s="1014"/>
      <c r="AK60" s="1014"/>
      <c r="AL60" s="1020"/>
      <c r="AM60" s="4" t="str">
        <f>IF(OR(L60="",Q60="",U60=""),"未入力","")</f>
        <v>未入力</v>
      </c>
      <c r="AS60" s="225"/>
      <c r="AT60" s="6" t="str">
        <f>IF(OR(L60="",Q60="",U60=""),"未入力です。","")</f>
        <v>未入力です。</v>
      </c>
    </row>
    <row r="61" spans="1:46" ht="23.1" customHeight="1">
      <c r="A61" s="1013"/>
      <c r="B61" s="1583" t="s">
        <v>2258</v>
      </c>
      <c r="C61" s="1584"/>
      <c r="D61" s="1584"/>
      <c r="E61" s="1584"/>
      <c r="F61" s="1584"/>
      <c r="G61" s="1584"/>
      <c r="H61" s="1584"/>
      <c r="I61" s="1584"/>
      <c r="J61" s="1033"/>
      <c r="K61" s="1031"/>
      <c r="L61" s="1538" t="str">
        <f>TEXT('第三面-2'!AF22,"yyyy")</f>
        <v>1900</v>
      </c>
      <c r="M61" s="1538"/>
      <c r="N61" s="1538"/>
      <c r="O61" s="1538"/>
      <c r="P61" s="1031" t="s">
        <v>18</v>
      </c>
      <c r="Q61" s="1538" t="str">
        <f>'第三面-2'!M22</f>
        <v/>
      </c>
      <c r="R61" s="1538"/>
      <c r="S61" s="1538"/>
      <c r="T61" s="1031" t="s">
        <v>19</v>
      </c>
      <c r="U61" s="1538" t="str">
        <f>'第三面-2'!O22</f>
        <v/>
      </c>
      <c r="V61" s="1538"/>
      <c r="W61" s="1538"/>
      <c r="X61" s="1031" t="s">
        <v>20</v>
      </c>
      <c r="Y61" s="1032"/>
      <c r="Z61" s="1014"/>
      <c r="AA61" s="1014"/>
      <c r="AB61" s="1014"/>
      <c r="AC61" s="1014"/>
      <c r="AD61" s="1014"/>
      <c r="AE61" s="1014"/>
      <c r="AF61" s="1014"/>
      <c r="AG61" s="1014"/>
      <c r="AH61" s="1014"/>
      <c r="AI61" s="1014"/>
      <c r="AJ61" s="1014"/>
      <c r="AK61" s="1014"/>
      <c r="AL61" s="1020"/>
      <c r="AM61" s="4" t="str">
        <f>IF(OR(L61="",Q61="",U61=""),"未入力","")</f>
        <v>未入力</v>
      </c>
      <c r="AS61" s="242"/>
      <c r="AT61" s="6" t="str">
        <f>IF(OR(L61="",Q61="",U61=""),"未入力です。","")</f>
        <v>未入力です。</v>
      </c>
    </row>
    <row r="62" spans="1:46" ht="3.95" customHeight="1">
      <c r="A62" s="1013"/>
      <c r="B62" s="1014"/>
      <c r="C62" s="1014"/>
      <c r="D62" s="1014"/>
      <c r="E62" s="1014"/>
      <c r="F62" s="1014"/>
      <c r="G62" s="1014"/>
      <c r="H62" s="1014"/>
      <c r="I62" s="1014"/>
      <c r="J62" s="1014"/>
      <c r="K62" s="1014"/>
      <c r="L62" s="1014"/>
      <c r="M62" s="1014"/>
      <c r="N62" s="1014"/>
      <c r="O62" s="1014"/>
      <c r="P62" s="1014"/>
      <c r="Q62" s="1014"/>
      <c r="R62" s="1014"/>
      <c r="S62" s="1014"/>
      <c r="T62" s="1014"/>
      <c r="U62" s="1014"/>
      <c r="V62" s="1014"/>
      <c r="W62" s="1014"/>
      <c r="X62" s="1014"/>
      <c r="Y62" s="1014"/>
      <c r="Z62" s="1014"/>
      <c r="AA62" s="1014"/>
      <c r="AB62" s="1014"/>
      <c r="AC62" s="1014"/>
      <c r="AD62" s="1014"/>
      <c r="AE62" s="1014"/>
      <c r="AF62" s="1014"/>
      <c r="AG62" s="1014"/>
      <c r="AH62" s="1014"/>
      <c r="AI62" s="1014"/>
      <c r="AJ62" s="1014"/>
      <c r="AK62" s="1014"/>
      <c r="AL62" s="1020"/>
      <c r="AM62" s="4"/>
      <c r="AS62" s="225"/>
    </row>
    <row r="63" spans="1:46" ht="3.95" customHeight="1">
      <c r="A63" s="1013"/>
      <c r="B63" s="1014"/>
      <c r="C63" s="1014"/>
      <c r="D63" s="1014"/>
      <c r="E63" s="1014"/>
      <c r="F63" s="1014"/>
      <c r="G63" s="1014"/>
      <c r="H63" s="1014"/>
      <c r="I63" s="1014"/>
      <c r="J63" s="1014"/>
      <c r="K63" s="1014"/>
      <c r="L63" s="1014"/>
      <c r="M63" s="1014"/>
      <c r="N63" s="1014"/>
      <c r="O63" s="1014"/>
      <c r="P63" s="1014"/>
      <c r="Q63" s="1014"/>
      <c r="R63" s="1014"/>
      <c r="S63" s="1014"/>
      <c r="T63" s="1014"/>
      <c r="U63" s="1014"/>
      <c r="V63" s="1014"/>
      <c r="W63" s="1014"/>
      <c r="X63" s="1014"/>
      <c r="Y63" s="1014"/>
      <c r="Z63" s="1014"/>
      <c r="AA63" s="1014"/>
      <c r="AB63" s="1014"/>
      <c r="AC63" s="1014"/>
      <c r="AD63" s="1014"/>
      <c r="AE63" s="1014"/>
      <c r="AF63" s="1014"/>
      <c r="AG63" s="1014"/>
      <c r="AH63" s="1014"/>
      <c r="AI63" s="1014"/>
      <c r="AJ63" s="1014"/>
      <c r="AK63" s="1014"/>
      <c r="AL63" s="1020"/>
      <c r="AM63" s="4"/>
      <c r="AS63" s="225"/>
    </row>
    <row r="64" spans="1:46" ht="18" customHeight="1">
      <c r="A64" s="1641" t="s">
        <v>24</v>
      </c>
      <c r="B64" s="1637"/>
      <c r="C64" s="1637"/>
      <c r="D64" s="1637"/>
      <c r="E64" s="1637"/>
      <c r="F64" s="1637"/>
      <c r="G64" s="1014"/>
      <c r="H64" s="1014"/>
      <c r="I64" s="1014"/>
      <c r="J64" s="1014"/>
      <c r="K64" s="1014"/>
      <c r="L64" s="1014"/>
      <c r="M64" s="1014"/>
      <c r="N64" s="1014"/>
      <c r="O64" s="1014"/>
      <c r="P64" s="1014"/>
      <c r="Q64" s="1014"/>
      <c r="R64" s="1014"/>
      <c r="S64" s="1014"/>
      <c r="T64" s="1014"/>
      <c r="U64" s="1014"/>
      <c r="V64" s="1014"/>
      <c r="W64" s="1014"/>
      <c r="X64" s="1014"/>
      <c r="Y64" s="1014"/>
      <c r="Z64" s="1014"/>
      <c r="AA64" s="1014"/>
      <c r="AB64" s="1014"/>
      <c r="AC64" s="1014"/>
      <c r="AD64" s="1014"/>
      <c r="AE64" s="1014"/>
      <c r="AF64" s="1014"/>
      <c r="AG64" s="1014"/>
      <c r="AH64" s="1014"/>
      <c r="AI64" s="1014"/>
      <c r="AJ64" s="1014"/>
      <c r="AK64" s="1014"/>
      <c r="AL64" s="1020"/>
      <c r="AS64" s="225"/>
    </row>
    <row r="65" spans="1:68" ht="17.45" customHeight="1">
      <c r="A65" s="1013"/>
      <c r="B65" s="1608" t="s">
        <v>2259</v>
      </c>
      <c r="C65" s="1585"/>
      <c r="D65" s="1585"/>
      <c r="E65" s="1585"/>
      <c r="F65" s="1585"/>
      <c r="G65" s="1585"/>
      <c r="H65" s="1585"/>
      <c r="I65" s="1651"/>
      <c r="J65" s="181"/>
      <c r="K65" s="1012" t="s">
        <v>25</v>
      </c>
      <c r="L65" s="1051"/>
      <c r="M65" s="1012"/>
      <c r="N65" s="1012"/>
      <c r="O65" s="1012"/>
      <c r="P65" s="1012"/>
      <c r="Q65" s="1012"/>
      <c r="R65" s="243"/>
      <c r="S65" s="1012" t="s">
        <v>26</v>
      </c>
      <c r="T65" s="1051"/>
      <c r="U65" s="1012"/>
      <c r="V65" s="1012"/>
      <c r="W65" s="1012"/>
      <c r="X65" s="1012"/>
      <c r="Y65" s="1012"/>
      <c r="Z65" s="1051"/>
      <c r="AA65" s="1012"/>
      <c r="AB65" s="3"/>
      <c r="AC65" s="1012" t="s">
        <v>27</v>
      </c>
      <c r="AD65" s="1051"/>
      <c r="AE65" s="1012"/>
      <c r="AF65" s="1012"/>
      <c r="AG65" s="1012"/>
      <c r="AH65" s="1012"/>
      <c r="AI65" s="1012"/>
      <c r="AJ65" s="1041"/>
      <c r="AK65" s="1014"/>
      <c r="AL65" s="1020"/>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1013"/>
      <c r="B66" s="1586"/>
      <c r="C66" s="1587"/>
      <c r="D66" s="1587"/>
      <c r="E66" s="1587"/>
      <c r="F66" s="1587"/>
      <c r="G66" s="1587"/>
      <c r="H66" s="1587"/>
      <c r="I66" s="1652"/>
      <c r="J66" s="179"/>
      <c r="K66" s="1022" t="s">
        <v>28</v>
      </c>
      <c r="L66" s="1046"/>
      <c r="M66" s="1022"/>
      <c r="N66" s="1022"/>
      <c r="O66" s="1022"/>
      <c r="P66" s="1022"/>
      <c r="Q66" s="1022"/>
      <c r="R66" s="244"/>
      <c r="S66" s="1022" t="s">
        <v>29</v>
      </c>
      <c r="T66" s="1046"/>
      <c r="U66" s="1065"/>
      <c r="V66" s="1065"/>
      <c r="W66" s="1065"/>
      <c r="X66" s="1065"/>
      <c r="Y66" s="1022"/>
      <c r="Z66" s="1046"/>
      <c r="AA66" s="1022"/>
      <c r="AB66" s="7"/>
      <c r="AC66" s="1022" t="s">
        <v>88</v>
      </c>
      <c r="AD66" s="1046"/>
      <c r="AE66" s="1022"/>
      <c r="AF66" s="1022"/>
      <c r="AG66" s="1022"/>
      <c r="AH66" s="1022"/>
      <c r="AI66" s="1022"/>
      <c r="AJ66" s="1023"/>
      <c r="AK66" s="1014"/>
      <c r="AL66" s="1020"/>
      <c r="AM66" s="4"/>
      <c r="AN66" s="8" t="b">
        <v>0</v>
      </c>
      <c r="AO66" s="8" t="b">
        <v>0</v>
      </c>
      <c r="AP66" s="8" t="b">
        <v>0</v>
      </c>
      <c r="AS66" s="225"/>
    </row>
    <row r="67" spans="1:68" ht="17.45" customHeight="1">
      <c r="A67" s="1013"/>
      <c r="B67" s="1577" t="s">
        <v>2300</v>
      </c>
      <c r="C67" s="1578"/>
      <c r="D67" s="1578"/>
      <c r="E67" s="1578"/>
      <c r="F67" s="1578"/>
      <c r="G67" s="1578"/>
      <c r="H67" s="1578"/>
      <c r="I67" s="1653"/>
      <c r="J67" s="181"/>
      <c r="K67" s="1012" t="s">
        <v>30</v>
      </c>
      <c r="L67" s="1051"/>
      <c r="M67" s="1043"/>
      <c r="N67" s="1012"/>
      <c r="O67" s="1012"/>
      <c r="P67" s="1012"/>
      <c r="Q67" s="1012"/>
      <c r="R67" s="1012"/>
      <c r="S67" s="1009"/>
      <c r="T67" s="1012"/>
      <c r="U67" s="3"/>
      <c r="V67" s="1012" t="s">
        <v>31</v>
      </c>
      <c r="W67" s="1009"/>
      <c r="X67" s="1051"/>
      <c r="Y67" s="1012"/>
      <c r="Z67" s="1012"/>
      <c r="AA67" s="1012"/>
      <c r="AB67" s="1012"/>
      <c r="AC67" s="1012"/>
      <c r="AD67" s="1012"/>
      <c r="AE67" s="1012"/>
      <c r="AF67" s="1012"/>
      <c r="AG67" s="1012"/>
      <c r="AH67" s="1012"/>
      <c r="AI67" s="1012"/>
      <c r="AJ67" s="1041"/>
      <c r="AK67" s="1014"/>
      <c r="AL67" s="1020"/>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1013"/>
      <c r="B68" s="1579"/>
      <c r="C68" s="1580"/>
      <c r="D68" s="1580"/>
      <c r="E68" s="1580"/>
      <c r="F68" s="1580"/>
      <c r="G68" s="1580"/>
      <c r="H68" s="1580"/>
      <c r="I68" s="1654"/>
      <c r="J68" s="179"/>
      <c r="K68" s="1022" t="s">
        <v>32</v>
      </c>
      <c r="L68" s="1046"/>
      <c r="M68" s="1021"/>
      <c r="N68" s="1022"/>
      <c r="O68" s="1046"/>
      <c r="P68" s="1022"/>
      <c r="Q68" s="1022"/>
      <c r="R68" s="1022"/>
      <c r="S68" s="1022"/>
      <c r="T68" s="1022"/>
      <c r="U68" s="7"/>
      <c r="V68" s="1022" t="s">
        <v>33</v>
      </c>
      <c r="W68" s="1022"/>
      <c r="X68" s="1022"/>
      <c r="Y68" s="1022"/>
      <c r="Z68" s="1022"/>
      <c r="AA68" s="1022"/>
      <c r="AB68" s="1022"/>
      <c r="AC68" s="1022"/>
      <c r="AD68" s="1022"/>
      <c r="AE68" s="7"/>
      <c r="AF68" s="1022" t="s">
        <v>34</v>
      </c>
      <c r="AG68" s="1046"/>
      <c r="AH68" s="1022"/>
      <c r="AI68" s="1022"/>
      <c r="AJ68" s="1023"/>
      <c r="AK68" s="1014"/>
      <c r="AL68" s="1020"/>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1013"/>
      <c r="B69" s="1014"/>
      <c r="C69" s="1014"/>
      <c r="D69" s="1014"/>
      <c r="E69" s="1014"/>
      <c r="F69" s="1014"/>
      <c r="G69" s="1014"/>
      <c r="H69" s="1014"/>
      <c r="I69" s="1014"/>
      <c r="J69" s="1014"/>
      <c r="K69" s="1014"/>
      <c r="L69" s="1014"/>
      <c r="M69" s="1014"/>
      <c r="N69" s="1014"/>
      <c r="O69" s="1014"/>
      <c r="P69" s="1014"/>
      <c r="Q69" s="1014"/>
      <c r="R69" s="1014"/>
      <c r="S69" s="1014"/>
      <c r="T69" s="1014"/>
      <c r="U69" s="1014"/>
      <c r="V69" s="1014"/>
      <c r="W69" s="1014"/>
      <c r="X69" s="1014"/>
      <c r="Y69" s="1014"/>
      <c r="Z69" s="1014"/>
      <c r="AA69" s="1014"/>
      <c r="AB69" s="1014"/>
      <c r="AC69" s="1014"/>
      <c r="AD69" s="1014"/>
      <c r="AE69" s="1014"/>
      <c r="AF69" s="1014"/>
      <c r="AG69" s="1014"/>
      <c r="AH69" s="1014"/>
      <c r="AI69" s="1014"/>
      <c r="AJ69" s="1014"/>
      <c r="AK69" s="1014"/>
      <c r="AL69" s="1020"/>
      <c r="AN69" s="8"/>
      <c r="AO69" s="8"/>
      <c r="AS69" s="225"/>
    </row>
    <row r="70" spans="1:68" ht="1.5" customHeight="1">
      <c r="A70" s="1013"/>
      <c r="B70" s="1014"/>
      <c r="C70" s="1014"/>
      <c r="D70" s="1014"/>
      <c r="E70" s="1014"/>
      <c r="F70" s="1014"/>
      <c r="G70" s="1014"/>
      <c r="H70" s="1014"/>
      <c r="I70" s="1014"/>
      <c r="J70" s="1014"/>
      <c r="K70" s="1014"/>
      <c r="L70" s="1014"/>
      <c r="M70" s="1014"/>
      <c r="N70" s="1014"/>
      <c r="O70" s="1014"/>
      <c r="P70" s="1014"/>
      <c r="Q70" s="1014"/>
      <c r="R70" s="1014"/>
      <c r="S70" s="1014"/>
      <c r="T70" s="1014"/>
      <c r="U70" s="1014"/>
      <c r="V70" s="1014"/>
      <c r="W70" s="1014"/>
      <c r="X70" s="1014"/>
      <c r="Y70" s="1014"/>
      <c r="Z70" s="1014"/>
      <c r="AA70" s="1014"/>
      <c r="AB70" s="1014"/>
      <c r="AC70" s="1014"/>
      <c r="AD70" s="1014"/>
      <c r="AE70" s="1014"/>
      <c r="AF70" s="1014"/>
      <c r="AG70" s="1014"/>
      <c r="AH70" s="1014"/>
      <c r="AI70" s="1014"/>
      <c r="AJ70" s="1014"/>
      <c r="AK70" s="1014"/>
      <c r="AL70" s="1020"/>
      <c r="AM70" s="4"/>
      <c r="AN70" s="8"/>
      <c r="AS70" s="225"/>
    </row>
    <row r="71" spans="1:68" ht="18" customHeight="1">
      <c r="A71" s="1013" t="s">
        <v>35</v>
      </c>
      <c r="B71" s="1014"/>
      <c r="C71" s="1014"/>
      <c r="D71" s="1014"/>
      <c r="E71" s="1014"/>
      <c r="F71" s="1014"/>
      <c r="G71" s="1014"/>
      <c r="H71" s="1014"/>
      <c r="I71" s="1529"/>
      <c r="J71" s="1529"/>
      <c r="K71" s="1529"/>
      <c r="L71" s="1529"/>
      <c r="M71" s="1529"/>
      <c r="N71" s="1529"/>
      <c r="O71" s="1014"/>
      <c r="P71" s="1014"/>
      <c r="Q71" s="1014"/>
      <c r="R71" s="1529"/>
      <c r="S71" s="1529"/>
      <c r="T71" s="1529"/>
      <c r="U71" s="1529"/>
      <c r="V71" s="1529"/>
      <c r="W71" s="1529"/>
      <c r="X71" s="1014"/>
      <c r="Y71" s="1014"/>
      <c r="Z71" s="1014"/>
      <c r="AA71" s="1014"/>
      <c r="AB71" s="1014"/>
      <c r="AC71" s="1014"/>
      <c r="AD71" s="1014"/>
      <c r="AE71" s="1014"/>
      <c r="AF71" s="1014"/>
      <c r="AG71" s="1014"/>
      <c r="AH71" s="1014"/>
      <c r="AI71" s="1014"/>
      <c r="AJ71" s="1014"/>
      <c r="AK71" s="1014"/>
      <c r="AL71" s="1020"/>
      <c r="AM71" s="4"/>
      <c r="AN71" s="8"/>
      <c r="AO71" s="8"/>
      <c r="AS71" s="225"/>
    </row>
    <row r="72" spans="1:68" ht="39" customHeight="1">
      <c r="A72" s="1013"/>
      <c r="B72" s="1611" t="s">
        <v>2260</v>
      </c>
      <c r="C72" s="1612"/>
      <c r="D72" s="1612"/>
      <c r="E72" s="1612"/>
      <c r="F72" s="1612"/>
      <c r="G72" s="1612"/>
      <c r="H72" s="1612"/>
      <c r="I72" s="1613"/>
      <c r="J72" s="1614"/>
      <c r="K72" s="1615"/>
      <c r="L72" s="1615"/>
      <c r="M72" s="1615"/>
      <c r="N72" s="1615"/>
      <c r="O72" s="1615"/>
      <c r="P72" s="1615"/>
      <c r="Q72" s="1615"/>
      <c r="R72" s="1615"/>
      <c r="S72" s="1615"/>
      <c r="T72" s="1615"/>
      <c r="U72" s="1620"/>
      <c r="V72" s="1620"/>
      <c r="W72" s="1620"/>
      <c r="X72" s="1620"/>
      <c r="Y72" s="1620"/>
      <c r="Z72" s="1620"/>
      <c r="AA72" s="1620"/>
      <c r="AB72" s="1620"/>
      <c r="AC72" s="1620"/>
      <c r="AD72" s="1620"/>
      <c r="AE72" s="1620"/>
      <c r="AF72" s="1620"/>
      <c r="AG72" s="1620"/>
      <c r="AH72" s="1620"/>
      <c r="AI72" s="1620"/>
      <c r="AJ72" s="1621"/>
      <c r="AK72" s="1014"/>
      <c r="AL72" s="1020"/>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1013"/>
      <c r="B73" s="1608" t="s">
        <v>2261</v>
      </c>
      <c r="C73" s="1585"/>
      <c r="D73" s="1585"/>
      <c r="E73" s="1585"/>
      <c r="F73" s="1585"/>
      <c r="G73" s="1585"/>
      <c r="H73" s="1585"/>
      <c r="I73" s="1585"/>
      <c r="J73" s="245"/>
      <c r="K73" s="1011" t="s">
        <v>36</v>
      </c>
      <c r="L73" s="1011"/>
      <c r="M73" s="1011"/>
      <c r="N73" s="1011"/>
      <c r="O73" s="1011"/>
      <c r="P73" s="1011"/>
      <c r="Q73" s="1012"/>
      <c r="R73" s="1012"/>
      <c r="S73" s="1009"/>
      <c r="T73" s="1011"/>
      <c r="U73" s="1011"/>
      <c r="V73" s="1011"/>
      <c r="W73" s="1011"/>
      <c r="X73" s="1011"/>
      <c r="Y73" s="1011"/>
      <c r="Z73" s="232"/>
      <c r="AA73" s="1011" t="s">
        <v>37</v>
      </c>
      <c r="AB73" s="1012"/>
      <c r="AC73" s="1012"/>
      <c r="AD73" s="1012"/>
      <c r="AE73" s="1012"/>
      <c r="AF73" s="1012"/>
      <c r="AG73" s="1051"/>
      <c r="AH73" s="1012"/>
      <c r="AI73" s="1012"/>
      <c r="AJ73" s="1041"/>
      <c r="AK73" s="1014"/>
      <c r="AL73" s="1020"/>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1013"/>
      <c r="B74" s="1609"/>
      <c r="C74" s="1610"/>
      <c r="D74" s="1610"/>
      <c r="E74" s="1610"/>
      <c r="F74" s="1610"/>
      <c r="G74" s="1610"/>
      <c r="H74" s="1610"/>
      <c r="I74" s="1610"/>
      <c r="J74" s="246"/>
      <c r="K74" s="1014" t="s">
        <v>38</v>
      </c>
      <c r="L74" s="1014"/>
      <c r="M74" s="1014"/>
      <c r="N74" s="1009"/>
      <c r="O74" s="1014"/>
      <c r="P74" s="1014"/>
      <c r="Q74" s="1014"/>
      <c r="R74" s="1014"/>
      <c r="S74" s="1014"/>
      <c r="T74" s="1014"/>
      <c r="U74" s="1014"/>
      <c r="V74" s="1014"/>
      <c r="W74" s="1014"/>
      <c r="X74" s="1014"/>
      <c r="Y74" s="1009"/>
      <c r="AA74" s="1010" t="s">
        <v>39</v>
      </c>
      <c r="AB74" s="1010"/>
      <c r="AC74" s="1010"/>
      <c r="AD74" s="1010"/>
      <c r="AE74" s="1010"/>
      <c r="AF74" s="1010"/>
      <c r="AG74" s="1009"/>
      <c r="AH74" s="1014"/>
      <c r="AI74" s="1014"/>
      <c r="AJ74" s="1020"/>
      <c r="AK74" s="1014"/>
      <c r="AL74" s="1020"/>
      <c r="AM74" s="4"/>
      <c r="AN74" s="8" t="b">
        <v>0</v>
      </c>
      <c r="AO74" s="8" t="b">
        <v>0</v>
      </c>
      <c r="AS74" s="225"/>
    </row>
    <row r="75" spans="1:68" ht="17.45" customHeight="1">
      <c r="A75" s="1013"/>
      <c r="B75" s="1586"/>
      <c r="C75" s="1587"/>
      <c r="D75" s="1587"/>
      <c r="E75" s="1587"/>
      <c r="F75" s="1587"/>
      <c r="G75" s="1587"/>
      <c r="H75" s="1587"/>
      <c r="I75" s="1587"/>
      <c r="J75" s="247"/>
      <c r="K75" s="1018" t="s">
        <v>40</v>
      </c>
      <c r="L75" s="1018"/>
      <c r="M75" s="1018"/>
      <c r="N75" s="1018"/>
      <c r="O75" s="1018"/>
      <c r="P75" s="1018"/>
      <c r="Q75" s="1018"/>
      <c r="R75" s="1018"/>
      <c r="S75" s="1018"/>
      <c r="T75" s="1018"/>
      <c r="U75" s="1018"/>
      <c r="V75" s="1018"/>
      <c r="W75" s="1018"/>
      <c r="X75" s="1018"/>
      <c r="Y75" s="1018"/>
      <c r="Z75" s="1018"/>
      <c r="AA75" s="1018"/>
      <c r="AB75" s="1018"/>
      <c r="AC75" s="1018"/>
      <c r="AD75" s="1022"/>
      <c r="AE75" s="1022"/>
      <c r="AF75" s="1022"/>
      <c r="AG75" s="1046"/>
      <c r="AH75" s="1022"/>
      <c r="AI75" s="1022"/>
      <c r="AJ75" s="1023"/>
      <c r="AK75" s="1014"/>
      <c r="AL75" s="1020"/>
      <c r="AM75" s="4"/>
      <c r="AN75" s="8" t="b">
        <v>0</v>
      </c>
      <c r="AO75" s="8"/>
      <c r="AS75" s="225"/>
    </row>
    <row r="76" spans="1:68" ht="3.95" customHeight="1">
      <c r="A76" s="1013"/>
      <c r="B76" s="1014"/>
      <c r="C76" s="1014"/>
      <c r="D76" s="1014"/>
      <c r="E76" s="1014"/>
      <c r="F76" s="1014"/>
      <c r="G76" s="1014"/>
      <c r="H76" s="1014"/>
      <c r="I76" s="1014"/>
      <c r="J76" s="1014"/>
      <c r="K76" s="1014"/>
      <c r="L76" s="1014"/>
      <c r="M76" s="1014"/>
      <c r="N76" s="1014"/>
      <c r="O76" s="1014"/>
      <c r="P76" s="1014"/>
      <c r="Q76" s="1014"/>
      <c r="R76" s="1014"/>
      <c r="S76" s="1014"/>
      <c r="T76" s="1014"/>
      <c r="U76" s="1014"/>
      <c r="V76" s="1014"/>
      <c r="W76" s="1014"/>
      <c r="X76" s="1014"/>
      <c r="Y76" s="1014"/>
      <c r="Z76" s="1014"/>
      <c r="AA76" s="1014"/>
      <c r="AB76" s="1014"/>
      <c r="AC76" s="1014"/>
      <c r="AD76" s="1014"/>
      <c r="AE76" s="1014"/>
      <c r="AF76" s="1014"/>
      <c r="AG76" s="1014"/>
      <c r="AH76" s="1014"/>
      <c r="AI76" s="1014"/>
      <c r="AJ76" s="1014"/>
      <c r="AK76" s="1014"/>
      <c r="AL76" s="1020"/>
      <c r="AS76" s="225"/>
    </row>
    <row r="77" spans="1:68" ht="3.95" customHeight="1">
      <c r="A77" s="1013"/>
      <c r="B77" s="1014"/>
      <c r="C77" s="1014"/>
      <c r="D77" s="1014"/>
      <c r="E77" s="1014"/>
      <c r="F77" s="1014"/>
      <c r="G77" s="1014"/>
      <c r="H77" s="1014"/>
      <c r="I77" s="1014"/>
      <c r="J77" s="1014"/>
      <c r="K77" s="1014"/>
      <c r="L77" s="1014"/>
      <c r="M77" s="1014"/>
      <c r="N77" s="1014"/>
      <c r="O77" s="1014"/>
      <c r="P77" s="1014"/>
      <c r="Q77" s="1014"/>
      <c r="R77" s="1014"/>
      <c r="S77" s="1014"/>
      <c r="T77" s="1014"/>
      <c r="U77" s="1014"/>
      <c r="V77" s="1014"/>
      <c r="W77" s="1014"/>
      <c r="X77" s="1014"/>
      <c r="Y77" s="1014"/>
      <c r="Z77" s="1014"/>
      <c r="AA77" s="1014"/>
      <c r="AB77" s="1014"/>
      <c r="AC77" s="1014"/>
      <c r="AD77" s="1014"/>
      <c r="AE77" s="1014"/>
      <c r="AF77" s="1014"/>
      <c r="AG77" s="1014"/>
      <c r="AH77" s="1014"/>
      <c r="AI77" s="1014"/>
      <c r="AJ77" s="1014"/>
      <c r="AK77" s="1014"/>
      <c r="AL77" s="1020"/>
      <c r="AS77" s="225"/>
    </row>
    <row r="78" spans="1:68" ht="17.45" customHeight="1">
      <c r="A78" s="177" t="s">
        <v>41</v>
      </c>
      <c r="B78" s="4"/>
      <c r="C78" s="4"/>
      <c r="D78" s="4"/>
      <c r="E78" s="4"/>
      <c r="F78" s="4"/>
      <c r="G78" s="4"/>
      <c r="H78" s="1014"/>
      <c r="I78" s="1034"/>
      <c r="J78" s="182"/>
      <c r="K78" s="1017" t="s">
        <v>42</v>
      </c>
      <c r="L78" s="1017"/>
      <c r="M78" s="1017"/>
      <c r="N78" s="1017"/>
      <c r="O78" s="183"/>
      <c r="P78" s="1017" t="s">
        <v>43</v>
      </c>
      <c r="Q78" s="1017"/>
      <c r="R78" s="1017"/>
      <c r="S78" s="1017"/>
      <c r="T78" s="183"/>
      <c r="U78" s="1017" t="s">
        <v>44</v>
      </c>
      <c r="V78" s="1017"/>
      <c r="W78" s="1017"/>
      <c r="X78" s="1017"/>
      <c r="Y78" s="183"/>
      <c r="Z78" s="1017" t="s">
        <v>45</v>
      </c>
      <c r="AA78" s="1017"/>
      <c r="AB78" s="1017"/>
      <c r="AC78" s="1017"/>
      <c r="AD78" s="1032"/>
      <c r="AE78" s="1014"/>
      <c r="AF78" s="1014"/>
      <c r="AG78" s="1009"/>
      <c r="AH78" s="1009"/>
      <c r="AI78" s="1009"/>
      <c r="AJ78" s="1009"/>
      <c r="AK78" s="1009"/>
      <c r="AL78" s="1034"/>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1013"/>
      <c r="B79" s="1014"/>
      <c r="C79" s="1014"/>
      <c r="D79" s="1014"/>
      <c r="E79" s="1014"/>
      <c r="F79" s="1014"/>
      <c r="G79" s="1014"/>
      <c r="H79" s="1014"/>
      <c r="I79" s="1014"/>
      <c r="J79" s="1014"/>
      <c r="K79" s="1014"/>
      <c r="L79" s="1014"/>
      <c r="M79" s="1014"/>
      <c r="N79" s="1014"/>
      <c r="O79" s="1014"/>
      <c r="P79" s="1014"/>
      <c r="Q79" s="1014"/>
      <c r="R79" s="1014"/>
      <c r="S79" s="1014"/>
      <c r="T79" s="1014"/>
      <c r="U79" s="1014"/>
      <c r="V79" s="1014"/>
      <c r="W79" s="1014"/>
      <c r="X79" s="1014"/>
      <c r="Y79" s="1014"/>
      <c r="Z79" s="1014"/>
      <c r="AA79" s="1014"/>
      <c r="AB79" s="1014"/>
      <c r="AC79" s="1014"/>
      <c r="AD79" s="1014"/>
      <c r="AE79" s="1014"/>
      <c r="AF79" s="1014"/>
      <c r="AG79" s="1014"/>
      <c r="AH79" s="1014"/>
      <c r="AI79" s="1014"/>
      <c r="AJ79" s="1014"/>
      <c r="AK79" s="1014"/>
      <c r="AL79" s="1020"/>
      <c r="AM79" s="4"/>
      <c r="AS79" s="225"/>
    </row>
    <row r="80" spans="1:68" ht="3.6" customHeight="1">
      <c r="A80" s="1013"/>
      <c r="B80" s="1014"/>
      <c r="C80" s="1014"/>
      <c r="D80" s="1014"/>
      <c r="E80" s="1014"/>
      <c r="F80" s="1014"/>
      <c r="G80" s="1014"/>
      <c r="H80" s="1014"/>
      <c r="I80" s="1014"/>
      <c r="J80" s="1014"/>
      <c r="K80" s="1014"/>
      <c r="L80" s="1014"/>
      <c r="M80" s="1014"/>
      <c r="N80" s="1014"/>
      <c r="O80" s="1014"/>
      <c r="P80" s="1014"/>
      <c r="Q80" s="1014"/>
      <c r="R80" s="1014"/>
      <c r="S80" s="1014"/>
      <c r="T80" s="1014"/>
      <c r="U80" s="1014"/>
      <c r="V80" s="1014"/>
      <c r="W80" s="1014"/>
      <c r="X80" s="1014"/>
      <c r="Y80" s="1014"/>
      <c r="Z80" s="1014"/>
      <c r="AA80" s="1014"/>
      <c r="AB80" s="1014"/>
      <c r="AC80" s="1014"/>
      <c r="AD80" s="1014"/>
      <c r="AE80" s="1014"/>
      <c r="AF80" s="1014"/>
      <c r="AG80" s="1014"/>
      <c r="AH80" s="1014"/>
      <c r="AI80" s="1014"/>
      <c r="AJ80" s="1014"/>
      <c r="AK80" s="1014"/>
      <c r="AL80" s="1020"/>
      <c r="AM80" s="4"/>
      <c r="AS80" s="225"/>
    </row>
    <row r="81" spans="1:46" ht="23.1" customHeight="1">
      <c r="A81" s="1609" t="s">
        <v>2264</v>
      </c>
      <c r="B81" s="1610"/>
      <c r="C81" s="1610"/>
      <c r="D81" s="1610"/>
      <c r="E81" s="1610"/>
      <c r="F81" s="1610"/>
      <c r="G81" s="1610"/>
      <c r="H81" s="1610"/>
      <c r="I81" s="1616"/>
      <c r="J81" s="1617"/>
      <c r="K81" s="1618"/>
      <c r="L81" s="1618"/>
      <c r="M81" s="1618"/>
      <c r="N81" s="1618"/>
      <c r="O81" s="1618"/>
      <c r="P81" s="1618"/>
      <c r="Q81" s="1618"/>
      <c r="R81" s="1619"/>
      <c r="S81" s="1014" t="s">
        <v>2324</v>
      </c>
      <c r="T81" s="1014"/>
      <c r="U81" s="1014"/>
      <c r="V81" s="1014"/>
      <c r="W81" s="1014"/>
      <c r="X81" s="1014"/>
      <c r="Y81" s="1014"/>
      <c r="Z81" s="1014"/>
      <c r="AA81" s="1014"/>
      <c r="AB81" s="1014"/>
      <c r="AC81" s="1014"/>
      <c r="AD81" s="1014"/>
      <c r="AE81" s="1014"/>
      <c r="AF81" s="1014"/>
      <c r="AG81" s="1014"/>
      <c r="AH81" s="1014"/>
      <c r="AI81" s="1014"/>
      <c r="AJ81" s="1014"/>
      <c r="AK81" s="1014"/>
      <c r="AL81" s="1020"/>
      <c r="AM81" s="6" t="str">
        <f>IF(COUNTA(J81)=0,"未入力","")</f>
        <v>未入力</v>
      </c>
      <c r="AN81" s="8"/>
      <c r="AO81" s="8"/>
      <c r="AP81" s="8"/>
      <c r="AQ81" s="8"/>
      <c r="AR81" s="8"/>
      <c r="AS81" s="225"/>
      <c r="AT81" s="6" t="str">
        <f>IF(COUNTA(J81)=0,"未入力です。","")</f>
        <v>未入力です。</v>
      </c>
    </row>
    <row r="82" spans="1:46" ht="5.0999999999999996" customHeight="1">
      <c r="A82" s="1013"/>
      <c r="B82" s="1014"/>
      <c r="C82" s="1014"/>
      <c r="D82" s="1014"/>
      <c r="E82" s="1014"/>
      <c r="F82" s="1014"/>
      <c r="G82" s="1014"/>
      <c r="H82" s="1014"/>
      <c r="I82" s="1014"/>
      <c r="J82" s="1014"/>
      <c r="K82" s="1014"/>
      <c r="L82" s="1014"/>
      <c r="M82" s="1014"/>
      <c r="N82" s="1014"/>
      <c r="O82" s="1014"/>
      <c r="P82" s="1014"/>
      <c r="Q82" s="1014"/>
      <c r="R82" s="1014"/>
      <c r="S82" s="1014"/>
      <c r="T82" s="1014"/>
      <c r="U82" s="1014"/>
      <c r="V82" s="1014"/>
      <c r="W82" s="1014"/>
      <c r="X82" s="1014"/>
      <c r="Y82" s="1014"/>
      <c r="Z82" s="1014"/>
      <c r="AA82" s="1014"/>
      <c r="AB82" s="1014"/>
      <c r="AC82" s="1014"/>
      <c r="AD82" s="1014"/>
      <c r="AE82" s="1014"/>
      <c r="AF82" s="1014"/>
      <c r="AG82" s="1014"/>
      <c r="AH82" s="1014"/>
      <c r="AI82" s="1014"/>
      <c r="AJ82" s="1014"/>
      <c r="AK82" s="1014"/>
      <c r="AL82" s="1020"/>
      <c r="AM82" s="4"/>
      <c r="AS82" s="225"/>
    </row>
    <row r="83" spans="1:46" ht="18" customHeight="1">
      <c r="A83" s="1641" t="s">
        <v>2294</v>
      </c>
      <c r="B83" s="1637"/>
      <c r="C83" s="1637"/>
      <c r="D83" s="1637"/>
      <c r="E83" s="1637"/>
      <c r="F83" s="1637"/>
      <c r="G83" s="1637"/>
      <c r="H83" s="1637"/>
      <c r="I83" s="1637"/>
      <c r="J83" s="1637"/>
      <c r="K83" s="1637"/>
      <c r="L83" s="1014"/>
      <c r="M83" s="1014"/>
      <c r="N83" s="1014"/>
      <c r="O83" s="1014"/>
      <c r="P83" s="1014"/>
      <c r="Q83" s="1014"/>
      <c r="R83" s="1014"/>
      <c r="S83" s="1014"/>
      <c r="T83" s="1014"/>
      <c r="U83" s="1014"/>
      <c r="V83" s="1014"/>
      <c r="W83" s="1014"/>
      <c r="X83" s="1014"/>
      <c r="Y83" s="1014"/>
      <c r="Z83" s="1014"/>
      <c r="AA83" s="1014"/>
      <c r="AB83" s="1014"/>
      <c r="AC83" s="1014"/>
      <c r="AD83" s="1014"/>
      <c r="AE83" s="1014"/>
      <c r="AF83" s="1014"/>
      <c r="AG83" s="1014"/>
      <c r="AH83" s="1014"/>
      <c r="AI83" s="1014"/>
      <c r="AJ83" s="1014"/>
      <c r="AK83" s="1014"/>
      <c r="AL83" s="1020"/>
      <c r="AM83" s="4"/>
      <c r="AS83" s="225"/>
    </row>
    <row r="84" spans="1:46" ht="23.1" customHeight="1">
      <c r="A84" s="1013"/>
      <c r="B84" s="1550" t="s">
        <v>2262</v>
      </c>
      <c r="C84" s="1551"/>
      <c r="D84" s="1551"/>
      <c r="E84" s="1551"/>
      <c r="F84" s="1551"/>
      <c r="G84" s="1551"/>
      <c r="H84" s="1551"/>
      <c r="I84" s="1551"/>
      <c r="J84" s="1569">
        <v>1</v>
      </c>
      <c r="K84" s="1570"/>
      <c r="L84" s="1570"/>
      <c r="M84" s="1570"/>
      <c r="N84" s="1570"/>
      <c r="O84" s="1570"/>
      <c r="P84" s="1570"/>
      <c r="Q84" s="1570"/>
      <c r="R84" s="1571"/>
      <c r="S84" s="1605"/>
      <c r="T84" s="1603"/>
      <c r="U84" s="1603"/>
      <c r="V84" s="1603"/>
      <c r="W84" s="1603"/>
      <c r="X84" s="1603"/>
      <c r="Y84" s="1603"/>
      <c r="Z84" s="1603"/>
      <c r="AA84" s="1604"/>
      <c r="AB84" s="1605"/>
      <c r="AC84" s="1603"/>
      <c r="AD84" s="1603"/>
      <c r="AE84" s="1603"/>
      <c r="AF84" s="1603"/>
      <c r="AG84" s="1603"/>
      <c r="AH84" s="1603"/>
      <c r="AI84" s="1603"/>
      <c r="AJ84" s="1607"/>
      <c r="AK84" s="1035"/>
      <c r="AL84" s="1036"/>
      <c r="AM84" s="4" t="str">
        <f>IF(COUNTA(J84,S84,AB84)=0,"未入力","")</f>
        <v/>
      </c>
      <c r="AN84" s="6" t="str">
        <f>IF(T84&lt;&gt;"","1"&amp;TEXT(T84,"00"),
IF(T85&lt;&gt;"","2"&amp;TEXT(T85,"00"),
IF(T86&lt;&gt;"","3"&amp;TEXT(T86,"00"),"")))</f>
        <v/>
      </c>
      <c r="AS84" s="225"/>
      <c r="AT84" s="6" t="str">
        <f>IF(COUNTA(J84,S84,AB84)=0,"未入力です。","")</f>
        <v/>
      </c>
    </row>
    <row r="85" spans="1:46" ht="39" customHeight="1">
      <c r="A85" s="1013"/>
      <c r="B85" s="1534" t="s">
        <v>2263</v>
      </c>
      <c r="C85" s="1524"/>
      <c r="D85" s="1524"/>
      <c r="E85" s="1524"/>
      <c r="F85" s="1524"/>
      <c r="G85" s="1524"/>
      <c r="H85" s="1524"/>
      <c r="I85" s="1524"/>
      <c r="J85" s="1569">
        <f>'第二面-3'!A52</f>
        <v>0</v>
      </c>
      <c r="K85" s="1570"/>
      <c r="L85" s="1570"/>
      <c r="M85" s="1570"/>
      <c r="N85" s="1570"/>
      <c r="O85" s="1570"/>
      <c r="P85" s="1570"/>
      <c r="Q85" s="1570"/>
      <c r="R85" s="1571"/>
      <c r="S85" s="1605"/>
      <c r="T85" s="1603"/>
      <c r="U85" s="1603"/>
      <c r="V85" s="1603"/>
      <c r="W85" s="1603"/>
      <c r="X85" s="1603"/>
      <c r="Y85" s="1603"/>
      <c r="Z85" s="1603"/>
      <c r="AA85" s="1604"/>
      <c r="AB85" s="1605"/>
      <c r="AC85" s="1603"/>
      <c r="AD85" s="1603"/>
      <c r="AE85" s="1603"/>
      <c r="AF85" s="1603"/>
      <c r="AG85" s="1603"/>
      <c r="AH85" s="1603"/>
      <c r="AI85" s="1603"/>
      <c r="AJ85" s="1607"/>
      <c r="AK85" s="1035"/>
      <c r="AL85" s="1036"/>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1013"/>
      <c r="B86" s="1577" t="s">
        <v>2445</v>
      </c>
      <c r="C86" s="1585"/>
      <c r="D86" s="1585"/>
      <c r="E86" s="1585"/>
      <c r="F86" s="1585"/>
      <c r="G86" s="1585"/>
      <c r="H86" s="1585"/>
      <c r="I86" s="1585"/>
      <c r="J86" s="1572"/>
      <c r="K86" s="1573"/>
      <c r="L86" s="1573"/>
      <c r="M86" s="1573"/>
      <c r="N86" s="1573"/>
      <c r="O86" s="1573"/>
      <c r="P86" s="1573"/>
      <c r="Q86" s="1573"/>
      <c r="R86" s="1574"/>
      <c r="S86" s="1575"/>
      <c r="T86" s="1573"/>
      <c r="U86" s="1573"/>
      <c r="V86" s="1573"/>
      <c r="W86" s="1573"/>
      <c r="X86" s="1573"/>
      <c r="Y86" s="1573"/>
      <c r="Z86" s="1573"/>
      <c r="AA86" s="1574"/>
      <c r="AB86" s="1575"/>
      <c r="AC86" s="1573"/>
      <c r="AD86" s="1573"/>
      <c r="AE86" s="1573"/>
      <c r="AF86" s="1573"/>
      <c r="AG86" s="1573"/>
      <c r="AH86" s="1573"/>
      <c r="AI86" s="1573"/>
      <c r="AJ86" s="1576"/>
      <c r="AK86" s="1035"/>
      <c r="AL86" s="1036"/>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1013"/>
      <c r="B87" s="1586"/>
      <c r="C87" s="1587"/>
      <c r="D87" s="1587"/>
      <c r="E87" s="1587"/>
      <c r="F87" s="1587"/>
      <c r="G87" s="1587"/>
      <c r="H87" s="1587"/>
      <c r="I87" s="1587"/>
      <c r="J87" s="1602" t="s">
        <v>2444</v>
      </c>
      <c r="K87" s="1603"/>
      <c r="L87" s="1603"/>
      <c r="M87" s="1603"/>
      <c r="N87" s="1603"/>
      <c r="O87" s="1603"/>
      <c r="P87" s="1603"/>
      <c r="Q87" s="1603"/>
      <c r="R87" s="1604"/>
      <c r="S87" s="1605" t="s">
        <v>2444</v>
      </c>
      <c r="T87" s="1603"/>
      <c r="U87" s="1603"/>
      <c r="V87" s="1603"/>
      <c r="W87" s="1603"/>
      <c r="X87" s="1603"/>
      <c r="Y87" s="1603"/>
      <c r="Z87" s="1603"/>
      <c r="AA87" s="1604"/>
      <c r="AB87" s="1605" t="s">
        <v>2444</v>
      </c>
      <c r="AC87" s="1603"/>
      <c r="AD87" s="1603"/>
      <c r="AE87" s="1603"/>
      <c r="AF87" s="1603"/>
      <c r="AG87" s="1603"/>
      <c r="AH87" s="1603"/>
      <c r="AI87" s="1603"/>
      <c r="AJ87" s="1607"/>
      <c r="AK87" s="1037"/>
      <c r="AL87" s="1036"/>
      <c r="AM87" s="4"/>
      <c r="AN87" s="6" t="b">
        <v>0</v>
      </c>
      <c r="AO87" s="6" t="b">
        <v>0</v>
      </c>
      <c r="AP87" s="6" t="b">
        <v>0</v>
      </c>
      <c r="AS87" s="225"/>
    </row>
    <row r="88" spans="1:46" ht="20.100000000000001" customHeight="1">
      <c r="A88" s="1013"/>
      <c r="B88" s="1598" t="s">
        <v>2446</v>
      </c>
      <c r="C88" s="1599"/>
      <c r="D88" s="1599"/>
      <c r="E88" s="1599"/>
      <c r="F88" s="1599"/>
      <c r="G88" s="1599"/>
      <c r="H88" s="1599"/>
      <c r="I88" s="1599"/>
      <c r="J88" s="1588"/>
      <c r="K88" s="1589"/>
      <c r="L88" s="1589"/>
      <c r="M88" s="1589"/>
      <c r="N88" s="1589"/>
      <c r="O88" s="1589"/>
      <c r="P88" s="1589"/>
      <c r="Q88" s="1589"/>
      <c r="R88" s="1590"/>
      <c r="S88" s="1594"/>
      <c r="T88" s="1589"/>
      <c r="U88" s="1589"/>
      <c r="V88" s="1589"/>
      <c r="W88" s="1589"/>
      <c r="X88" s="1589"/>
      <c r="Y88" s="1589"/>
      <c r="Z88" s="1589"/>
      <c r="AA88" s="1590"/>
      <c r="AB88" s="1594"/>
      <c r="AC88" s="1589"/>
      <c r="AD88" s="1589"/>
      <c r="AE88" s="1589"/>
      <c r="AF88" s="1589"/>
      <c r="AG88" s="1589"/>
      <c r="AH88" s="1589"/>
      <c r="AI88" s="1589"/>
      <c r="AJ88" s="1596"/>
      <c r="AK88" s="1010"/>
      <c r="AL88" s="1038"/>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1013"/>
      <c r="B89" s="1600"/>
      <c r="C89" s="1601"/>
      <c r="D89" s="1601"/>
      <c r="E89" s="1601"/>
      <c r="F89" s="1601"/>
      <c r="G89" s="1601"/>
      <c r="H89" s="1601"/>
      <c r="I89" s="1601"/>
      <c r="J89" s="1591"/>
      <c r="K89" s="1592"/>
      <c r="L89" s="1592"/>
      <c r="M89" s="1592"/>
      <c r="N89" s="1592"/>
      <c r="O89" s="1592"/>
      <c r="P89" s="1592"/>
      <c r="Q89" s="1592"/>
      <c r="R89" s="1593"/>
      <c r="S89" s="1595"/>
      <c r="T89" s="1592"/>
      <c r="U89" s="1592"/>
      <c r="V89" s="1592"/>
      <c r="W89" s="1592"/>
      <c r="X89" s="1592"/>
      <c r="Y89" s="1592"/>
      <c r="Z89" s="1592"/>
      <c r="AA89" s="1593"/>
      <c r="AB89" s="1595"/>
      <c r="AC89" s="1592"/>
      <c r="AD89" s="1592"/>
      <c r="AE89" s="1592"/>
      <c r="AF89" s="1592"/>
      <c r="AG89" s="1592"/>
      <c r="AH89" s="1592"/>
      <c r="AI89" s="1592"/>
      <c r="AJ89" s="1597"/>
      <c r="AK89" s="1039"/>
      <c r="AL89" s="1040"/>
      <c r="AM89" s="4"/>
      <c r="AS89" s="225"/>
    </row>
    <row r="90" spans="1:46" ht="23.1" customHeight="1">
      <c r="A90" s="1013"/>
      <c r="B90" s="1583" t="s">
        <v>2447</v>
      </c>
      <c r="C90" s="1584"/>
      <c r="D90" s="1584"/>
      <c r="E90" s="1584"/>
      <c r="F90" s="1584"/>
      <c r="G90" s="1584"/>
      <c r="H90" s="1584"/>
      <c r="I90" s="1584"/>
      <c r="J90" s="1030"/>
      <c r="K90" s="1545"/>
      <c r="L90" s="1545"/>
      <c r="M90" s="1545"/>
      <c r="N90" s="1545"/>
      <c r="O90" s="1545"/>
      <c r="P90" s="1540" t="s">
        <v>46</v>
      </c>
      <c r="Q90" s="1540"/>
      <c r="R90" s="1058"/>
      <c r="S90" s="1059"/>
      <c r="T90" s="1545"/>
      <c r="U90" s="1545"/>
      <c r="V90" s="1545"/>
      <c r="W90" s="1545"/>
      <c r="X90" s="1545"/>
      <c r="Y90" s="1540" t="s">
        <v>46</v>
      </c>
      <c r="Z90" s="1540"/>
      <c r="AA90" s="1058"/>
      <c r="AB90" s="1059"/>
      <c r="AC90" s="1545"/>
      <c r="AD90" s="1545"/>
      <c r="AE90" s="1545"/>
      <c r="AF90" s="1545"/>
      <c r="AG90" s="1545"/>
      <c r="AH90" s="1540" t="s">
        <v>46</v>
      </c>
      <c r="AI90" s="1540"/>
      <c r="AJ90" s="1032"/>
      <c r="AK90" s="1014"/>
      <c r="AL90" s="1020"/>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1013"/>
      <c r="B91" s="1577" t="s">
        <v>2448</v>
      </c>
      <c r="C91" s="1578"/>
      <c r="D91" s="1578"/>
      <c r="E91" s="1578"/>
      <c r="F91" s="1578"/>
      <c r="G91" s="1578"/>
      <c r="H91" s="1578"/>
      <c r="I91" s="1578"/>
      <c r="J91" s="1043"/>
      <c r="K91" s="1012"/>
      <c r="L91" s="1012"/>
      <c r="M91" s="1012"/>
      <c r="N91" s="1012"/>
      <c r="O91" s="1012"/>
      <c r="P91" s="1012"/>
      <c r="Q91" s="1012"/>
      <c r="R91" s="1054"/>
      <c r="S91" s="1055"/>
      <c r="T91" s="1581"/>
      <c r="U91" s="1581"/>
      <c r="V91" s="1581"/>
      <c r="W91" s="1581"/>
      <c r="X91" s="1581"/>
      <c r="Y91" s="1012"/>
      <c r="Z91" s="1012"/>
      <c r="AA91" s="1054"/>
      <c r="AB91" s="1055"/>
      <c r="AC91" s="1012"/>
      <c r="AD91" s="1012"/>
      <c r="AE91" s="1012"/>
      <c r="AF91" s="1012"/>
      <c r="AG91" s="1012"/>
      <c r="AH91" s="1012"/>
      <c r="AI91" s="1012"/>
      <c r="AJ91" s="1041"/>
      <c r="AK91" s="1014"/>
      <c r="AL91" s="1020"/>
      <c r="AM91" s="4"/>
      <c r="AN91" s="8"/>
      <c r="AO91" s="8"/>
      <c r="AP91" s="8"/>
      <c r="AS91" s="225">
        <f>COUNTIF(AN91:AN97, TRUE)</f>
        <v>0</v>
      </c>
    </row>
    <row r="92" spans="1:46" ht="18.95" customHeight="1">
      <c r="A92" s="1013"/>
      <c r="B92" s="1579"/>
      <c r="C92" s="1580"/>
      <c r="D92" s="1580"/>
      <c r="E92" s="1580"/>
      <c r="F92" s="1580"/>
      <c r="G92" s="1580"/>
      <c r="H92" s="1580"/>
      <c r="I92" s="1580"/>
      <c r="J92" s="1021"/>
      <c r="K92" s="1582"/>
      <c r="L92" s="1582"/>
      <c r="M92" s="1582"/>
      <c r="N92" s="1582"/>
      <c r="O92" s="1582"/>
      <c r="P92" s="1555" t="s">
        <v>47</v>
      </c>
      <c r="Q92" s="1555"/>
      <c r="R92" s="1056"/>
      <c r="S92" s="1057"/>
      <c r="T92" s="1656"/>
      <c r="U92" s="1656"/>
      <c r="V92" s="1656"/>
      <c r="W92" s="1656"/>
      <c r="X92" s="1656"/>
      <c r="Y92" s="1555" t="s">
        <v>2301</v>
      </c>
      <c r="Z92" s="1555"/>
      <c r="AA92" s="1056"/>
      <c r="AB92" s="1057"/>
      <c r="AC92" s="1582"/>
      <c r="AD92" s="1582"/>
      <c r="AE92" s="1582"/>
      <c r="AF92" s="1582"/>
      <c r="AG92" s="1582"/>
      <c r="AH92" s="1555" t="s">
        <v>2301</v>
      </c>
      <c r="AI92" s="1555"/>
      <c r="AJ92" s="1023"/>
      <c r="AK92" s="1014"/>
      <c r="AL92" s="1020"/>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1013"/>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1014"/>
      <c r="AL93" s="1020"/>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1013"/>
      <c r="B94" s="1561" t="s">
        <v>2449</v>
      </c>
      <c r="C94" s="1562"/>
      <c r="D94" s="1562"/>
      <c r="E94" s="1562"/>
      <c r="F94" s="1562"/>
      <c r="G94" s="1562"/>
      <c r="H94" s="1562"/>
      <c r="I94" s="1647"/>
      <c r="J94" s="1060" t="s">
        <v>2308</v>
      </c>
      <c r="K94" s="1512" t="s">
        <v>2311</v>
      </c>
      <c r="L94" s="1513"/>
      <c r="M94" s="1514"/>
      <c r="N94" s="1557"/>
      <c r="O94" s="1557"/>
      <c r="P94" s="1557"/>
      <c r="Q94" s="1557"/>
      <c r="R94" s="1558"/>
      <c r="S94" s="1041" t="s">
        <v>2308</v>
      </c>
      <c r="T94" s="1512" t="s">
        <v>2311</v>
      </c>
      <c r="U94" s="1513"/>
      <c r="V94" s="1514"/>
      <c r="W94" s="1556"/>
      <c r="X94" s="1557"/>
      <c r="Y94" s="1557"/>
      <c r="Z94" s="1557"/>
      <c r="AA94" s="1558"/>
      <c r="AB94" s="1041" t="s">
        <v>2308</v>
      </c>
      <c r="AC94" s="1512" t="s">
        <v>2311</v>
      </c>
      <c r="AD94" s="1513"/>
      <c r="AE94" s="1514"/>
      <c r="AF94" s="1556"/>
      <c r="AG94" s="1557"/>
      <c r="AH94" s="1557"/>
      <c r="AI94" s="1557"/>
      <c r="AJ94" s="1657"/>
      <c r="AK94" s="1014"/>
      <c r="AL94" s="1020"/>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1013"/>
      <c r="B95" s="1658"/>
      <c r="C95" s="1659"/>
      <c r="D95" s="1659"/>
      <c r="E95" s="1659"/>
      <c r="F95" s="1659"/>
      <c r="G95" s="1659"/>
      <c r="H95" s="1659"/>
      <c r="I95" s="1660"/>
      <c r="J95" s="1061"/>
      <c r="K95" s="1512" t="s">
        <v>2312</v>
      </c>
      <c r="L95" s="1513"/>
      <c r="M95" s="1514"/>
      <c r="N95" s="1531"/>
      <c r="O95" s="1531"/>
      <c r="P95" s="1531"/>
      <c r="Q95" s="1531"/>
      <c r="R95" s="1058" t="s">
        <v>47</v>
      </c>
      <c r="S95" s="1023"/>
      <c r="T95" s="1512" t="s">
        <v>2312</v>
      </c>
      <c r="U95" s="1513"/>
      <c r="V95" s="1513"/>
      <c r="W95" s="1532"/>
      <c r="X95" s="1523"/>
      <c r="Y95" s="1523"/>
      <c r="Z95" s="1523"/>
      <c r="AA95" s="1058" t="s">
        <v>47</v>
      </c>
      <c r="AB95" s="1023"/>
      <c r="AC95" s="1512" t="s">
        <v>2312</v>
      </c>
      <c r="AD95" s="1513"/>
      <c r="AE95" s="1513"/>
      <c r="AF95" s="1532"/>
      <c r="AG95" s="1523"/>
      <c r="AH95" s="1523"/>
      <c r="AI95" s="1523"/>
      <c r="AJ95" s="1032" t="s">
        <v>47</v>
      </c>
      <c r="AK95" s="1014"/>
      <c r="AL95" s="1020"/>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1013"/>
      <c r="B96" s="1658"/>
      <c r="C96" s="1659"/>
      <c r="D96" s="1659"/>
      <c r="E96" s="1659"/>
      <c r="F96" s="1659"/>
      <c r="G96" s="1659"/>
      <c r="H96" s="1659"/>
      <c r="I96" s="1660"/>
      <c r="J96" s="1060" t="s">
        <v>2309</v>
      </c>
      <c r="K96" s="1512" t="s">
        <v>2311</v>
      </c>
      <c r="L96" s="1513"/>
      <c r="M96" s="1514"/>
      <c r="N96" s="1557"/>
      <c r="O96" s="1557"/>
      <c r="P96" s="1557"/>
      <c r="Q96" s="1557"/>
      <c r="R96" s="1558"/>
      <c r="S96" s="1041" t="s">
        <v>2309</v>
      </c>
      <c r="T96" s="1512" t="s">
        <v>2311</v>
      </c>
      <c r="U96" s="1513"/>
      <c r="V96" s="1514"/>
      <c r="W96" s="1556"/>
      <c r="X96" s="1557"/>
      <c r="Y96" s="1557"/>
      <c r="Z96" s="1557"/>
      <c r="AA96" s="1558"/>
      <c r="AB96" s="1041" t="s">
        <v>2309</v>
      </c>
      <c r="AC96" s="1512" t="s">
        <v>2311</v>
      </c>
      <c r="AD96" s="1513"/>
      <c r="AE96" s="1514"/>
      <c r="AF96" s="1556"/>
      <c r="AG96" s="1557"/>
      <c r="AH96" s="1557"/>
      <c r="AI96" s="1557"/>
      <c r="AJ96" s="1657"/>
      <c r="AK96" s="1014"/>
      <c r="AL96" s="1020"/>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1013"/>
      <c r="B97" s="1658"/>
      <c r="C97" s="1659"/>
      <c r="D97" s="1659"/>
      <c r="E97" s="1659"/>
      <c r="F97" s="1659"/>
      <c r="G97" s="1659"/>
      <c r="H97" s="1659"/>
      <c r="I97" s="1660"/>
      <c r="J97" s="1061"/>
      <c r="K97" s="1512" t="s">
        <v>2312</v>
      </c>
      <c r="L97" s="1513"/>
      <c r="M97" s="1514"/>
      <c r="N97" s="1531"/>
      <c r="O97" s="1531"/>
      <c r="P97" s="1531"/>
      <c r="Q97" s="1531"/>
      <c r="R97" s="1058" t="s">
        <v>47</v>
      </c>
      <c r="S97" s="1023"/>
      <c r="T97" s="1512" t="s">
        <v>2312</v>
      </c>
      <c r="U97" s="1513"/>
      <c r="V97" s="1513"/>
      <c r="W97" s="1532"/>
      <c r="X97" s="1523"/>
      <c r="Y97" s="1523"/>
      <c r="Z97" s="1523"/>
      <c r="AA97" s="1058" t="s">
        <v>47</v>
      </c>
      <c r="AB97" s="1023"/>
      <c r="AC97" s="1512" t="s">
        <v>2312</v>
      </c>
      <c r="AD97" s="1513"/>
      <c r="AE97" s="1513"/>
      <c r="AF97" s="1532"/>
      <c r="AG97" s="1523"/>
      <c r="AH97" s="1523"/>
      <c r="AI97" s="1523"/>
      <c r="AJ97" s="1032" t="s">
        <v>47</v>
      </c>
      <c r="AK97" s="1014"/>
      <c r="AL97" s="1020"/>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1013"/>
      <c r="B98" s="1658"/>
      <c r="C98" s="1659"/>
      <c r="D98" s="1659"/>
      <c r="E98" s="1659"/>
      <c r="F98" s="1659"/>
      <c r="G98" s="1659"/>
      <c r="H98" s="1659"/>
      <c r="I98" s="1660"/>
      <c r="J98" s="1043" t="s">
        <v>2310</v>
      </c>
      <c r="K98" s="1512" t="s">
        <v>2311</v>
      </c>
      <c r="L98" s="1513"/>
      <c r="M98" s="1514"/>
      <c r="N98" s="1557"/>
      <c r="O98" s="1557"/>
      <c r="P98" s="1557"/>
      <c r="Q98" s="1557"/>
      <c r="R98" s="1558"/>
      <c r="S98" s="1012" t="s">
        <v>2310</v>
      </c>
      <c r="T98" s="1512" t="s">
        <v>2311</v>
      </c>
      <c r="U98" s="1513"/>
      <c r="V98" s="1514"/>
      <c r="W98" s="1556"/>
      <c r="X98" s="1557"/>
      <c r="Y98" s="1557"/>
      <c r="Z98" s="1557"/>
      <c r="AA98" s="1558"/>
      <c r="AB98" s="1012" t="s">
        <v>2310</v>
      </c>
      <c r="AC98" s="1512" t="s">
        <v>2311</v>
      </c>
      <c r="AD98" s="1513"/>
      <c r="AE98" s="1514"/>
      <c r="AF98" s="1556"/>
      <c r="AG98" s="1557"/>
      <c r="AH98" s="1557"/>
      <c r="AI98" s="1557"/>
      <c r="AJ98" s="1657"/>
      <c r="AK98" s="1014"/>
      <c r="AL98" s="1020"/>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1013"/>
      <c r="B99" s="1547"/>
      <c r="C99" s="1548"/>
      <c r="D99" s="1548"/>
      <c r="E99" s="1548"/>
      <c r="F99" s="1548"/>
      <c r="G99" s="1548"/>
      <c r="H99" s="1548"/>
      <c r="I99" s="1549"/>
      <c r="J99" s="1021"/>
      <c r="K99" s="1512" t="s">
        <v>2312</v>
      </c>
      <c r="L99" s="1513"/>
      <c r="M99" s="1514"/>
      <c r="N99" s="1523"/>
      <c r="O99" s="1523"/>
      <c r="P99" s="1523"/>
      <c r="Q99" s="1523"/>
      <c r="R99" s="1058" t="s">
        <v>47</v>
      </c>
      <c r="S99" s="1022"/>
      <c r="T99" s="1512" t="s">
        <v>2312</v>
      </c>
      <c r="U99" s="1513"/>
      <c r="V99" s="1513"/>
      <c r="W99" s="1532"/>
      <c r="X99" s="1523"/>
      <c r="Y99" s="1523"/>
      <c r="Z99" s="1523"/>
      <c r="AA99" s="1058" t="s">
        <v>47</v>
      </c>
      <c r="AB99" s="1022"/>
      <c r="AC99" s="1512" t="s">
        <v>2312</v>
      </c>
      <c r="AD99" s="1513"/>
      <c r="AE99" s="1513"/>
      <c r="AF99" s="1532"/>
      <c r="AG99" s="1523"/>
      <c r="AH99" s="1523"/>
      <c r="AI99" s="1523"/>
      <c r="AJ99" s="1032" t="s">
        <v>47</v>
      </c>
      <c r="AK99" s="1014"/>
      <c r="AL99" s="1020"/>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1013"/>
      <c r="B100" s="1644" t="s">
        <v>2450</v>
      </c>
      <c r="C100" s="1599"/>
      <c r="D100" s="1599"/>
      <c r="E100" s="1599"/>
      <c r="F100" s="1599"/>
      <c r="G100" s="1599"/>
      <c r="H100" s="1599"/>
      <c r="I100" s="1599"/>
      <c r="J100" s="1030"/>
      <c r="K100" s="1545"/>
      <c r="L100" s="1545"/>
      <c r="M100" s="1545"/>
      <c r="N100" s="1545"/>
      <c r="O100" s="1545"/>
      <c r="P100" s="1540" t="s">
        <v>48</v>
      </c>
      <c r="Q100" s="1540"/>
      <c r="R100" s="1058"/>
      <c r="S100" s="1059"/>
      <c r="T100" s="1545"/>
      <c r="U100" s="1545"/>
      <c r="V100" s="1545"/>
      <c r="W100" s="1545"/>
      <c r="X100" s="1545"/>
      <c r="Y100" s="1540" t="s">
        <v>48</v>
      </c>
      <c r="Z100" s="1540"/>
      <c r="AA100" s="1058"/>
      <c r="AB100" s="1059"/>
      <c r="AC100" s="1545"/>
      <c r="AD100" s="1545"/>
      <c r="AE100" s="1545"/>
      <c r="AF100" s="1545"/>
      <c r="AG100" s="1545"/>
      <c r="AH100" s="1540" t="s">
        <v>48</v>
      </c>
      <c r="AI100" s="1540"/>
      <c r="AJ100" s="1032"/>
      <c r="AK100" s="1014"/>
      <c r="AL100" s="1020"/>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1013"/>
      <c r="B101" s="1600"/>
      <c r="C101" s="1601"/>
      <c r="D101" s="1601"/>
      <c r="E101" s="1601"/>
      <c r="F101" s="1601"/>
      <c r="G101" s="1601"/>
      <c r="H101" s="1601"/>
      <c r="I101" s="1601"/>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1014"/>
      <c r="AL101" s="1020"/>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1013"/>
      <c r="B102" s="1645"/>
      <c r="C102" s="1646"/>
      <c r="D102" s="1646"/>
      <c r="E102" s="1646"/>
      <c r="F102" s="1646"/>
      <c r="G102" s="1646"/>
      <c r="H102" s="1646"/>
      <c r="I102" s="1646"/>
      <c r="J102" s="179"/>
      <c r="K102" s="1063"/>
      <c r="L102" s="1009"/>
      <c r="M102" s="1063"/>
      <c r="N102" s="1064" t="s">
        <v>2265</v>
      </c>
      <c r="O102" s="1026"/>
      <c r="P102" s="1026"/>
      <c r="Q102" s="1022"/>
      <c r="R102" s="1056"/>
      <c r="S102" s="193"/>
      <c r="T102" s="1063"/>
      <c r="U102" s="1009"/>
      <c r="V102" s="1063"/>
      <c r="W102" s="1064" t="s">
        <v>2265</v>
      </c>
      <c r="X102" s="1026"/>
      <c r="Y102" s="1026"/>
      <c r="Z102" s="1022"/>
      <c r="AA102" s="1056"/>
      <c r="AB102" s="193"/>
      <c r="AC102" s="1063"/>
      <c r="AD102" s="1009"/>
      <c r="AE102" s="1063"/>
      <c r="AF102" s="1064" t="s">
        <v>2265</v>
      </c>
      <c r="AG102" s="1026"/>
      <c r="AH102" s="1026"/>
      <c r="AI102" s="1022"/>
      <c r="AJ102" s="1023"/>
      <c r="AK102" s="1014"/>
      <c r="AL102" s="1020"/>
      <c r="AM102" s="230"/>
      <c r="AN102" s="8" t="b">
        <v>0</v>
      </c>
      <c r="AO102" s="8" t="b">
        <v>0</v>
      </c>
      <c r="AP102" s="8" t="b">
        <v>0</v>
      </c>
      <c r="AS102" s="225"/>
    </row>
    <row r="103" spans="1:46" ht="11.45" customHeight="1">
      <c r="A103" s="1013"/>
      <c r="B103" s="1561" t="s">
        <v>2451</v>
      </c>
      <c r="C103" s="1562"/>
      <c r="D103" s="1562"/>
      <c r="E103" s="1562"/>
      <c r="F103" s="1562"/>
      <c r="G103" s="1562"/>
      <c r="H103" s="1562"/>
      <c r="I103" s="1562"/>
      <c r="J103" s="1043"/>
      <c r="K103" s="1062"/>
      <c r="L103" s="1062"/>
      <c r="M103" s="1062"/>
      <c r="N103" s="1062"/>
      <c r="O103" s="1062"/>
      <c r="P103" s="1062"/>
      <c r="Q103" s="1012"/>
      <c r="R103" s="1054"/>
      <c r="S103" s="1055"/>
      <c r="T103" s="1062"/>
      <c r="U103" s="1062"/>
      <c r="V103" s="1062"/>
      <c r="W103" s="1062"/>
      <c r="X103" s="1062"/>
      <c r="Y103" s="1062"/>
      <c r="Z103" s="1012"/>
      <c r="AA103" s="1054"/>
      <c r="AB103" s="1055"/>
      <c r="AC103" s="1062"/>
      <c r="AD103" s="1062"/>
      <c r="AE103" s="1062"/>
      <c r="AF103" s="1062"/>
      <c r="AG103" s="1062"/>
      <c r="AH103" s="1062"/>
      <c r="AI103" s="1012"/>
      <c r="AJ103" s="1041"/>
      <c r="AK103" s="1014"/>
      <c r="AL103" s="1020"/>
      <c r="AM103" s="230"/>
      <c r="AN103" s="8"/>
      <c r="AO103" s="8"/>
      <c r="AP103" s="8"/>
      <c r="AS103" s="225"/>
    </row>
    <row r="104" spans="1:46" ht="18.95" customHeight="1">
      <c r="A104" s="1013"/>
      <c r="B104" s="1547"/>
      <c r="C104" s="1548"/>
      <c r="D104" s="1548"/>
      <c r="E104" s="1548"/>
      <c r="F104" s="1548"/>
      <c r="G104" s="1548"/>
      <c r="H104" s="1548"/>
      <c r="I104" s="1548"/>
      <c r="J104" s="1021"/>
      <c r="K104" s="1582"/>
      <c r="L104" s="1582"/>
      <c r="M104" s="1582"/>
      <c r="N104" s="1582"/>
      <c r="O104" s="1582"/>
      <c r="P104" s="1560" t="s">
        <v>2109</v>
      </c>
      <c r="Q104" s="1560"/>
      <c r="R104" s="1056"/>
      <c r="S104" s="1057"/>
      <c r="T104" s="1582"/>
      <c r="U104" s="1582"/>
      <c r="V104" s="1582"/>
      <c r="W104" s="1582"/>
      <c r="X104" s="1582"/>
      <c r="Y104" s="1560" t="s">
        <v>2109</v>
      </c>
      <c r="Z104" s="1560"/>
      <c r="AA104" s="1056"/>
      <c r="AB104" s="1057"/>
      <c r="AC104" s="1582"/>
      <c r="AD104" s="1582"/>
      <c r="AE104" s="1582"/>
      <c r="AF104" s="1582"/>
      <c r="AG104" s="1582"/>
      <c r="AH104" s="1560" t="s">
        <v>2109</v>
      </c>
      <c r="AI104" s="1560"/>
      <c r="AJ104" s="1023"/>
      <c r="AK104" s="1014"/>
      <c r="AL104" s="1020"/>
      <c r="AM104" s="230"/>
      <c r="AN104" s="8"/>
      <c r="AO104" s="8"/>
      <c r="AP104" s="8"/>
      <c r="AS104" s="225"/>
      <c r="AT104" s="6" t="str">
        <f>IF(OR(AND(J$84="",COUNTA(K104)=1),AND(S$84="",COUNTA(T104)=1),
AND(AB$84="",COUNTA(AC104)=1)),"棟番号を入力してください。","")</f>
        <v/>
      </c>
    </row>
    <row r="105" spans="1:46" ht="12" customHeight="1">
      <c r="A105" s="1013"/>
      <c r="B105" s="1561" t="s">
        <v>2452</v>
      </c>
      <c r="C105" s="1562"/>
      <c r="D105" s="1562"/>
      <c r="E105" s="1562"/>
      <c r="F105" s="1562"/>
      <c r="G105" s="1562"/>
      <c r="H105" s="1562"/>
      <c r="I105" s="1562"/>
      <c r="J105" s="1043"/>
      <c r="K105" s="1643"/>
      <c r="L105" s="1643"/>
      <c r="M105" s="1643"/>
      <c r="N105" s="1643"/>
      <c r="O105" s="1643"/>
      <c r="P105" s="1643"/>
      <c r="Q105" s="1012"/>
      <c r="R105" s="1054"/>
      <c r="S105" s="1055"/>
      <c r="T105" s="1643"/>
      <c r="U105" s="1643"/>
      <c r="V105" s="1643"/>
      <c r="W105" s="1643"/>
      <c r="X105" s="1643"/>
      <c r="Y105" s="1643"/>
      <c r="Z105" s="1012"/>
      <c r="AA105" s="1054"/>
      <c r="AB105" s="1055"/>
      <c r="AC105" s="1643"/>
      <c r="AD105" s="1643"/>
      <c r="AE105" s="1643"/>
      <c r="AF105" s="1643"/>
      <c r="AG105" s="1643"/>
      <c r="AH105" s="1643"/>
      <c r="AI105" s="1012"/>
      <c r="AJ105" s="1041"/>
      <c r="AK105" s="1014"/>
      <c r="AL105" s="1020"/>
      <c r="AM105" s="4">
        <f>AT105</f>
        <v>0</v>
      </c>
      <c r="AS105" s="225"/>
    </row>
    <row r="106" spans="1:46" ht="18.95" customHeight="1">
      <c r="A106" s="1013"/>
      <c r="B106" s="1547"/>
      <c r="C106" s="1548"/>
      <c r="D106" s="1548"/>
      <c r="E106" s="1548"/>
      <c r="F106" s="1548"/>
      <c r="G106" s="1548"/>
      <c r="H106" s="1548"/>
      <c r="I106" s="1548"/>
      <c r="J106" s="1021"/>
      <c r="K106" s="1022" t="s">
        <v>2110</v>
      </c>
      <c r="L106" s="1022"/>
      <c r="M106" s="1582"/>
      <c r="N106" s="1582"/>
      <c r="O106" s="1582"/>
      <c r="P106" s="1560" t="s">
        <v>2109</v>
      </c>
      <c r="Q106" s="1560"/>
      <c r="R106" s="1056"/>
      <c r="S106" s="1057"/>
      <c r="T106" s="1022" t="s">
        <v>2110</v>
      </c>
      <c r="U106" s="1022"/>
      <c r="V106" s="1582"/>
      <c r="W106" s="1582"/>
      <c r="X106" s="1582"/>
      <c r="Y106" s="1560" t="s">
        <v>2109</v>
      </c>
      <c r="Z106" s="1560"/>
      <c r="AA106" s="1056"/>
      <c r="AB106" s="1057"/>
      <c r="AC106" s="1022" t="s">
        <v>2110</v>
      </c>
      <c r="AD106" s="1022"/>
      <c r="AE106" s="1582"/>
      <c r="AF106" s="1582"/>
      <c r="AG106" s="1582"/>
      <c r="AH106" s="1560" t="s">
        <v>2109</v>
      </c>
      <c r="AI106" s="1560"/>
      <c r="AJ106" s="1023"/>
      <c r="AK106" s="1014"/>
      <c r="AL106" s="1020"/>
      <c r="AM106" s="4"/>
      <c r="AS106" s="225"/>
      <c r="AT106" s="6" t="str">
        <f>IF(OR(AND(J$84="",COUNTA(M106)=1),AND(S$84="",COUNTA(V106)=1),
AND(AB$84="",COUNTA(AE106)=1)),"棟番号を入力してください。","")</f>
        <v/>
      </c>
    </row>
    <row r="107" spans="1:46" ht="3.95" customHeight="1">
      <c r="A107" s="1013"/>
      <c r="B107" s="1014"/>
      <c r="C107" s="1014"/>
      <c r="D107" s="1014"/>
      <c r="E107" s="1014"/>
      <c r="F107" s="1014"/>
      <c r="G107" s="1014"/>
      <c r="H107" s="1014"/>
      <c r="I107" s="1014"/>
      <c r="J107" s="1014"/>
      <c r="K107" s="1014"/>
      <c r="L107" s="1014"/>
      <c r="M107" s="1014"/>
      <c r="N107" s="1014"/>
      <c r="O107" s="1014"/>
      <c r="P107" s="1014"/>
      <c r="Q107" s="1014"/>
      <c r="R107" s="1014"/>
      <c r="S107" s="1014"/>
      <c r="T107" s="1014"/>
      <c r="U107" s="1014"/>
      <c r="V107" s="1014"/>
      <c r="W107" s="1014"/>
      <c r="X107" s="1014"/>
      <c r="Y107" s="1014"/>
      <c r="Z107" s="1014"/>
      <c r="AA107" s="1014"/>
      <c r="AB107" s="1014"/>
      <c r="AC107" s="1014"/>
      <c r="AD107" s="1014"/>
      <c r="AE107" s="1014"/>
      <c r="AF107" s="1014"/>
      <c r="AG107" s="1014"/>
      <c r="AH107" s="1014"/>
      <c r="AI107" s="1014"/>
      <c r="AJ107" s="1014"/>
      <c r="AK107" s="1014"/>
      <c r="AL107" s="1020"/>
      <c r="AM107" s="4"/>
      <c r="AS107" s="225"/>
    </row>
    <row r="108" spans="1:46" ht="3.95" customHeight="1">
      <c r="A108" s="1013"/>
      <c r="B108" s="1014"/>
      <c r="C108" s="1014"/>
      <c r="D108" s="1014"/>
      <c r="E108" s="1014"/>
      <c r="F108" s="1014"/>
      <c r="G108" s="1014"/>
      <c r="H108" s="1014"/>
      <c r="I108" s="1014"/>
      <c r="J108" s="1014"/>
      <c r="K108" s="1014"/>
      <c r="L108" s="1014"/>
      <c r="M108" s="1014"/>
      <c r="N108" s="1014"/>
      <c r="O108" s="1014"/>
      <c r="P108" s="1014"/>
      <c r="Q108" s="1014"/>
      <c r="R108" s="1014"/>
      <c r="S108" s="1014"/>
      <c r="T108" s="1014"/>
      <c r="U108" s="1014"/>
      <c r="V108" s="1014"/>
      <c r="W108" s="1014"/>
      <c r="X108" s="1014"/>
      <c r="Y108" s="1014"/>
      <c r="Z108" s="1014"/>
      <c r="AA108" s="1014"/>
      <c r="AB108" s="1014"/>
      <c r="AC108" s="1014"/>
      <c r="AD108" s="1014"/>
      <c r="AE108" s="1014"/>
      <c r="AF108" s="1014"/>
      <c r="AG108" s="1014"/>
      <c r="AH108" s="1014"/>
      <c r="AI108" s="1014"/>
      <c r="AJ108" s="1014"/>
      <c r="AK108" s="1014"/>
      <c r="AL108" s="1020"/>
      <c r="AM108" s="4"/>
      <c r="AS108" s="225"/>
    </row>
    <row r="109" spans="1:46" ht="23.1" customHeight="1">
      <c r="A109" s="1559" t="s">
        <v>2453</v>
      </c>
      <c r="B109" s="1529"/>
      <c r="C109" s="1529"/>
      <c r="D109" s="1529"/>
      <c r="E109" s="1529"/>
      <c r="F109" s="1529"/>
      <c r="G109" s="1529"/>
      <c r="H109" s="1529"/>
      <c r="I109" s="1529"/>
      <c r="J109" s="1529"/>
      <c r="K109" s="1529"/>
      <c r="L109" s="1529"/>
      <c r="M109" s="1529"/>
      <c r="N109" s="1529"/>
      <c r="O109" s="1529"/>
      <c r="P109" s="1009"/>
      <c r="Q109" s="1009"/>
      <c r="R109" s="1530"/>
      <c r="S109" s="1531"/>
      <c r="T109" s="1531"/>
      <c r="U109" s="1531"/>
      <c r="V109" s="1531"/>
      <c r="W109" s="1531"/>
      <c r="X109" s="1531"/>
      <c r="Y109" s="1531"/>
      <c r="Z109" s="1531"/>
      <c r="AA109" s="235" t="s">
        <v>47</v>
      </c>
      <c r="AB109" s="197"/>
      <c r="AC109" s="1042"/>
      <c r="AD109" s="1042"/>
      <c r="AE109" s="1009"/>
      <c r="AF109" s="1009"/>
      <c r="AG109" s="1014"/>
      <c r="AH109" s="1014"/>
      <c r="AI109" s="1014"/>
      <c r="AJ109" s="1014"/>
      <c r="AK109" s="1014"/>
      <c r="AL109" s="1020"/>
      <c r="AM109" s="4"/>
      <c r="AS109" s="225"/>
      <c r="AT109" s="6" t="str">
        <f>IF(AND($AN$78=TRUE,R109=""),"未入力です。",IF(AND($AN$78=FALSE,R109&lt;&gt;""),"【４．工事種別】が新築以外の場合は回答は不要です。",""))</f>
        <v/>
      </c>
    </row>
    <row r="110" spans="1:46" ht="2.4500000000000002" customHeight="1">
      <c r="A110" s="1021"/>
      <c r="B110" s="1022"/>
      <c r="C110" s="1022"/>
      <c r="D110" s="1022"/>
      <c r="E110" s="1022"/>
      <c r="F110" s="1022"/>
      <c r="G110" s="1022"/>
      <c r="H110" s="1022"/>
      <c r="I110" s="1022"/>
      <c r="J110" s="1022"/>
      <c r="K110" s="1022"/>
      <c r="L110" s="1022"/>
      <c r="M110" s="1022"/>
      <c r="N110" s="1022"/>
      <c r="O110" s="1022"/>
      <c r="P110" s="1022"/>
      <c r="Q110" s="1022"/>
      <c r="R110" s="1022"/>
      <c r="S110" s="1022"/>
      <c r="T110" s="1022"/>
      <c r="U110" s="1022"/>
      <c r="V110" s="1022"/>
      <c r="W110" s="1022"/>
      <c r="X110" s="1022"/>
      <c r="Y110" s="1022"/>
      <c r="Z110" s="1022"/>
      <c r="AA110" s="1022"/>
      <c r="AB110" s="1022"/>
      <c r="AC110" s="1022"/>
      <c r="AD110" s="1022"/>
      <c r="AE110" s="1022"/>
      <c r="AF110" s="1022"/>
      <c r="AG110" s="1022"/>
      <c r="AH110" s="1022"/>
      <c r="AI110" s="1022"/>
      <c r="AJ110" s="1022"/>
      <c r="AK110" s="1022"/>
      <c r="AL110" s="1023"/>
      <c r="AM110" s="4"/>
      <c r="AS110" s="225"/>
    </row>
    <row r="111" spans="1:46" ht="3.95" customHeight="1">
      <c r="A111" s="1014"/>
      <c r="B111" s="1014"/>
      <c r="C111" s="1014"/>
      <c r="D111" s="1014"/>
      <c r="E111" s="1014"/>
      <c r="F111" s="1014"/>
      <c r="G111" s="1014"/>
      <c r="H111" s="1014"/>
      <c r="I111" s="1014"/>
      <c r="J111" s="1014"/>
      <c r="K111" s="1014"/>
      <c r="L111" s="1014"/>
      <c r="M111" s="1014"/>
      <c r="N111" s="1014"/>
      <c r="O111" s="1014"/>
      <c r="P111" s="1014"/>
      <c r="Q111" s="1014"/>
      <c r="R111" s="1014"/>
      <c r="S111" s="1014"/>
      <c r="T111" s="1014"/>
      <c r="U111" s="1014"/>
      <c r="V111" s="1014"/>
      <c r="W111" s="1014"/>
      <c r="X111" s="1014"/>
      <c r="Y111" s="1014"/>
      <c r="Z111" s="1014"/>
      <c r="AA111" s="1014"/>
      <c r="AB111" s="1014"/>
      <c r="AC111" s="1014"/>
      <c r="AD111" s="1014"/>
      <c r="AE111" s="1014"/>
      <c r="AF111" s="1014"/>
      <c r="AG111" s="1014"/>
      <c r="AH111" s="1014"/>
      <c r="AI111" s="1014"/>
      <c r="AJ111" s="1014"/>
      <c r="AK111" s="1014"/>
      <c r="AL111" s="1014"/>
      <c r="AM111" s="4"/>
      <c r="AS111" s="225"/>
    </row>
    <row r="112" spans="1:46" ht="15" customHeight="1">
      <c r="A112" s="1529" t="s">
        <v>50</v>
      </c>
      <c r="B112" s="1529"/>
      <c r="C112" s="1529"/>
      <c r="D112" s="1529"/>
      <c r="E112" s="1529"/>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025"/>
      <c r="AL112" s="1025"/>
      <c r="AM112" s="4"/>
      <c r="AS112" s="225"/>
    </row>
    <row r="113" spans="1:46" ht="2.25" customHeight="1">
      <c r="A113" s="1014"/>
      <c r="B113" s="1014"/>
      <c r="C113" s="1014"/>
      <c r="D113" s="1014"/>
      <c r="E113" s="1014"/>
      <c r="F113" s="1014"/>
      <c r="G113" s="1014"/>
      <c r="H113" s="1014"/>
      <c r="I113" s="1014"/>
      <c r="J113" s="1014"/>
      <c r="K113" s="1014"/>
      <c r="L113" s="1014"/>
      <c r="M113" s="1014"/>
      <c r="N113" s="1014"/>
      <c r="O113" s="1014"/>
      <c r="P113" s="1014"/>
      <c r="Q113" s="1014"/>
      <c r="R113" s="1014"/>
      <c r="S113" s="1014"/>
      <c r="T113" s="1014"/>
      <c r="U113" s="1014"/>
      <c r="V113" s="1014"/>
      <c r="W113" s="1014"/>
      <c r="X113" s="1014"/>
      <c r="Y113" s="1014"/>
      <c r="Z113" s="1014"/>
      <c r="AA113" s="1014"/>
      <c r="AB113" s="1014"/>
      <c r="AC113" s="1014"/>
      <c r="AD113" s="1014"/>
      <c r="AE113" s="1014"/>
      <c r="AF113" s="1014"/>
      <c r="AG113" s="1014"/>
      <c r="AH113" s="1014"/>
      <c r="AI113" s="1014"/>
      <c r="AJ113" s="1014"/>
      <c r="AK113" s="1014"/>
      <c r="AL113" s="1014"/>
      <c r="AM113" s="4" t="str">
        <f>IF(AND($AL$87=TRUE,R113=""),"未入力",IF(AND($AL$87=FALSE,R113&lt;&gt;""),"入力不要",""))</f>
        <v/>
      </c>
      <c r="AS113" s="225"/>
    </row>
    <row r="114" spans="1:46" ht="2.25" customHeight="1">
      <c r="A114" s="1043"/>
      <c r="B114" s="1012"/>
      <c r="C114" s="1012"/>
      <c r="D114" s="1012"/>
      <c r="E114" s="1012"/>
      <c r="F114" s="1012"/>
      <c r="G114" s="1012"/>
      <c r="H114" s="1012"/>
      <c r="I114" s="1012"/>
      <c r="J114" s="1012"/>
      <c r="K114" s="1012"/>
      <c r="L114" s="1012"/>
      <c r="M114" s="1012"/>
      <c r="N114" s="1012"/>
      <c r="O114" s="1012"/>
      <c r="P114" s="1012"/>
      <c r="Q114" s="1012"/>
      <c r="R114" s="1012"/>
      <c r="S114" s="1012"/>
      <c r="T114" s="1012"/>
      <c r="U114" s="1012"/>
      <c r="V114" s="1012"/>
      <c r="W114" s="1012"/>
      <c r="X114" s="1012"/>
      <c r="Y114" s="1012"/>
      <c r="Z114" s="1012"/>
      <c r="AA114" s="1012"/>
      <c r="AB114" s="1012"/>
      <c r="AC114" s="1012"/>
      <c r="AD114" s="1012"/>
      <c r="AE114" s="1012"/>
      <c r="AF114" s="1012"/>
      <c r="AG114" s="1012"/>
      <c r="AH114" s="1012"/>
      <c r="AI114" s="1012"/>
      <c r="AJ114" s="1012"/>
      <c r="AK114" s="1012"/>
      <c r="AL114" s="1041"/>
      <c r="AM114" s="4"/>
      <c r="AS114" s="225"/>
    </row>
    <row r="115" spans="1:46" ht="14.45" customHeight="1">
      <c r="A115" s="1013" t="s">
        <v>51</v>
      </c>
      <c r="B115" s="1014"/>
      <c r="C115" s="1014"/>
      <c r="D115" s="1014"/>
      <c r="E115" s="1014"/>
      <c r="F115" s="1014"/>
      <c r="G115" s="1014"/>
      <c r="H115" s="1014"/>
      <c r="I115" s="1014"/>
      <c r="J115" s="1014"/>
      <c r="K115" s="1014"/>
      <c r="L115" s="1014"/>
      <c r="M115" s="1014"/>
      <c r="N115" s="1014"/>
      <c r="O115" s="1014"/>
      <c r="P115" s="1014"/>
      <c r="Q115" s="1014"/>
      <c r="R115" s="1014"/>
      <c r="S115" s="1014"/>
      <c r="T115" s="1014"/>
      <c r="U115" s="1014"/>
      <c r="V115" s="1014"/>
      <c r="W115" s="1014"/>
      <c r="X115" s="1014"/>
      <c r="Y115" s="1014"/>
      <c r="Z115" s="1014"/>
      <c r="AA115" s="1014"/>
      <c r="AB115" s="1014"/>
      <c r="AC115" s="1014"/>
      <c r="AD115" s="1014"/>
      <c r="AE115" s="1014"/>
      <c r="AF115" s="1014"/>
      <c r="AG115" s="1014"/>
      <c r="AH115" s="1014"/>
      <c r="AI115" s="1014"/>
      <c r="AJ115" s="1014"/>
      <c r="AK115" s="1014"/>
      <c r="AL115" s="1020"/>
      <c r="AM115" s="4"/>
      <c r="AS115" s="225"/>
    </row>
    <row r="116" spans="1:46" ht="18" customHeight="1">
      <c r="A116" s="1013"/>
      <c r="B116" s="1534" t="s">
        <v>2262</v>
      </c>
      <c r="C116" s="1524"/>
      <c r="D116" s="1524"/>
      <c r="E116" s="1524"/>
      <c r="F116" s="1524"/>
      <c r="G116" s="1524"/>
      <c r="H116" s="1524"/>
      <c r="I116" s="1524"/>
      <c r="J116" s="1519"/>
      <c r="K116" s="1520"/>
      <c r="L116" s="1520"/>
      <c r="M116" s="1520"/>
      <c r="N116" s="1520"/>
      <c r="O116" s="1520"/>
      <c r="P116" s="1525"/>
      <c r="Q116" s="1044"/>
      <c r="R116" s="1044"/>
      <c r="S116" s="1044"/>
      <c r="T116" s="1044"/>
      <c r="U116" s="1044"/>
      <c r="V116" s="1044"/>
      <c r="W116" s="1044"/>
      <c r="X116" s="1044"/>
      <c r="Y116" s="1044"/>
      <c r="Z116" s="1044"/>
      <c r="AA116" s="1044"/>
      <c r="AB116" s="1044"/>
      <c r="AC116" s="1044"/>
      <c r="AD116" s="1044"/>
      <c r="AE116" s="1044"/>
      <c r="AF116" s="1044"/>
      <c r="AG116" s="1044"/>
      <c r="AH116" s="1044"/>
      <c r="AI116" s="1044"/>
      <c r="AJ116" s="1014"/>
      <c r="AK116" s="1014"/>
      <c r="AL116" s="1020"/>
      <c r="AM116" s="11"/>
      <c r="AN116" s="252"/>
      <c r="AO116" s="252"/>
      <c r="AP116" s="252"/>
      <c r="AQ116" s="252"/>
      <c r="AR116" s="252"/>
      <c r="AS116" s="225"/>
    </row>
    <row r="117" spans="1:46" ht="30.95" customHeight="1">
      <c r="A117" s="1013"/>
      <c r="B117" s="1561" t="s">
        <v>2267</v>
      </c>
      <c r="C117" s="1562"/>
      <c r="D117" s="1562"/>
      <c r="E117" s="1562"/>
      <c r="F117" s="1562"/>
      <c r="G117" s="1562"/>
      <c r="H117" s="1562"/>
      <c r="I117" s="1647"/>
      <c r="J117" s="181"/>
      <c r="K117" s="1011" t="s">
        <v>52</v>
      </c>
      <c r="L117" s="1011"/>
      <c r="M117" s="1011"/>
      <c r="N117" s="1011"/>
      <c r="O117" s="1012"/>
      <c r="P117" s="230"/>
      <c r="Q117" s="1066" t="s">
        <v>53</v>
      </c>
      <c r="R117" s="1028"/>
      <c r="S117" s="1028"/>
      <c r="T117" s="1012"/>
      <c r="U117" s="1028"/>
      <c r="V117" s="1028"/>
      <c r="W117" s="1012"/>
      <c r="X117" s="1028"/>
      <c r="Y117" s="1028"/>
      <c r="Z117" s="1041"/>
      <c r="AA117" s="1009"/>
      <c r="AB117" s="1014"/>
      <c r="AC117" s="1014"/>
      <c r="AD117" s="1014"/>
      <c r="AE117" s="1014"/>
      <c r="AF117" s="1014"/>
      <c r="AG117" s="1014"/>
      <c r="AH117" s="1014"/>
      <c r="AI117" s="1014"/>
      <c r="AJ117" s="1014"/>
      <c r="AK117" s="1014"/>
      <c r="AL117" s="1020"/>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1013"/>
      <c r="B118" s="1563" t="s">
        <v>2268</v>
      </c>
      <c r="C118" s="1564"/>
      <c r="D118" s="1564"/>
      <c r="E118" s="1564"/>
      <c r="F118" s="1564"/>
      <c r="G118" s="1564"/>
      <c r="H118" s="1564"/>
      <c r="I118" s="1565"/>
      <c r="J118" s="181"/>
      <c r="K118" s="1012" t="s">
        <v>54</v>
      </c>
      <c r="L118" s="1012"/>
      <c r="M118" s="1012"/>
      <c r="N118" s="1012"/>
      <c r="O118" s="1012"/>
      <c r="P118" s="1012"/>
      <c r="Q118" s="1012"/>
      <c r="R118" s="3"/>
      <c r="S118" s="1515" t="s">
        <v>55</v>
      </c>
      <c r="T118" s="1515"/>
      <c r="U118" s="1515"/>
      <c r="V118" s="1515"/>
      <c r="W118" s="1515"/>
      <c r="X118" s="1012"/>
      <c r="Y118" s="3"/>
      <c r="Z118" s="1515" t="s">
        <v>56</v>
      </c>
      <c r="AA118" s="1515"/>
      <c r="AB118" s="1515"/>
      <c r="AC118" s="1515"/>
      <c r="AD118" s="1515"/>
      <c r="AE118" s="1515"/>
      <c r="AF118" s="1515"/>
      <c r="AG118" s="1515"/>
      <c r="AH118" s="1515"/>
      <c r="AI118" s="1516"/>
      <c r="AJ118" s="1014"/>
      <c r="AK118" s="1014"/>
      <c r="AL118" s="1020"/>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1013"/>
      <c r="B119" s="1566"/>
      <c r="C119" s="1567"/>
      <c r="D119" s="1567"/>
      <c r="E119" s="1567"/>
      <c r="F119" s="1567"/>
      <c r="G119" s="1567"/>
      <c r="H119" s="1567"/>
      <c r="I119" s="1568"/>
      <c r="J119" s="179"/>
      <c r="K119" s="1533" t="s">
        <v>57</v>
      </c>
      <c r="L119" s="1533"/>
      <c r="M119" s="1533"/>
      <c r="N119" s="1533"/>
      <c r="O119" s="1533"/>
      <c r="P119" s="1533"/>
      <c r="Q119" s="1533"/>
      <c r="R119" s="1533"/>
      <c r="S119" s="1022"/>
      <c r="T119" s="7"/>
      <c r="U119" s="1533" t="s">
        <v>58</v>
      </c>
      <c r="V119" s="1533"/>
      <c r="W119" s="1533"/>
      <c r="X119" s="1533"/>
      <c r="Y119" s="1022"/>
      <c r="Z119" s="1022"/>
      <c r="AA119" s="1022"/>
      <c r="AB119" s="1022"/>
      <c r="AC119" s="1022"/>
      <c r="AD119" s="1022"/>
      <c r="AE119" s="1022"/>
      <c r="AF119" s="1022"/>
      <c r="AG119" s="1022"/>
      <c r="AH119" s="1022"/>
      <c r="AI119" s="1023"/>
      <c r="AJ119" s="1014"/>
      <c r="AK119" s="1014"/>
      <c r="AL119" s="1020"/>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1013"/>
      <c r="B120" s="1546" t="s">
        <v>2269</v>
      </c>
      <c r="C120" s="1527"/>
      <c r="D120" s="1527"/>
      <c r="E120" s="1527"/>
      <c r="F120" s="1527"/>
      <c r="G120" s="1527"/>
      <c r="H120" s="1527"/>
      <c r="I120" s="1528"/>
      <c r="J120" s="182"/>
      <c r="K120" s="1524" t="s">
        <v>59</v>
      </c>
      <c r="L120" s="1524"/>
      <c r="M120" s="1524"/>
      <c r="N120" s="1524"/>
      <c r="O120" s="1524"/>
      <c r="P120" s="1048"/>
      <c r="Q120" s="183"/>
      <c r="R120" s="1527" t="s">
        <v>60</v>
      </c>
      <c r="S120" s="1527"/>
      <c r="T120" s="1527"/>
      <c r="U120" s="1527"/>
      <c r="V120" s="1527"/>
      <c r="W120" s="1527"/>
      <c r="X120" s="183"/>
      <c r="Y120" s="1524" t="s">
        <v>61</v>
      </c>
      <c r="Z120" s="1524"/>
      <c r="AA120" s="1524"/>
      <c r="AB120" s="1524"/>
      <c r="AC120" s="1524"/>
      <c r="AD120" s="1535"/>
      <c r="AE120" s="1014"/>
      <c r="AF120" s="1014"/>
      <c r="AG120" s="1014"/>
      <c r="AH120" s="1014"/>
      <c r="AI120" s="1009"/>
      <c r="AJ120" s="1014"/>
      <c r="AK120" s="1014"/>
      <c r="AL120" s="1020"/>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1013"/>
      <c r="B121" s="1534" t="s">
        <v>2270</v>
      </c>
      <c r="C121" s="1524"/>
      <c r="D121" s="1524"/>
      <c r="E121" s="1524"/>
      <c r="F121" s="1524"/>
      <c r="G121" s="1524"/>
      <c r="H121" s="1524"/>
      <c r="I121" s="1535"/>
      <c r="J121" s="182"/>
      <c r="K121" s="1524" t="s">
        <v>62</v>
      </c>
      <c r="L121" s="1524"/>
      <c r="M121" s="1524"/>
      <c r="N121" s="1524"/>
      <c r="O121" s="1524"/>
      <c r="P121" s="1048"/>
      <c r="Q121" s="183"/>
      <c r="R121" s="1524" t="s">
        <v>63</v>
      </c>
      <c r="S121" s="1524"/>
      <c r="T121" s="1524"/>
      <c r="U121" s="1524"/>
      <c r="V121" s="1524"/>
      <c r="W121" s="1524"/>
      <c r="X121" s="183"/>
      <c r="Y121" s="1527" t="s">
        <v>64</v>
      </c>
      <c r="Z121" s="1527"/>
      <c r="AA121" s="1527"/>
      <c r="AB121" s="1527"/>
      <c r="AC121" s="1527"/>
      <c r="AD121" s="1528"/>
      <c r="AE121" s="1014"/>
      <c r="AF121" s="1014"/>
      <c r="AG121" s="1014"/>
      <c r="AH121" s="1014"/>
      <c r="AI121" s="1009"/>
      <c r="AJ121" s="1014"/>
      <c r="AK121" s="1014"/>
      <c r="AL121" s="1020"/>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1013"/>
      <c r="B122" s="1534" t="s">
        <v>2271</v>
      </c>
      <c r="C122" s="1524"/>
      <c r="D122" s="1524"/>
      <c r="E122" s="1524"/>
      <c r="F122" s="1524"/>
      <c r="G122" s="1524"/>
      <c r="H122" s="1524"/>
      <c r="I122" s="1535"/>
      <c r="J122" s="181"/>
      <c r="K122" s="1527" t="s">
        <v>65</v>
      </c>
      <c r="L122" s="1527"/>
      <c r="M122" s="1527"/>
      <c r="N122" s="1527"/>
      <c r="O122" s="1527"/>
      <c r="P122" s="1527"/>
      <c r="Q122" s="3"/>
      <c r="R122" s="1515" t="s">
        <v>66</v>
      </c>
      <c r="S122" s="1515"/>
      <c r="T122" s="1515"/>
      <c r="U122" s="1515"/>
      <c r="V122" s="1515"/>
      <c r="W122" s="1515"/>
      <c r="X122" s="3"/>
      <c r="Y122" s="1515" t="s">
        <v>67</v>
      </c>
      <c r="Z122" s="1515"/>
      <c r="AA122" s="1515"/>
      <c r="AB122" s="1515"/>
      <c r="AC122" s="1515"/>
      <c r="AD122" s="1041"/>
      <c r="AE122" s="1529"/>
      <c r="AF122" s="1529"/>
      <c r="AG122" s="1529"/>
      <c r="AH122" s="1529"/>
      <c r="AI122" s="1529"/>
      <c r="AJ122" s="1014"/>
      <c r="AK122" s="1014"/>
      <c r="AL122" s="1020"/>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1013"/>
      <c r="B123" s="1534" t="s">
        <v>2272</v>
      </c>
      <c r="C123" s="1524"/>
      <c r="D123" s="1524"/>
      <c r="E123" s="1524"/>
      <c r="F123" s="1524"/>
      <c r="G123" s="1524"/>
      <c r="H123" s="1524"/>
      <c r="I123" s="1535"/>
      <c r="J123" s="182"/>
      <c r="K123" s="1524" t="s">
        <v>68</v>
      </c>
      <c r="L123" s="1524"/>
      <c r="M123" s="1524"/>
      <c r="N123" s="1524"/>
      <c r="O123" s="1524"/>
      <c r="P123" s="1627"/>
      <c r="Q123" s="189"/>
      <c r="R123" s="1524" t="s">
        <v>69</v>
      </c>
      <c r="S123" s="1524"/>
      <c r="T123" s="1524"/>
      <c r="U123" s="1524"/>
      <c r="V123" s="1524"/>
      <c r="W123" s="1031"/>
      <c r="X123" s="189"/>
      <c r="Y123" s="1524" t="s">
        <v>70</v>
      </c>
      <c r="Z123" s="1524"/>
      <c r="AA123" s="1524"/>
      <c r="AB123" s="1524"/>
      <c r="AC123" s="1524"/>
      <c r="AD123" s="1031"/>
      <c r="AE123" s="191"/>
      <c r="AF123" s="1515" t="s">
        <v>71</v>
      </c>
      <c r="AG123" s="1515"/>
      <c r="AH123" s="1515"/>
      <c r="AI123" s="1515"/>
      <c r="AJ123" s="1515"/>
      <c r="AK123" s="1011"/>
      <c r="AL123" s="1067"/>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1013"/>
      <c r="B124" s="1534" t="s">
        <v>2273</v>
      </c>
      <c r="C124" s="1524"/>
      <c r="D124" s="1524"/>
      <c r="E124" s="1524"/>
      <c r="F124" s="1524"/>
      <c r="G124" s="1524"/>
      <c r="H124" s="1524"/>
      <c r="I124" s="1535"/>
      <c r="J124" s="1532"/>
      <c r="K124" s="1523"/>
      <c r="L124" s="1523"/>
      <c r="M124" s="1523"/>
      <c r="N124" s="1523"/>
      <c r="O124" s="1031" t="s">
        <v>72</v>
      </c>
      <c r="P124" s="1031"/>
      <c r="Q124" s="1522"/>
      <c r="R124" s="1523"/>
      <c r="S124" s="1523"/>
      <c r="T124" s="1523"/>
      <c r="U124" s="1523"/>
      <c r="V124" s="1031" t="s">
        <v>72</v>
      </c>
      <c r="W124" s="1031"/>
      <c r="X124" s="1522"/>
      <c r="Y124" s="1523"/>
      <c r="Z124" s="1523"/>
      <c r="AA124" s="1523"/>
      <c r="AB124" s="1523"/>
      <c r="AC124" s="1031" t="s">
        <v>72</v>
      </c>
      <c r="AD124" s="1031"/>
      <c r="AE124" s="1522"/>
      <c r="AF124" s="1523"/>
      <c r="AG124" s="1523"/>
      <c r="AH124" s="1523"/>
      <c r="AI124" s="1523"/>
      <c r="AJ124" s="1012" t="s">
        <v>72</v>
      </c>
      <c r="AK124" s="1012"/>
      <c r="AL124" s="1067"/>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1013"/>
      <c r="B125" s="1661" t="s">
        <v>2274</v>
      </c>
      <c r="C125" s="1661"/>
      <c r="D125" s="1661"/>
      <c r="E125" s="1661"/>
      <c r="F125" s="1661"/>
      <c r="G125" s="1661"/>
      <c r="H125" s="1661"/>
      <c r="I125" s="1661"/>
      <c r="J125" s="1526"/>
      <c r="K125" s="1518"/>
      <c r="L125" s="1518"/>
      <c r="M125" s="1518"/>
      <c r="N125" s="1518"/>
      <c r="O125" s="1031" t="s">
        <v>47</v>
      </c>
      <c r="P125" s="1031"/>
      <c r="Q125" s="1517"/>
      <c r="R125" s="1518"/>
      <c r="S125" s="1518"/>
      <c r="T125" s="1518"/>
      <c r="U125" s="1518"/>
      <c r="V125" s="1031" t="s">
        <v>47</v>
      </c>
      <c r="W125" s="1031"/>
      <c r="X125" s="1517"/>
      <c r="Y125" s="1518"/>
      <c r="Z125" s="1518"/>
      <c r="AA125" s="1518"/>
      <c r="AB125" s="1518"/>
      <c r="AC125" s="1031" t="s">
        <v>47</v>
      </c>
      <c r="AD125" s="1031"/>
      <c r="AE125" s="1517"/>
      <c r="AF125" s="1518"/>
      <c r="AG125" s="1518"/>
      <c r="AH125" s="1518"/>
      <c r="AI125" s="1518"/>
      <c r="AJ125" s="1031" t="s">
        <v>47</v>
      </c>
      <c r="AK125" s="1031"/>
      <c r="AL125" s="1067"/>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1013"/>
      <c r="B126" s="1010"/>
      <c r="C126" s="1010"/>
      <c r="D126" s="1010"/>
      <c r="E126" s="1010"/>
      <c r="F126" s="1010"/>
      <c r="G126" s="1010"/>
      <c r="H126" s="1010"/>
      <c r="I126" s="1010"/>
      <c r="J126" s="1009"/>
      <c r="K126" s="1009"/>
      <c r="L126" s="1009"/>
      <c r="M126" s="1009"/>
      <c r="N126" s="1009"/>
      <c r="O126" s="1009"/>
      <c r="P126" s="1009"/>
      <c r="Q126" s="1009"/>
      <c r="R126" s="1009"/>
      <c r="S126" s="1009"/>
      <c r="T126" s="1009"/>
      <c r="U126" s="1009"/>
      <c r="V126" s="1009"/>
      <c r="W126" s="1009"/>
      <c r="X126" s="1009"/>
      <c r="Y126" s="1009"/>
      <c r="Z126" s="1009"/>
      <c r="AA126" s="1009"/>
      <c r="AB126" s="1009"/>
      <c r="AC126" s="1009"/>
      <c r="AD126" s="1009"/>
      <c r="AE126" s="1009"/>
      <c r="AF126" s="1009"/>
      <c r="AG126" s="1009"/>
      <c r="AH126" s="1009"/>
      <c r="AI126" s="1009"/>
      <c r="AJ126" s="1014"/>
      <c r="AK126" s="1014"/>
      <c r="AL126" s="1020"/>
      <c r="AM126" s="4" t="str">
        <f>IF(AND($I120="",COUNTA(M129,S129,Z129,AG129)&gt;0),"回答不要",
  IF(AND($I120&lt;&gt;"",OR($R$90&lt;&gt;"",$R$91&lt;&gt;""),COUNTIF(AN118:AP118,TRUE)&gt;0),
  IF(AND($I120&lt;&gt;"",COUNTA(M129,S129,Z129,AG129)=0),"未入力",""),""))</f>
        <v/>
      </c>
      <c r="AS126" s="225"/>
    </row>
    <row r="127" spans="1:46" ht="3.95" customHeight="1">
      <c r="A127" s="1013"/>
      <c r="B127" s="1010"/>
      <c r="C127" s="1010"/>
      <c r="D127" s="1010"/>
      <c r="E127" s="1010"/>
      <c r="F127" s="1010"/>
      <c r="G127" s="1010"/>
      <c r="H127" s="1010"/>
      <c r="I127" s="1010"/>
      <c r="J127" s="1009"/>
      <c r="K127" s="1009"/>
      <c r="L127" s="1009"/>
      <c r="M127" s="1009"/>
      <c r="N127" s="1009"/>
      <c r="O127" s="1009"/>
      <c r="P127" s="1009"/>
      <c r="Q127" s="1009"/>
      <c r="R127" s="1009"/>
      <c r="S127" s="1009"/>
      <c r="T127" s="1009"/>
      <c r="U127" s="1009"/>
      <c r="V127" s="1009"/>
      <c r="W127" s="1009"/>
      <c r="X127" s="1009"/>
      <c r="Y127" s="1009"/>
      <c r="Z127" s="1009"/>
      <c r="AA127" s="1009"/>
      <c r="AB127" s="1009"/>
      <c r="AC127" s="1009"/>
      <c r="AD127" s="1009"/>
      <c r="AE127" s="1009"/>
      <c r="AF127" s="1009"/>
      <c r="AG127" s="1009"/>
      <c r="AH127" s="1009"/>
      <c r="AI127" s="1009"/>
      <c r="AJ127" s="1014"/>
      <c r="AK127" s="1014"/>
      <c r="AL127" s="1020"/>
      <c r="AM127" s="4" t="str">
        <f>IF(AND($I120&lt;&gt;"",COUNTA(M130,S130,Z130,AG130)=0),"未入力","")</f>
        <v/>
      </c>
      <c r="AS127" s="225"/>
    </row>
    <row r="128" spans="1:46" ht="18" customHeight="1">
      <c r="A128" s="1013"/>
      <c r="B128" s="1534" t="s">
        <v>2262</v>
      </c>
      <c r="C128" s="1524"/>
      <c r="D128" s="1524"/>
      <c r="E128" s="1524"/>
      <c r="F128" s="1524"/>
      <c r="G128" s="1524"/>
      <c r="H128" s="1524"/>
      <c r="I128" s="1524"/>
      <c r="J128" s="1519"/>
      <c r="K128" s="1520"/>
      <c r="L128" s="1520"/>
      <c r="M128" s="1520"/>
      <c r="N128" s="1520"/>
      <c r="O128" s="1520"/>
      <c r="P128" s="1525"/>
      <c r="Q128" s="1044"/>
      <c r="R128" s="1044"/>
      <c r="S128" s="1044"/>
      <c r="T128" s="1044"/>
      <c r="U128" s="1044"/>
      <c r="V128" s="1044"/>
      <c r="W128" s="1044"/>
      <c r="X128" s="1044"/>
      <c r="Y128" s="1044"/>
      <c r="Z128" s="1044"/>
      <c r="AA128" s="1044"/>
      <c r="AB128" s="1044"/>
      <c r="AC128" s="1044"/>
      <c r="AD128" s="1044"/>
      <c r="AE128" s="1044"/>
      <c r="AF128" s="1044"/>
      <c r="AG128" s="1044"/>
      <c r="AH128" s="1044"/>
      <c r="AI128" s="1044"/>
      <c r="AJ128" s="1014"/>
      <c r="AK128" s="1014"/>
      <c r="AL128" s="1020"/>
      <c r="AM128" s="4"/>
      <c r="AS128" s="225"/>
    </row>
    <row r="129" spans="1:46" ht="30.95" customHeight="1">
      <c r="A129" s="1013"/>
      <c r="B129" s="1561" t="s">
        <v>2267</v>
      </c>
      <c r="C129" s="1562"/>
      <c r="D129" s="1562"/>
      <c r="E129" s="1562"/>
      <c r="F129" s="1562"/>
      <c r="G129" s="1562"/>
      <c r="H129" s="1562"/>
      <c r="I129" s="1647"/>
      <c r="J129" s="181"/>
      <c r="K129" s="1011" t="s">
        <v>52</v>
      </c>
      <c r="L129" s="1011"/>
      <c r="M129" s="1011"/>
      <c r="N129" s="1011"/>
      <c r="O129" s="1012"/>
      <c r="P129" s="230"/>
      <c r="Q129" s="1066" t="s">
        <v>53</v>
      </c>
      <c r="R129" s="1028"/>
      <c r="S129" s="1028"/>
      <c r="T129" s="1012"/>
      <c r="U129" s="1028"/>
      <c r="V129" s="1028"/>
      <c r="W129" s="1012"/>
      <c r="X129" s="1028"/>
      <c r="Y129" s="1028"/>
      <c r="Z129" s="1041"/>
      <c r="AA129" s="1013"/>
      <c r="AB129" s="1014"/>
      <c r="AC129" s="1014"/>
      <c r="AD129" s="1014"/>
      <c r="AE129" s="1014"/>
      <c r="AF129" s="1014"/>
      <c r="AG129" s="1014"/>
      <c r="AH129" s="1014"/>
      <c r="AI129" s="1014"/>
      <c r="AJ129" s="1014"/>
      <c r="AK129" s="1014"/>
      <c r="AL129" s="1020"/>
      <c r="AM129" s="4"/>
      <c r="AN129" s="6" t="b">
        <v>0</v>
      </c>
      <c r="AO129" s="6" t="b">
        <v>0</v>
      </c>
      <c r="AS129" s="225"/>
    </row>
    <row r="130" spans="1:46" ht="17.100000000000001" customHeight="1">
      <c r="A130" s="1013"/>
      <c r="B130" s="1563" t="s">
        <v>2268</v>
      </c>
      <c r="C130" s="1564"/>
      <c r="D130" s="1564"/>
      <c r="E130" s="1564"/>
      <c r="F130" s="1564"/>
      <c r="G130" s="1564"/>
      <c r="H130" s="1564"/>
      <c r="I130" s="1565"/>
      <c r="J130" s="181"/>
      <c r="K130" s="1012" t="s">
        <v>54</v>
      </c>
      <c r="L130" s="1012"/>
      <c r="M130" s="1012"/>
      <c r="N130" s="1012"/>
      <c r="O130" s="1012"/>
      <c r="P130" s="1012"/>
      <c r="Q130" s="1012"/>
      <c r="R130" s="3"/>
      <c r="S130" s="1655" t="s">
        <v>2435</v>
      </c>
      <c r="T130" s="1655"/>
      <c r="U130" s="1655"/>
      <c r="V130" s="1655"/>
      <c r="W130" s="1655"/>
      <c r="X130" s="1012"/>
      <c r="Y130" s="3"/>
      <c r="Z130" s="1515" t="s">
        <v>56</v>
      </c>
      <c r="AA130" s="1515"/>
      <c r="AB130" s="1515"/>
      <c r="AC130" s="1515"/>
      <c r="AD130" s="1515"/>
      <c r="AE130" s="1515"/>
      <c r="AF130" s="1515"/>
      <c r="AG130" s="1515"/>
      <c r="AH130" s="1515"/>
      <c r="AI130" s="1516"/>
      <c r="AJ130" s="1014"/>
      <c r="AK130" s="1014"/>
      <c r="AL130" s="1020"/>
      <c r="AN130" s="6" t="b">
        <v>0</v>
      </c>
      <c r="AO130" s="6" t="b">
        <v>0</v>
      </c>
      <c r="AP130" s="6" t="b">
        <v>0</v>
      </c>
      <c r="AS130" s="225"/>
    </row>
    <row r="131" spans="1:46" ht="17.100000000000001" customHeight="1">
      <c r="A131" s="1013"/>
      <c r="B131" s="1566"/>
      <c r="C131" s="1567"/>
      <c r="D131" s="1567"/>
      <c r="E131" s="1567"/>
      <c r="F131" s="1567"/>
      <c r="G131" s="1567"/>
      <c r="H131" s="1567"/>
      <c r="I131" s="1568"/>
      <c r="J131" s="179"/>
      <c r="K131" s="1533" t="s">
        <v>57</v>
      </c>
      <c r="L131" s="1533"/>
      <c r="M131" s="1533"/>
      <c r="N131" s="1533"/>
      <c r="O131" s="1533"/>
      <c r="P131" s="1533"/>
      <c r="Q131" s="1533"/>
      <c r="R131" s="1533"/>
      <c r="S131" s="1022"/>
      <c r="T131" s="7"/>
      <c r="U131" s="1533" t="s">
        <v>58</v>
      </c>
      <c r="V131" s="1533"/>
      <c r="W131" s="1533"/>
      <c r="X131" s="1533"/>
      <c r="Y131" s="1022"/>
      <c r="Z131" s="1022"/>
      <c r="AA131" s="1022"/>
      <c r="AB131" s="1022"/>
      <c r="AC131" s="1022"/>
      <c r="AD131" s="1022"/>
      <c r="AE131" s="1022"/>
      <c r="AF131" s="1022"/>
      <c r="AG131" s="1022"/>
      <c r="AH131" s="1022"/>
      <c r="AI131" s="1023"/>
      <c r="AJ131" s="1014"/>
      <c r="AK131" s="1014"/>
      <c r="AL131" s="1020"/>
      <c r="AN131" s="6" t="b">
        <v>0</v>
      </c>
      <c r="AO131" s="6" t="b">
        <v>0</v>
      </c>
      <c r="AS131" s="225"/>
    </row>
    <row r="132" spans="1:46" ht="17.100000000000001" customHeight="1">
      <c r="A132" s="1013"/>
      <c r="B132" s="1546" t="s">
        <v>2269</v>
      </c>
      <c r="C132" s="1527"/>
      <c r="D132" s="1527"/>
      <c r="E132" s="1527"/>
      <c r="F132" s="1527"/>
      <c r="G132" s="1527"/>
      <c r="H132" s="1527"/>
      <c r="I132" s="1528"/>
      <c r="J132" s="182"/>
      <c r="K132" s="1524" t="s">
        <v>59</v>
      </c>
      <c r="L132" s="1524"/>
      <c r="M132" s="1524"/>
      <c r="N132" s="1524"/>
      <c r="O132" s="1524"/>
      <c r="P132" s="1048"/>
      <c r="Q132" s="183"/>
      <c r="R132" s="1527" t="s">
        <v>60</v>
      </c>
      <c r="S132" s="1527"/>
      <c r="T132" s="1527"/>
      <c r="U132" s="1527"/>
      <c r="V132" s="1527"/>
      <c r="W132" s="1527"/>
      <c r="X132" s="183"/>
      <c r="Y132" s="1524" t="s">
        <v>61</v>
      </c>
      <c r="Z132" s="1524"/>
      <c r="AA132" s="1524"/>
      <c r="AB132" s="1524"/>
      <c r="AC132" s="1524"/>
      <c r="AD132" s="1535"/>
      <c r="AE132" s="1014"/>
      <c r="AF132" s="1014"/>
      <c r="AG132" s="1014"/>
      <c r="AH132" s="1014"/>
      <c r="AI132" s="1009"/>
      <c r="AJ132" s="1014"/>
      <c r="AK132" s="1014"/>
      <c r="AL132" s="1020"/>
      <c r="AN132" s="6" t="b">
        <v>0</v>
      </c>
      <c r="AO132" s="6" t="b">
        <v>0</v>
      </c>
      <c r="AP132" s="6" t="b">
        <v>0</v>
      </c>
      <c r="AS132" s="225"/>
    </row>
    <row r="133" spans="1:46" ht="17.100000000000001" customHeight="1">
      <c r="A133" s="1013"/>
      <c r="B133" s="1534" t="s">
        <v>2270</v>
      </c>
      <c r="C133" s="1524"/>
      <c r="D133" s="1524"/>
      <c r="E133" s="1524"/>
      <c r="F133" s="1524"/>
      <c r="G133" s="1524"/>
      <c r="H133" s="1524"/>
      <c r="I133" s="1535"/>
      <c r="J133" s="182"/>
      <c r="K133" s="1524" t="s">
        <v>62</v>
      </c>
      <c r="L133" s="1524"/>
      <c r="M133" s="1524"/>
      <c r="N133" s="1524"/>
      <c r="O133" s="1524"/>
      <c r="P133" s="1048"/>
      <c r="Q133" s="183"/>
      <c r="R133" s="1524" t="s">
        <v>63</v>
      </c>
      <c r="S133" s="1524"/>
      <c r="T133" s="1524"/>
      <c r="U133" s="1524"/>
      <c r="V133" s="1524"/>
      <c r="W133" s="1524"/>
      <c r="X133" s="183"/>
      <c r="Y133" s="1527" t="s">
        <v>64</v>
      </c>
      <c r="Z133" s="1527"/>
      <c r="AA133" s="1527"/>
      <c r="AB133" s="1527"/>
      <c r="AC133" s="1527"/>
      <c r="AD133" s="1528"/>
      <c r="AE133" s="1014"/>
      <c r="AF133" s="1014"/>
      <c r="AG133" s="1014"/>
      <c r="AH133" s="1014"/>
      <c r="AI133" s="1009"/>
      <c r="AJ133" s="1014"/>
      <c r="AK133" s="1014"/>
      <c r="AL133" s="1020"/>
      <c r="AM133" s="4"/>
      <c r="AN133" s="6" t="b">
        <v>0</v>
      </c>
      <c r="AO133" s="6" t="b">
        <v>0</v>
      </c>
      <c r="AP133" s="6" t="b">
        <v>0</v>
      </c>
      <c r="AS133" s="225"/>
    </row>
    <row r="134" spans="1:46" ht="17.100000000000001" customHeight="1">
      <c r="A134" s="1013"/>
      <c r="B134" s="1534" t="s">
        <v>2271</v>
      </c>
      <c r="C134" s="1524"/>
      <c r="D134" s="1524"/>
      <c r="E134" s="1524"/>
      <c r="F134" s="1524"/>
      <c r="G134" s="1524"/>
      <c r="H134" s="1524"/>
      <c r="I134" s="1535"/>
      <c r="J134" s="181"/>
      <c r="K134" s="1527" t="s">
        <v>65</v>
      </c>
      <c r="L134" s="1527"/>
      <c r="M134" s="1527"/>
      <c r="N134" s="1527"/>
      <c r="O134" s="1527"/>
      <c r="P134" s="1527"/>
      <c r="Q134" s="3"/>
      <c r="R134" s="1515" t="s">
        <v>66</v>
      </c>
      <c r="S134" s="1515"/>
      <c r="T134" s="1515"/>
      <c r="U134" s="1515"/>
      <c r="V134" s="1515"/>
      <c r="W134" s="1515"/>
      <c r="X134" s="3"/>
      <c r="Y134" s="1515" t="s">
        <v>67</v>
      </c>
      <c r="Z134" s="1515"/>
      <c r="AA134" s="1515"/>
      <c r="AB134" s="1515"/>
      <c r="AC134" s="1515"/>
      <c r="AD134" s="1041"/>
      <c r="AE134" s="1529"/>
      <c r="AF134" s="1529"/>
      <c r="AG134" s="1529"/>
      <c r="AH134" s="1529"/>
      <c r="AI134" s="1529"/>
      <c r="AJ134" s="1014"/>
      <c r="AK134" s="1014"/>
      <c r="AL134" s="1020"/>
      <c r="AM134" s="4"/>
      <c r="AN134" s="6" t="b">
        <v>0</v>
      </c>
      <c r="AO134" s="6" t="b">
        <v>0</v>
      </c>
      <c r="AP134" s="6" t="b">
        <v>0</v>
      </c>
      <c r="AS134" s="225"/>
      <c r="AT134" s="227"/>
    </row>
    <row r="135" spans="1:46" ht="17.100000000000001" customHeight="1">
      <c r="A135" s="1013"/>
      <c r="B135" s="1534" t="s">
        <v>2272</v>
      </c>
      <c r="C135" s="1524"/>
      <c r="D135" s="1524"/>
      <c r="E135" s="1524"/>
      <c r="F135" s="1524"/>
      <c r="G135" s="1524"/>
      <c r="H135" s="1524"/>
      <c r="I135" s="1535"/>
      <c r="J135" s="182"/>
      <c r="K135" s="1524" t="s">
        <v>68</v>
      </c>
      <c r="L135" s="1524"/>
      <c r="M135" s="1524"/>
      <c r="N135" s="1524"/>
      <c r="O135" s="1524"/>
      <c r="P135" s="1627"/>
      <c r="Q135" s="189"/>
      <c r="R135" s="1524" t="s">
        <v>69</v>
      </c>
      <c r="S135" s="1524"/>
      <c r="T135" s="1524"/>
      <c r="U135" s="1524"/>
      <c r="V135" s="1524"/>
      <c r="W135" s="1031"/>
      <c r="X135" s="189"/>
      <c r="Y135" s="1524" t="s">
        <v>70</v>
      </c>
      <c r="Z135" s="1524"/>
      <c r="AA135" s="1524"/>
      <c r="AB135" s="1524"/>
      <c r="AC135" s="1524"/>
      <c r="AD135" s="1031"/>
      <c r="AE135" s="191"/>
      <c r="AF135" s="1515" t="s">
        <v>71</v>
      </c>
      <c r="AG135" s="1515"/>
      <c r="AH135" s="1515"/>
      <c r="AI135" s="1515"/>
      <c r="AJ135" s="1515"/>
      <c r="AK135" s="1011"/>
      <c r="AL135" s="1067"/>
      <c r="AM135" s="231"/>
      <c r="AN135" s="6" t="b">
        <v>0</v>
      </c>
      <c r="AO135" s="6" t="b">
        <v>0</v>
      </c>
      <c r="AP135" s="6" t="b">
        <v>0</v>
      </c>
      <c r="AQ135" s="6" t="b">
        <v>0</v>
      </c>
      <c r="AS135" s="225"/>
    </row>
    <row r="136" spans="1:46" ht="20.100000000000001" customHeight="1">
      <c r="A136" s="1013"/>
      <c r="B136" s="1534" t="s">
        <v>2273</v>
      </c>
      <c r="C136" s="1524"/>
      <c r="D136" s="1524"/>
      <c r="E136" s="1524"/>
      <c r="F136" s="1524"/>
      <c r="G136" s="1524"/>
      <c r="H136" s="1524"/>
      <c r="I136" s="1535"/>
      <c r="J136" s="1519"/>
      <c r="K136" s="1520"/>
      <c r="L136" s="1520"/>
      <c r="M136" s="1520"/>
      <c r="N136" s="1520"/>
      <c r="O136" s="1031" t="s">
        <v>72</v>
      </c>
      <c r="P136" s="1031"/>
      <c r="Q136" s="1521"/>
      <c r="R136" s="1520"/>
      <c r="S136" s="1520"/>
      <c r="T136" s="1520"/>
      <c r="U136" s="1520"/>
      <c r="V136" s="1031" t="s">
        <v>72</v>
      </c>
      <c r="W136" s="1031"/>
      <c r="X136" s="1521"/>
      <c r="Y136" s="1520"/>
      <c r="Z136" s="1520"/>
      <c r="AA136" s="1520"/>
      <c r="AB136" s="1520"/>
      <c r="AC136" s="1031" t="s">
        <v>72</v>
      </c>
      <c r="AD136" s="1031"/>
      <c r="AE136" s="1522"/>
      <c r="AF136" s="1523"/>
      <c r="AG136" s="1523"/>
      <c r="AH136" s="1523"/>
      <c r="AI136" s="1523"/>
      <c r="AJ136" s="1012" t="s">
        <v>72</v>
      </c>
      <c r="AK136" s="1012"/>
      <c r="AL136" s="1067"/>
      <c r="AM136" s="4"/>
      <c r="AS136" s="225"/>
    </row>
    <row r="137" spans="1:46" ht="27" customHeight="1">
      <c r="A137" s="1013"/>
      <c r="B137" s="1547" t="s">
        <v>2274</v>
      </c>
      <c r="C137" s="1548"/>
      <c r="D137" s="1548"/>
      <c r="E137" s="1548"/>
      <c r="F137" s="1548"/>
      <c r="G137" s="1548"/>
      <c r="H137" s="1548"/>
      <c r="I137" s="1549"/>
      <c r="J137" s="1526"/>
      <c r="K137" s="1518"/>
      <c r="L137" s="1518"/>
      <c r="M137" s="1518"/>
      <c r="N137" s="1518"/>
      <c r="O137" s="1031" t="s">
        <v>47</v>
      </c>
      <c r="P137" s="1031"/>
      <c r="Q137" s="1517"/>
      <c r="R137" s="1518"/>
      <c r="S137" s="1518"/>
      <c r="T137" s="1518"/>
      <c r="U137" s="1518"/>
      <c r="V137" s="1031" t="s">
        <v>47</v>
      </c>
      <c r="W137" s="1031"/>
      <c r="X137" s="1517"/>
      <c r="Y137" s="1518"/>
      <c r="Z137" s="1518"/>
      <c r="AA137" s="1518"/>
      <c r="AB137" s="1518"/>
      <c r="AC137" s="1031" t="s">
        <v>47</v>
      </c>
      <c r="AD137" s="1031"/>
      <c r="AE137" s="1517"/>
      <c r="AF137" s="1518"/>
      <c r="AG137" s="1518"/>
      <c r="AH137" s="1518"/>
      <c r="AI137" s="1518"/>
      <c r="AJ137" s="1031" t="s">
        <v>47</v>
      </c>
      <c r="AK137" s="1031"/>
      <c r="AL137" s="1067"/>
      <c r="AM137" s="4"/>
      <c r="AS137" s="225"/>
    </row>
    <row r="138" spans="1:46" ht="3.95" customHeight="1">
      <c r="A138" s="1013"/>
      <c r="B138" s="1035"/>
      <c r="C138" s="1035"/>
      <c r="D138" s="1035"/>
      <c r="E138" s="1035"/>
      <c r="F138" s="1035"/>
      <c r="G138" s="1035"/>
      <c r="H138" s="1035"/>
      <c r="I138" s="1035"/>
      <c r="J138" s="1009"/>
      <c r="K138" s="1009"/>
      <c r="L138" s="1009"/>
      <c r="M138" s="1009"/>
      <c r="N138" s="1009"/>
      <c r="O138" s="1009"/>
      <c r="P138" s="1009"/>
      <c r="Q138" s="1009"/>
      <c r="R138" s="1009"/>
      <c r="S138" s="1009"/>
      <c r="T138" s="1009"/>
      <c r="U138" s="1009"/>
      <c r="V138" s="1009"/>
      <c r="W138" s="1009"/>
      <c r="X138" s="1009"/>
      <c r="Y138" s="1009"/>
      <c r="Z138" s="1009"/>
      <c r="AA138" s="1009"/>
      <c r="AB138" s="1009"/>
      <c r="AC138" s="1009"/>
      <c r="AD138" s="1009"/>
      <c r="AE138" s="1009"/>
      <c r="AF138" s="1009"/>
      <c r="AG138" s="1009"/>
      <c r="AH138" s="1009"/>
      <c r="AI138" s="1009"/>
      <c r="AJ138" s="1014"/>
      <c r="AK138" s="1014"/>
      <c r="AL138" s="1020"/>
      <c r="AM138" s="4" t="str">
        <f>IF(AND($AN$87=TRUE,COUNTA(T138:V140)=0),"未入力",
IF(COUNTA(T138:V140)&gt;1,"複数選択",""))</f>
        <v/>
      </c>
      <c r="AS138" s="225"/>
    </row>
    <row r="139" spans="1:46" ht="3.95" customHeight="1">
      <c r="A139" s="1013"/>
      <c r="B139" s="1035"/>
      <c r="C139" s="1035"/>
      <c r="D139" s="1035"/>
      <c r="E139" s="1035"/>
      <c r="F139" s="1035"/>
      <c r="G139" s="1035"/>
      <c r="H139" s="1035"/>
      <c r="I139" s="1035"/>
      <c r="J139" s="1009"/>
      <c r="K139" s="1009"/>
      <c r="L139" s="1009"/>
      <c r="M139" s="1009"/>
      <c r="N139" s="1009"/>
      <c r="O139" s="1009"/>
      <c r="P139" s="1009"/>
      <c r="Q139" s="1009"/>
      <c r="R139" s="1009"/>
      <c r="S139" s="1009"/>
      <c r="T139" s="1009"/>
      <c r="U139" s="1009"/>
      <c r="V139" s="1009"/>
      <c r="W139" s="1009"/>
      <c r="X139" s="1009"/>
      <c r="Y139" s="1009"/>
      <c r="Z139" s="1009"/>
      <c r="AA139" s="1009"/>
      <c r="AB139" s="1009"/>
      <c r="AC139" s="1009"/>
      <c r="AD139" s="1009"/>
      <c r="AE139" s="1009"/>
      <c r="AF139" s="1009"/>
      <c r="AG139" s="1009"/>
      <c r="AH139" s="1009"/>
      <c r="AI139" s="1009"/>
      <c r="AJ139" s="1014"/>
      <c r="AK139" s="1014"/>
      <c r="AL139" s="1020"/>
      <c r="AM139" s="4"/>
      <c r="AS139" s="225"/>
    </row>
    <row r="140" spans="1:46" ht="18" customHeight="1">
      <c r="A140" s="1013"/>
      <c r="B140" s="1534" t="s">
        <v>2262</v>
      </c>
      <c r="C140" s="1524"/>
      <c r="D140" s="1524"/>
      <c r="E140" s="1524"/>
      <c r="F140" s="1524"/>
      <c r="G140" s="1524"/>
      <c r="H140" s="1524"/>
      <c r="I140" s="1524"/>
      <c r="J140" s="1519"/>
      <c r="K140" s="1520"/>
      <c r="L140" s="1520"/>
      <c r="M140" s="1520"/>
      <c r="N140" s="1520"/>
      <c r="O140" s="1520"/>
      <c r="P140" s="1525"/>
      <c r="Q140" s="1044"/>
      <c r="R140" s="1044"/>
      <c r="S140" s="1044"/>
      <c r="T140" s="1044"/>
      <c r="U140" s="1044"/>
      <c r="V140" s="1044"/>
      <c r="W140" s="1044"/>
      <c r="X140" s="1044"/>
      <c r="Y140" s="1044"/>
      <c r="Z140" s="1044"/>
      <c r="AA140" s="1044"/>
      <c r="AB140" s="1044"/>
      <c r="AC140" s="1044"/>
      <c r="AD140" s="1044"/>
      <c r="AE140" s="1044"/>
      <c r="AF140" s="1044"/>
      <c r="AG140" s="1044"/>
      <c r="AH140" s="1044"/>
      <c r="AI140" s="1044"/>
      <c r="AJ140" s="1014"/>
      <c r="AK140" s="1014"/>
      <c r="AL140" s="1020"/>
      <c r="AM140" s="4"/>
      <c r="AS140" s="225"/>
    </row>
    <row r="141" spans="1:46" ht="30.95" customHeight="1">
      <c r="A141" s="1013"/>
      <c r="B141" s="1561" t="s">
        <v>2267</v>
      </c>
      <c r="C141" s="1562"/>
      <c r="D141" s="1562"/>
      <c r="E141" s="1562"/>
      <c r="F141" s="1562"/>
      <c r="G141" s="1562"/>
      <c r="H141" s="1562"/>
      <c r="I141" s="1647"/>
      <c r="J141" s="181"/>
      <c r="K141" s="1011" t="s">
        <v>52</v>
      </c>
      <c r="L141" s="1011"/>
      <c r="M141" s="1011"/>
      <c r="N141" s="1011"/>
      <c r="O141" s="1012"/>
      <c r="P141" s="230"/>
      <c r="Q141" s="1066" t="s">
        <v>53</v>
      </c>
      <c r="R141" s="1028"/>
      <c r="S141" s="1028"/>
      <c r="T141" s="1012"/>
      <c r="U141" s="1028"/>
      <c r="V141" s="1028"/>
      <c r="W141" s="1012"/>
      <c r="X141" s="1028"/>
      <c r="Y141" s="1028"/>
      <c r="Z141" s="1041"/>
      <c r="AA141" s="1013"/>
      <c r="AB141" s="1014"/>
      <c r="AC141" s="1014"/>
      <c r="AD141" s="1014"/>
      <c r="AE141" s="1014"/>
      <c r="AF141" s="1014"/>
      <c r="AG141" s="1014"/>
      <c r="AH141" s="1014"/>
      <c r="AI141" s="1014"/>
      <c r="AJ141" s="1014"/>
      <c r="AK141" s="1014"/>
      <c r="AL141" s="1020"/>
      <c r="AM141" s="1014" t="str">
        <f>IF(AND($AN$87=TRUE,COUNTIF(AN141:AP141,TRUE)=0),"未入力",IF(COUNTIF(AN141:AP141,TRUE)=2,"複数選択",""))</f>
        <v/>
      </c>
      <c r="AN141" s="1069" t="b">
        <v>0</v>
      </c>
      <c r="AO141" s="1069" t="b">
        <v>0</v>
      </c>
      <c r="AP141" s="1009"/>
      <c r="AQ141" s="1009"/>
      <c r="AR141" s="1009"/>
      <c r="AS141" s="1009"/>
    </row>
    <row r="142" spans="1:46" ht="17.100000000000001" customHeight="1">
      <c r="A142" s="1013"/>
      <c r="B142" s="1563" t="s">
        <v>2268</v>
      </c>
      <c r="C142" s="1564"/>
      <c r="D142" s="1564"/>
      <c r="E142" s="1564"/>
      <c r="F142" s="1564"/>
      <c r="G142" s="1564"/>
      <c r="H142" s="1564"/>
      <c r="I142" s="1565"/>
      <c r="J142" s="181"/>
      <c r="K142" s="1012" t="s">
        <v>54</v>
      </c>
      <c r="L142" s="1012"/>
      <c r="M142" s="1012"/>
      <c r="N142" s="1012"/>
      <c r="O142" s="1012"/>
      <c r="P142" s="1012"/>
      <c r="Q142" s="1012"/>
      <c r="R142" s="3"/>
      <c r="S142" s="1515" t="s">
        <v>55</v>
      </c>
      <c r="T142" s="1515"/>
      <c r="U142" s="1515"/>
      <c r="V142" s="1515"/>
      <c r="W142" s="1515"/>
      <c r="X142" s="1012"/>
      <c r="Y142" s="3"/>
      <c r="Z142" s="1515" t="s">
        <v>56</v>
      </c>
      <c r="AA142" s="1515"/>
      <c r="AB142" s="1515"/>
      <c r="AC142" s="1515"/>
      <c r="AD142" s="1515"/>
      <c r="AE142" s="1515"/>
      <c r="AF142" s="1515"/>
      <c r="AG142" s="1515"/>
      <c r="AH142" s="1515"/>
      <c r="AI142" s="1516"/>
      <c r="AJ142" s="1014"/>
      <c r="AK142" s="1014"/>
      <c r="AL142" s="1020"/>
      <c r="AM142" s="4" t="str">
        <f>IF(AND($AN$87=TRUE,COUNTIF(AN142:AP142,TRUE)=0),"未入力",IF(COUNTIF(AN142:AP142,TRUE)=2,"複数選択",""))</f>
        <v/>
      </c>
      <c r="AN142" s="8" t="b">
        <v>0</v>
      </c>
      <c r="AO142" s="8" t="b">
        <v>0</v>
      </c>
      <c r="AP142" s="6" t="b">
        <v>0</v>
      </c>
      <c r="AS142" s="225"/>
    </row>
    <row r="143" spans="1:46" ht="17.100000000000001" customHeight="1">
      <c r="A143" s="1013"/>
      <c r="B143" s="1566"/>
      <c r="C143" s="1567"/>
      <c r="D143" s="1567"/>
      <c r="E143" s="1567"/>
      <c r="F143" s="1567"/>
      <c r="G143" s="1567"/>
      <c r="H143" s="1567"/>
      <c r="I143" s="1568"/>
      <c r="J143" s="179"/>
      <c r="K143" s="1533" t="s">
        <v>57</v>
      </c>
      <c r="L143" s="1533"/>
      <c r="M143" s="1533"/>
      <c r="N143" s="1533"/>
      <c r="O143" s="1533"/>
      <c r="P143" s="1533"/>
      <c r="Q143" s="1533"/>
      <c r="R143" s="1533"/>
      <c r="S143" s="1022"/>
      <c r="T143" s="7"/>
      <c r="U143" s="1533" t="s">
        <v>58</v>
      </c>
      <c r="V143" s="1533"/>
      <c r="W143" s="1533"/>
      <c r="X143" s="1533"/>
      <c r="Y143" s="1022"/>
      <c r="Z143" s="1022"/>
      <c r="AA143" s="1022"/>
      <c r="AB143" s="1022"/>
      <c r="AC143" s="1022"/>
      <c r="AD143" s="1022"/>
      <c r="AE143" s="1022"/>
      <c r="AF143" s="1022"/>
      <c r="AG143" s="1022"/>
      <c r="AH143" s="1022"/>
      <c r="AI143" s="1023"/>
      <c r="AJ143" s="1014"/>
      <c r="AK143" s="1014"/>
      <c r="AL143" s="1020"/>
      <c r="AM143" s="4" t="str">
        <f>IF(AND($AN$87=TRUE,K143=""),"未入力","")</f>
        <v/>
      </c>
      <c r="AN143" s="6" t="b">
        <v>0</v>
      </c>
      <c r="AO143" s="6" t="b">
        <v>0</v>
      </c>
      <c r="AS143" s="225"/>
    </row>
    <row r="144" spans="1:46" ht="17.100000000000001" customHeight="1">
      <c r="A144" s="1013"/>
      <c r="B144" s="1546" t="s">
        <v>2269</v>
      </c>
      <c r="C144" s="1527"/>
      <c r="D144" s="1527"/>
      <c r="E144" s="1527"/>
      <c r="F144" s="1527"/>
      <c r="G144" s="1527"/>
      <c r="H144" s="1527"/>
      <c r="I144" s="1528"/>
      <c r="J144" s="182"/>
      <c r="K144" s="1524" t="s">
        <v>59</v>
      </c>
      <c r="L144" s="1524"/>
      <c r="M144" s="1524"/>
      <c r="N144" s="1524"/>
      <c r="O144" s="1524"/>
      <c r="P144" s="1048"/>
      <c r="Q144" s="183"/>
      <c r="R144" s="1527" t="s">
        <v>60</v>
      </c>
      <c r="S144" s="1527"/>
      <c r="T144" s="1527"/>
      <c r="U144" s="1527"/>
      <c r="V144" s="1527"/>
      <c r="W144" s="1527"/>
      <c r="X144" s="183"/>
      <c r="Y144" s="1524" t="s">
        <v>61</v>
      </c>
      <c r="Z144" s="1524"/>
      <c r="AA144" s="1524"/>
      <c r="AB144" s="1524"/>
      <c r="AC144" s="1524"/>
      <c r="AD144" s="1535"/>
      <c r="AE144" s="1014"/>
      <c r="AF144" s="1014"/>
      <c r="AG144" s="1014"/>
      <c r="AH144" s="1014"/>
      <c r="AI144" s="1009"/>
      <c r="AJ144" s="1014"/>
      <c r="AK144" s="1014"/>
      <c r="AL144" s="1020"/>
      <c r="AM144" s="4" t="str">
        <f>IF(AND($AN$87=TRUE,M144=""),"未入力","")</f>
        <v/>
      </c>
      <c r="AN144" s="6" t="b">
        <v>0</v>
      </c>
      <c r="AO144" s="6" t="b">
        <v>0</v>
      </c>
      <c r="AP144" s="6" t="b">
        <v>0</v>
      </c>
      <c r="AS144" s="225"/>
    </row>
    <row r="145" spans="1:46" ht="17.100000000000001" customHeight="1">
      <c r="A145" s="1013"/>
      <c r="B145" s="1534" t="s">
        <v>2270</v>
      </c>
      <c r="C145" s="1524"/>
      <c r="D145" s="1524"/>
      <c r="E145" s="1524"/>
      <c r="F145" s="1524"/>
      <c r="G145" s="1524"/>
      <c r="H145" s="1524"/>
      <c r="I145" s="1535"/>
      <c r="J145" s="182"/>
      <c r="K145" s="1524" t="s">
        <v>62</v>
      </c>
      <c r="L145" s="1524"/>
      <c r="M145" s="1524"/>
      <c r="N145" s="1524"/>
      <c r="O145" s="1524"/>
      <c r="P145" s="1048"/>
      <c r="Q145" s="183"/>
      <c r="R145" s="1524" t="s">
        <v>63</v>
      </c>
      <c r="S145" s="1524"/>
      <c r="T145" s="1524"/>
      <c r="U145" s="1524"/>
      <c r="V145" s="1524"/>
      <c r="W145" s="1524"/>
      <c r="X145" s="183"/>
      <c r="Y145" s="1527" t="s">
        <v>64</v>
      </c>
      <c r="Z145" s="1527"/>
      <c r="AA145" s="1527"/>
      <c r="AB145" s="1527"/>
      <c r="AC145" s="1527"/>
      <c r="AD145" s="1528"/>
      <c r="AE145" s="1014"/>
      <c r="AF145" s="1014"/>
      <c r="AG145" s="1014"/>
      <c r="AH145" s="1014"/>
      <c r="AI145" s="1009"/>
      <c r="AJ145" s="1014"/>
      <c r="AK145" s="1014"/>
      <c r="AL145" s="1020"/>
      <c r="AM145" s="4" t="str">
        <f>IF(AND($AN$87=TRUE,COUNTIF(AN145:AP145,TRUE)=0),"未入力","")</f>
        <v/>
      </c>
      <c r="AN145" s="8" t="b">
        <v>0</v>
      </c>
      <c r="AO145" s="8" t="b">
        <v>0</v>
      </c>
      <c r="AP145" s="8" t="b">
        <v>0</v>
      </c>
      <c r="AS145" s="225"/>
    </row>
    <row r="146" spans="1:46" ht="17.100000000000001" customHeight="1">
      <c r="A146" s="1013"/>
      <c r="B146" s="1534" t="s">
        <v>2271</v>
      </c>
      <c r="C146" s="1524"/>
      <c r="D146" s="1524"/>
      <c r="E146" s="1524"/>
      <c r="F146" s="1524"/>
      <c r="G146" s="1524"/>
      <c r="H146" s="1524"/>
      <c r="I146" s="1535"/>
      <c r="J146" s="181"/>
      <c r="K146" s="1527" t="s">
        <v>65</v>
      </c>
      <c r="L146" s="1527"/>
      <c r="M146" s="1527"/>
      <c r="N146" s="1527"/>
      <c r="O146" s="1527"/>
      <c r="P146" s="1527"/>
      <c r="Q146" s="3"/>
      <c r="R146" s="1515" t="s">
        <v>66</v>
      </c>
      <c r="S146" s="1515"/>
      <c r="T146" s="1515"/>
      <c r="U146" s="1515"/>
      <c r="V146" s="1515"/>
      <c r="W146" s="1515"/>
      <c r="X146" s="3"/>
      <c r="Y146" s="1515" t="s">
        <v>67</v>
      </c>
      <c r="Z146" s="1515"/>
      <c r="AA146" s="1515"/>
      <c r="AB146" s="1515"/>
      <c r="AC146" s="1515"/>
      <c r="AD146" s="1041"/>
      <c r="AE146" s="1529"/>
      <c r="AF146" s="1529"/>
      <c r="AG146" s="1529"/>
      <c r="AH146" s="1529"/>
      <c r="AI146" s="1529"/>
      <c r="AJ146" s="1014"/>
      <c r="AK146" s="1014"/>
      <c r="AL146" s="1020"/>
      <c r="AM146" s="4" t="str">
        <f>IF(AND($AN$87=TRUE,N146=""),"未入力","")</f>
        <v/>
      </c>
      <c r="AN146" s="6" t="b">
        <v>0</v>
      </c>
      <c r="AO146" s="6" t="b">
        <v>0</v>
      </c>
      <c r="AP146" s="6" t="b">
        <v>0</v>
      </c>
      <c r="AS146" s="225"/>
    </row>
    <row r="147" spans="1:46" ht="17.100000000000001" customHeight="1">
      <c r="A147" s="1013"/>
      <c r="B147" s="1534" t="s">
        <v>2272</v>
      </c>
      <c r="C147" s="1524"/>
      <c r="D147" s="1524"/>
      <c r="E147" s="1524"/>
      <c r="F147" s="1524"/>
      <c r="G147" s="1524"/>
      <c r="H147" s="1524"/>
      <c r="I147" s="1535"/>
      <c r="J147" s="182"/>
      <c r="K147" s="1524" t="s">
        <v>68</v>
      </c>
      <c r="L147" s="1524"/>
      <c r="M147" s="1524"/>
      <c r="N147" s="1524"/>
      <c r="O147" s="1524"/>
      <c r="P147" s="1627"/>
      <c r="Q147" s="189"/>
      <c r="R147" s="1524" t="s">
        <v>69</v>
      </c>
      <c r="S147" s="1524"/>
      <c r="T147" s="1524"/>
      <c r="U147" s="1524"/>
      <c r="V147" s="1524"/>
      <c r="W147" s="1031"/>
      <c r="X147" s="189"/>
      <c r="Y147" s="1524" t="s">
        <v>70</v>
      </c>
      <c r="Z147" s="1524"/>
      <c r="AA147" s="1524"/>
      <c r="AB147" s="1524"/>
      <c r="AC147" s="1524"/>
      <c r="AD147" s="1031"/>
      <c r="AE147" s="191"/>
      <c r="AF147" s="1515" t="s">
        <v>71</v>
      </c>
      <c r="AG147" s="1515"/>
      <c r="AH147" s="1515"/>
      <c r="AI147" s="1515"/>
      <c r="AJ147" s="1515"/>
      <c r="AK147" s="1011"/>
      <c r="AL147" s="1067"/>
      <c r="AM147" s="4" t="str">
        <f>IF(AND($AN$87=TRUE,N147=""),"未入力","")</f>
        <v/>
      </c>
      <c r="AN147" s="6" t="b">
        <v>0</v>
      </c>
      <c r="AO147" s="6" t="b">
        <v>0</v>
      </c>
      <c r="AP147" s="6" t="b">
        <v>0</v>
      </c>
      <c r="AQ147" s="6" t="b">
        <v>0</v>
      </c>
      <c r="AS147" s="225"/>
    </row>
    <row r="148" spans="1:46" ht="20.100000000000001" customHeight="1">
      <c r="A148" s="1013"/>
      <c r="B148" s="1534" t="s">
        <v>2273</v>
      </c>
      <c r="C148" s="1524"/>
      <c r="D148" s="1524"/>
      <c r="E148" s="1524"/>
      <c r="F148" s="1524"/>
      <c r="G148" s="1524"/>
      <c r="H148" s="1524"/>
      <c r="I148" s="1535"/>
      <c r="J148" s="1519"/>
      <c r="K148" s="1520"/>
      <c r="L148" s="1520"/>
      <c r="M148" s="1520"/>
      <c r="N148" s="1520"/>
      <c r="O148" s="183" t="s">
        <v>72</v>
      </c>
      <c r="P148" s="183"/>
      <c r="Q148" s="1521"/>
      <c r="R148" s="1520"/>
      <c r="S148" s="1520"/>
      <c r="T148" s="1520"/>
      <c r="U148" s="1520"/>
      <c r="V148" s="183" t="s">
        <v>72</v>
      </c>
      <c r="W148" s="183"/>
      <c r="X148" s="1521"/>
      <c r="Y148" s="1520"/>
      <c r="Z148" s="1520"/>
      <c r="AA148" s="1520"/>
      <c r="AB148" s="1520"/>
      <c r="AC148" s="183" t="s">
        <v>72</v>
      </c>
      <c r="AD148" s="183"/>
      <c r="AE148" s="1522"/>
      <c r="AF148" s="1523"/>
      <c r="AG148" s="1523"/>
      <c r="AH148" s="1523"/>
      <c r="AI148" s="1523"/>
      <c r="AJ148" s="3" t="s">
        <v>72</v>
      </c>
      <c r="AK148" s="3"/>
      <c r="AL148" s="1067"/>
      <c r="AM148" s="4"/>
      <c r="AS148" s="225"/>
    </row>
    <row r="149" spans="1:46" ht="27" customHeight="1">
      <c r="A149" s="1013"/>
      <c r="B149" s="1550" t="s">
        <v>2274</v>
      </c>
      <c r="C149" s="1551"/>
      <c r="D149" s="1551"/>
      <c r="E149" s="1551"/>
      <c r="F149" s="1551"/>
      <c r="G149" s="1551"/>
      <c r="H149" s="1551"/>
      <c r="I149" s="1552"/>
      <c r="J149" s="1526"/>
      <c r="K149" s="1518"/>
      <c r="L149" s="1518"/>
      <c r="M149" s="1518"/>
      <c r="N149" s="1518"/>
      <c r="O149" s="183" t="s">
        <v>47</v>
      </c>
      <c r="P149" s="183"/>
      <c r="Q149" s="1517"/>
      <c r="R149" s="1518"/>
      <c r="S149" s="1518"/>
      <c r="T149" s="1518"/>
      <c r="U149" s="1518"/>
      <c r="V149" s="183" t="s">
        <v>47</v>
      </c>
      <c r="W149" s="183"/>
      <c r="X149" s="1517"/>
      <c r="Y149" s="1518"/>
      <c r="Z149" s="1518"/>
      <c r="AA149" s="1518"/>
      <c r="AB149" s="1518"/>
      <c r="AC149" s="183" t="s">
        <v>47</v>
      </c>
      <c r="AD149" s="183"/>
      <c r="AE149" s="1517"/>
      <c r="AF149" s="1518"/>
      <c r="AG149" s="1518"/>
      <c r="AH149" s="1518"/>
      <c r="AI149" s="1518"/>
      <c r="AJ149" s="183" t="s">
        <v>47</v>
      </c>
      <c r="AK149" s="183"/>
      <c r="AL149" s="1067"/>
      <c r="AM149" s="4"/>
      <c r="AS149" s="225"/>
    </row>
    <row r="150" spans="1:46" ht="3.95" customHeight="1">
      <c r="A150" s="1021"/>
      <c r="B150" s="1045"/>
      <c r="C150" s="1045"/>
      <c r="D150" s="1045"/>
      <c r="E150" s="1045"/>
      <c r="F150" s="1045"/>
      <c r="G150" s="1045"/>
      <c r="H150" s="1045"/>
      <c r="I150" s="1045"/>
      <c r="J150" s="1046"/>
      <c r="K150" s="1046"/>
      <c r="L150" s="1046"/>
      <c r="M150" s="1046"/>
      <c r="N150" s="1046"/>
      <c r="O150" s="1046"/>
      <c r="P150" s="1046"/>
      <c r="Q150" s="1046"/>
      <c r="R150" s="1046"/>
      <c r="S150" s="1046"/>
      <c r="T150" s="1046"/>
      <c r="U150" s="1046"/>
      <c r="V150" s="1046"/>
      <c r="W150" s="1046"/>
      <c r="X150" s="1046"/>
      <c r="Y150" s="1046"/>
      <c r="Z150" s="1046"/>
      <c r="AA150" s="1046"/>
      <c r="AB150" s="1046"/>
      <c r="AC150" s="1046"/>
      <c r="AD150" s="1046"/>
      <c r="AE150" s="1046"/>
      <c r="AF150" s="1046"/>
      <c r="AG150" s="1046"/>
      <c r="AH150" s="1046"/>
      <c r="AI150" s="1046"/>
      <c r="AJ150" s="1022"/>
      <c r="AK150" s="1022"/>
      <c r="AL150" s="1023"/>
      <c r="AM150" s="4"/>
      <c r="AS150" s="225"/>
    </row>
    <row r="151" spans="1:46" ht="3.95" customHeight="1">
      <c r="A151" s="1031"/>
      <c r="B151" s="1047"/>
      <c r="C151" s="1047"/>
      <c r="D151" s="1047"/>
      <c r="E151" s="1047"/>
      <c r="F151" s="1047"/>
      <c r="G151" s="1047"/>
      <c r="H151" s="1047"/>
      <c r="I151" s="1047"/>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31"/>
      <c r="AK151" s="1031"/>
      <c r="AL151" s="1031"/>
      <c r="AM151" s="4"/>
      <c r="AS151" s="225"/>
    </row>
    <row r="152" spans="1:46" ht="17.45" customHeight="1">
      <c r="A152" s="1561" t="s">
        <v>2266</v>
      </c>
      <c r="B152" s="1562"/>
      <c r="C152" s="1562"/>
      <c r="D152" s="1562"/>
      <c r="E152" s="1562"/>
      <c r="F152" s="1562"/>
      <c r="G152" s="1562"/>
      <c r="H152" s="1562"/>
      <c r="I152" s="1562"/>
      <c r="J152" s="1562"/>
      <c r="K152" s="1562"/>
      <c r="L152" s="1562"/>
      <c r="M152" s="1562"/>
      <c r="N152" s="1051"/>
      <c r="O152" s="1051"/>
      <c r="P152" s="1051"/>
      <c r="Q152" s="1051"/>
      <c r="R152" s="1051"/>
      <c r="S152" s="1051"/>
      <c r="T152" s="1051"/>
      <c r="U152" s="1051"/>
      <c r="V152" s="1051"/>
      <c r="W152" s="1051"/>
      <c r="X152" s="1051"/>
      <c r="Y152" s="1051"/>
      <c r="Z152" s="1051"/>
      <c r="AA152" s="1051"/>
      <c r="AB152" s="1051"/>
      <c r="AC152" s="1051"/>
      <c r="AD152" s="1051"/>
      <c r="AE152" s="1051"/>
      <c r="AF152" s="1051"/>
      <c r="AG152" s="1051"/>
      <c r="AH152" s="1051"/>
      <c r="AI152" s="1051"/>
      <c r="AJ152" s="1012"/>
      <c r="AK152" s="1012"/>
      <c r="AL152" s="1041"/>
      <c r="AM152" s="4"/>
      <c r="AS152" s="225"/>
    </row>
    <row r="153" spans="1:46" ht="20.100000000000001" customHeight="1">
      <c r="A153" s="1013" t="s">
        <v>2454</v>
      </c>
      <c r="B153" s="1534" t="s">
        <v>2275</v>
      </c>
      <c r="C153" s="1524"/>
      <c r="D153" s="1524"/>
      <c r="E153" s="1524"/>
      <c r="F153" s="1524"/>
      <c r="G153" s="1524"/>
      <c r="H153" s="1524"/>
      <c r="I153" s="1524"/>
      <c r="J153" s="1524"/>
      <c r="K153" s="1535"/>
      <c r="L153" s="1553"/>
      <c r="M153" s="1554"/>
      <c r="N153" s="1554"/>
      <c r="O153" s="1554"/>
      <c r="P153" s="1554"/>
      <c r="Q153" s="1554"/>
      <c r="R153" s="1554"/>
      <c r="S153" s="1554"/>
      <c r="T153" s="1021" t="s">
        <v>2325</v>
      </c>
      <c r="U153" s="1022"/>
      <c r="V153" s="1022"/>
      <c r="W153" s="1022"/>
      <c r="X153" s="1022"/>
      <c r="Y153" s="1022"/>
      <c r="Z153" s="1022"/>
      <c r="AA153" s="1022"/>
      <c r="AB153" s="1022"/>
      <c r="AC153" s="1014"/>
      <c r="AD153" s="1014"/>
      <c r="AE153" s="1014"/>
      <c r="AF153" s="1014"/>
      <c r="AG153" s="1014"/>
      <c r="AH153" s="1014"/>
      <c r="AI153" s="1014"/>
      <c r="AJ153" s="1014"/>
      <c r="AK153" s="1014"/>
      <c r="AL153" s="1020"/>
      <c r="AM153" s="4"/>
      <c r="AS153" s="225"/>
      <c r="AT153" s="6" t="str">
        <f>IF(AND($AP$78=TRUE,COUNTA(L153)=0),"【４．工事種別】で改築の場合は回答は必須です。","")</f>
        <v/>
      </c>
    </row>
    <row r="154" spans="1:46" ht="17.100000000000001" customHeight="1">
      <c r="A154" s="1013" t="s">
        <v>2455</v>
      </c>
      <c r="B154" s="1534" t="s">
        <v>2456</v>
      </c>
      <c r="C154" s="1524"/>
      <c r="D154" s="1524"/>
      <c r="E154" s="1524"/>
      <c r="F154" s="1524"/>
      <c r="G154" s="1524"/>
      <c r="H154" s="1524"/>
      <c r="I154" s="1524"/>
      <c r="J154" s="1524"/>
      <c r="K154" s="1535"/>
      <c r="L154" s="182"/>
      <c r="M154" s="1031" t="s">
        <v>73</v>
      </c>
      <c r="N154" s="1031"/>
      <c r="O154" s="1031"/>
      <c r="P154" s="1031"/>
      <c r="Q154" s="1031"/>
      <c r="R154" s="1031"/>
      <c r="S154" s="1031"/>
      <c r="T154" s="1031"/>
      <c r="U154" s="1031"/>
      <c r="V154" s="1031"/>
      <c r="W154" s="1031"/>
      <c r="X154" s="183"/>
      <c r="Y154" s="1017" t="s">
        <v>53</v>
      </c>
      <c r="Z154" s="1017"/>
      <c r="AA154" s="1017"/>
      <c r="AB154" s="1019"/>
      <c r="AC154" s="1014"/>
      <c r="AD154" s="1014"/>
      <c r="AE154" s="1014"/>
      <c r="AF154" s="1014"/>
      <c r="AG154" s="1014"/>
      <c r="AH154" s="1014"/>
      <c r="AI154" s="1014"/>
      <c r="AJ154" s="1014"/>
      <c r="AK154" s="1014"/>
      <c r="AL154" s="1020"/>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1013" t="s">
        <v>2457</v>
      </c>
      <c r="B155" s="1534" t="s">
        <v>2458</v>
      </c>
      <c r="C155" s="1524"/>
      <c r="D155" s="1524"/>
      <c r="E155" s="1524"/>
      <c r="F155" s="1524"/>
      <c r="G155" s="1524"/>
      <c r="H155" s="1524"/>
      <c r="I155" s="1524"/>
      <c r="J155" s="1524"/>
      <c r="K155" s="1535"/>
      <c r="L155" s="182"/>
      <c r="M155" s="1017" t="s">
        <v>49</v>
      </c>
      <c r="N155" s="1017"/>
      <c r="O155" s="1017"/>
      <c r="P155" s="1017"/>
      <c r="Q155" s="1031"/>
      <c r="R155" s="1031"/>
      <c r="S155" s="1031"/>
      <c r="T155" s="1031"/>
      <c r="U155" s="1031"/>
      <c r="V155" s="1031"/>
      <c r="W155" s="1031"/>
      <c r="X155" s="183"/>
      <c r="Y155" s="1017" t="s">
        <v>53</v>
      </c>
      <c r="Z155" s="1017"/>
      <c r="AA155" s="1017"/>
      <c r="AB155" s="1019"/>
      <c r="AC155" s="1014"/>
      <c r="AD155" s="1014"/>
      <c r="AE155" s="1014"/>
      <c r="AF155" s="1014"/>
      <c r="AG155" s="1014"/>
      <c r="AH155" s="1014"/>
      <c r="AI155" s="1014"/>
      <c r="AJ155" s="1014"/>
      <c r="AK155" s="1014"/>
      <c r="AL155" s="1020"/>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1013" t="s">
        <v>2459</v>
      </c>
      <c r="B156" s="1534" t="s">
        <v>2460</v>
      </c>
      <c r="C156" s="1524"/>
      <c r="D156" s="1524"/>
      <c r="E156" s="1524"/>
      <c r="F156" s="1524"/>
      <c r="G156" s="1524"/>
      <c r="H156" s="1524"/>
      <c r="I156" s="1524"/>
      <c r="J156" s="1524"/>
      <c r="K156" s="1535"/>
      <c r="L156" s="1544"/>
      <c r="M156" s="1545"/>
      <c r="N156" s="1545"/>
      <c r="O156" s="1545"/>
      <c r="P156" s="1545"/>
      <c r="Q156" s="1540" t="s">
        <v>2248</v>
      </c>
      <c r="R156" s="1540"/>
      <c r="S156" s="1070"/>
      <c r="T156" s="1009"/>
      <c r="U156" s="1009"/>
      <c r="V156" s="1009"/>
      <c r="W156" s="1009"/>
      <c r="X156" s="1009"/>
      <c r="Y156" s="1009"/>
      <c r="Z156" s="1052"/>
      <c r="AA156" s="1052"/>
      <c r="AB156" s="1052"/>
      <c r="AC156" s="1052"/>
      <c r="AD156" s="1052"/>
      <c r="AE156" s="1052"/>
      <c r="AF156" s="1052"/>
      <c r="AG156" s="1052"/>
      <c r="AH156" s="1052"/>
      <c r="AI156" s="1052"/>
      <c r="AJ156" s="1014"/>
      <c r="AK156" s="1014"/>
      <c r="AL156" s="1020"/>
      <c r="AM156" s="4"/>
      <c r="AS156" s="225"/>
      <c r="AT156" s="6" t="str">
        <f>IF(AND($AP$78=TRUE,L156=""),"【４．工事種別】で改築の場合は回答は必須です。","")</f>
        <v/>
      </c>
    </row>
    <row r="157" spans="1:46" ht="20.45" customHeight="1">
      <c r="A157" s="1013" t="s">
        <v>2461</v>
      </c>
      <c r="B157" s="1534" t="s">
        <v>2462</v>
      </c>
      <c r="C157" s="1524"/>
      <c r="D157" s="1524"/>
      <c r="E157" s="1524"/>
      <c r="F157" s="1524"/>
      <c r="G157" s="1524"/>
      <c r="H157" s="1524"/>
      <c r="I157" s="1524"/>
      <c r="J157" s="1524"/>
      <c r="K157" s="1535"/>
      <c r="L157" s="1544"/>
      <c r="M157" s="1545"/>
      <c r="N157" s="1545"/>
      <c r="O157" s="1545"/>
      <c r="P157" s="1545"/>
      <c r="Q157" s="1540" t="s">
        <v>72</v>
      </c>
      <c r="R157" s="1540"/>
      <c r="S157" s="1070"/>
      <c r="T157" s="1009"/>
      <c r="U157" s="1009"/>
      <c r="V157" s="1009"/>
      <c r="W157" s="1009"/>
      <c r="X157" s="1009"/>
      <c r="Y157" s="1009"/>
      <c r="Z157" s="1014"/>
      <c r="AA157" s="1014"/>
      <c r="AB157" s="1014"/>
      <c r="AC157" s="1014"/>
      <c r="AD157" s="1014"/>
      <c r="AE157" s="1014"/>
      <c r="AF157" s="1014"/>
      <c r="AG157" s="1014"/>
      <c r="AH157" s="1014"/>
      <c r="AI157" s="1014"/>
      <c r="AJ157" s="1014"/>
      <c r="AK157" s="1014"/>
      <c r="AL157" s="1020"/>
      <c r="AM157" s="4"/>
      <c r="AS157" s="225"/>
      <c r="AT157" s="6" t="str">
        <f>IF(AND($AP$78=TRUE,L157=""),"【４．工事種別】で改築の場合は回答は必須です。","")</f>
        <v/>
      </c>
    </row>
    <row r="158" spans="1:46" ht="17.100000000000001" customHeight="1">
      <c r="A158" s="1013" t="s">
        <v>2463</v>
      </c>
      <c r="B158" s="1534" t="s">
        <v>2464</v>
      </c>
      <c r="C158" s="1524"/>
      <c r="D158" s="1524"/>
      <c r="E158" s="1524"/>
      <c r="F158" s="1524"/>
      <c r="G158" s="1524"/>
      <c r="H158" s="1524"/>
      <c r="I158" s="1524"/>
      <c r="J158" s="1524"/>
      <c r="K158" s="1535"/>
      <c r="L158" s="183"/>
      <c r="M158" s="1524" t="s">
        <v>74</v>
      </c>
      <c r="N158" s="1524"/>
      <c r="O158" s="1524"/>
      <c r="P158" s="1524"/>
      <c r="Q158" s="183"/>
      <c r="R158" s="1524" t="s">
        <v>75</v>
      </c>
      <c r="S158" s="1524"/>
      <c r="T158" s="1524"/>
      <c r="U158" s="1524"/>
      <c r="V158" s="183"/>
      <c r="W158" s="1524" t="s">
        <v>70</v>
      </c>
      <c r="X158" s="1524"/>
      <c r="Y158" s="1524"/>
      <c r="Z158" s="1524"/>
      <c r="AA158" s="1524"/>
      <c r="AB158" s="1032"/>
      <c r="AC158" s="1014"/>
      <c r="AD158" s="1014"/>
      <c r="AE158" s="1014"/>
      <c r="AF158" s="1014"/>
      <c r="AG158" s="1014"/>
      <c r="AH158" s="1014"/>
      <c r="AI158" s="1014"/>
      <c r="AJ158" s="1014"/>
      <c r="AK158" s="1014"/>
      <c r="AL158" s="1020"/>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1049"/>
      <c r="B159" s="1546" t="s">
        <v>2465</v>
      </c>
      <c r="C159" s="1527"/>
      <c r="D159" s="1527"/>
      <c r="E159" s="1527"/>
      <c r="F159" s="1527"/>
      <c r="G159" s="1527"/>
      <c r="H159" s="1527"/>
      <c r="I159" s="1527"/>
      <c r="J159" s="1527"/>
      <c r="K159" s="1528"/>
      <c r="L159" s="1544"/>
      <c r="M159" s="1545"/>
      <c r="N159" s="1545"/>
      <c r="O159" s="1545"/>
      <c r="P159" s="1545"/>
      <c r="Q159" s="1540" t="s">
        <v>47</v>
      </c>
      <c r="R159" s="1540"/>
      <c r="S159" s="1070"/>
      <c r="T159" s="1009"/>
      <c r="U159" s="1009"/>
      <c r="V159" s="1009"/>
      <c r="W159" s="1009"/>
      <c r="X159" s="1009"/>
      <c r="Y159" s="1009"/>
      <c r="Z159" s="1014"/>
      <c r="AA159" s="1014"/>
      <c r="AB159" s="1014"/>
      <c r="AC159" s="1014"/>
      <c r="AD159" s="1014"/>
      <c r="AE159" s="1014"/>
      <c r="AF159" s="1014"/>
      <c r="AG159" s="1014"/>
      <c r="AH159" s="1014"/>
      <c r="AI159" s="1014"/>
      <c r="AJ159" s="1014"/>
      <c r="AK159" s="1014"/>
      <c r="AL159" s="1020"/>
      <c r="AM159" s="4"/>
      <c r="AS159" s="225"/>
      <c r="AT159" s="6" t="str">
        <f>IF(AND($AP$78=TRUE,L159=""),"【４．工事種別】で改築の場合は回答は必須です。","")</f>
        <v/>
      </c>
    </row>
    <row r="160" spans="1:46" ht="20.100000000000001" customHeight="1">
      <c r="A160" s="1013" t="s">
        <v>2466</v>
      </c>
      <c r="B160" s="1534" t="s">
        <v>2467</v>
      </c>
      <c r="C160" s="1524"/>
      <c r="D160" s="1524"/>
      <c r="E160" s="1524"/>
      <c r="F160" s="1524"/>
      <c r="G160" s="1524"/>
      <c r="H160" s="1524"/>
      <c r="I160" s="1524"/>
      <c r="J160" s="1524"/>
      <c r="K160" s="1535"/>
      <c r="L160" s="1544"/>
      <c r="M160" s="1545"/>
      <c r="N160" s="1545"/>
      <c r="O160" s="1545"/>
      <c r="P160" s="1545"/>
      <c r="Q160" s="1540" t="s">
        <v>2332</v>
      </c>
      <c r="R160" s="1540"/>
      <c r="S160" s="1070"/>
      <c r="T160" s="1009"/>
      <c r="U160" s="1009"/>
      <c r="V160" s="1009"/>
      <c r="W160" s="1009"/>
      <c r="X160" s="1009"/>
      <c r="Y160" s="1009"/>
      <c r="Z160" s="1014"/>
      <c r="AA160" s="1014"/>
      <c r="AB160" s="1014"/>
      <c r="AC160" s="1014"/>
      <c r="AD160" s="1014"/>
      <c r="AE160" s="1014"/>
      <c r="AF160" s="1014"/>
      <c r="AG160" s="1014"/>
      <c r="AH160" s="1014"/>
      <c r="AI160" s="1014"/>
      <c r="AJ160" s="1014"/>
      <c r="AK160" s="1014"/>
      <c r="AL160" s="1020"/>
      <c r="AM160" s="4"/>
      <c r="AS160" s="225"/>
      <c r="AT160" s="6" t="str">
        <f>IF(AND($AP$78=TRUE,L160=""),"【４．工事種別】で改築の場合は回答は必須です。","")</f>
        <v/>
      </c>
    </row>
    <row r="161" spans="1:39" ht="3.6" customHeight="1">
      <c r="A161" s="1050"/>
      <c r="B161" s="1018"/>
      <c r="C161" s="1018"/>
      <c r="D161" s="1018"/>
      <c r="E161" s="1018"/>
      <c r="F161" s="1018"/>
      <c r="G161" s="1018"/>
      <c r="H161" s="1018"/>
      <c r="I161" s="1018"/>
      <c r="J161" s="1018"/>
      <c r="K161" s="1018"/>
      <c r="L161" s="1053"/>
      <c r="M161" s="1053"/>
      <c r="N161" s="1053"/>
      <c r="O161" s="1053"/>
      <c r="P161" s="1053"/>
      <c r="Q161" s="1026"/>
      <c r="R161" s="1026"/>
      <c r="S161" s="1046"/>
      <c r="T161" s="1046"/>
      <c r="U161" s="1046"/>
      <c r="V161" s="1046"/>
      <c r="W161" s="1046"/>
      <c r="X161" s="1046"/>
      <c r="Y161" s="1046"/>
      <c r="Z161" s="1022"/>
      <c r="AA161" s="1022"/>
      <c r="AB161" s="1022"/>
      <c r="AC161" s="1022"/>
      <c r="AD161" s="1022"/>
      <c r="AE161" s="1022"/>
      <c r="AF161" s="1022"/>
      <c r="AG161" s="1022"/>
      <c r="AH161" s="1022"/>
      <c r="AI161" s="1022"/>
      <c r="AJ161" s="1022"/>
      <c r="AK161" s="1022"/>
      <c r="AL161" s="1023"/>
      <c r="AM161" s="4"/>
    </row>
    <row r="162" spans="1:39" ht="3.95" customHeight="1">
      <c r="A162" s="1012"/>
      <c r="B162" s="1014"/>
      <c r="C162" s="1014"/>
      <c r="D162" s="1014"/>
      <c r="E162" s="1014"/>
      <c r="F162" s="1014"/>
      <c r="G162" s="1014"/>
      <c r="H162" s="1014"/>
      <c r="I162" s="1014"/>
      <c r="J162" s="1014"/>
      <c r="K162" s="1014"/>
      <c r="L162" s="1014"/>
      <c r="M162" s="1014"/>
      <c r="N162" s="1014"/>
      <c r="O162" s="1014"/>
      <c r="P162" s="1014"/>
      <c r="Q162" s="1014"/>
      <c r="R162" s="1014"/>
      <c r="S162" s="1014"/>
      <c r="T162" s="1014"/>
      <c r="U162" s="1014"/>
      <c r="V162" s="1014"/>
      <c r="W162" s="1014"/>
      <c r="X162" s="1014"/>
      <c r="Y162" s="1014"/>
      <c r="Z162" s="1014"/>
      <c r="AA162" s="1014"/>
      <c r="AB162" s="1014"/>
      <c r="AC162" s="1014"/>
      <c r="AD162" s="1014"/>
      <c r="AE162" s="1014"/>
      <c r="AF162" s="1014"/>
      <c r="AG162" s="1014"/>
      <c r="AH162" s="1014"/>
      <c r="AI162" s="1014"/>
      <c r="AJ162" s="1014"/>
      <c r="AK162" s="1014"/>
      <c r="AL162" s="1012"/>
      <c r="AM162" s="4"/>
    </row>
    <row r="163" spans="1:39" ht="15" customHeight="1">
      <c r="A163" s="1536"/>
      <c r="B163" s="1536"/>
      <c r="C163" s="1536"/>
      <c r="D163" s="1536"/>
      <c r="E163" s="1536"/>
      <c r="F163" s="1536"/>
      <c r="G163" s="1536"/>
      <c r="H163" s="1536"/>
      <c r="I163" s="1536"/>
      <c r="J163" s="1536"/>
      <c r="K163" s="1536"/>
      <c r="L163" s="1536"/>
      <c r="M163" s="1536"/>
      <c r="N163" s="1536"/>
      <c r="O163" s="1536"/>
      <c r="P163" s="1536"/>
      <c r="Q163" s="1536"/>
      <c r="R163" s="1536"/>
      <c r="S163" s="1536"/>
      <c r="T163" s="1536"/>
      <c r="U163" s="1536"/>
      <c r="V163" s="1536"/>
      <c r="W163" s="1536"/>
      <c r="X163" s="1536"/>
      <c r="Y163" s="1536"/>
      <c r="Z163" s="1536"/>
      <c r="AA163" s="1536"/>
      <c r="AB163" s="1536"/>
      <c r="AC163" s="1536"/>
      <c r="AD163" s="1536"/>
      <c r="AE163" s="1536"/>
      <c r="AF163" s="1536"/>
      <c r="AG163" s="1536"/>
      <c r="AH163" s="1536"/>
      <c r="AI163" s="1536"/>
      <c r="AJ163" s="1536"/>
      <c r="AK163" s="1536"/>
      <c r="AL163" s="1536"/>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チェック34">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2537</v>
      </c>
    </row>
    <row r="7" spans="1:30" ht="35.1" customHeight="1" thickTop="1" thickBot="1">
      <c r="A7" s="1178" t="s">
        <v>2561</v>
      </c>
      <c r="B7" s="1179"/>
      <c r="C7" s="1185" t="s">
        <v>2562</v>
      </c>
      <c r="D7" s="1185"/>
      <c r="E7" s="1185"/>
      <c r="F7" s="1185"/>
      <c r="G7" s="1186"/>
      <c r="H7" s="1187" t="s">
        <v>2563</v>
      </c>
      <c r="I7" s="1188"/>
      <c r="J7" s="1188"/>
      <c r="K7" s="1188"/>
      <c r="L7" s="1188"/>
      <c r="M7" s="1188"/>
      <c r="N7" s="1188"/>
      <c r="O7" s="1188"/>
      <c r="P7" s="1188"/>
      <c r="Q7" s="1188"/>
      <c r="R7" s="1188"/>
      <c r="S7" s="1188"/>
      <c r="T7" s="1188"/>
      <c r="U7" s="1188"/>
      <c r="V7" s="1188"/>
      <c r="W7" s="1188"/>
      <c r="X7" s="1188"/>
      <c r="Y7" s="1189"/>
      <c r="Z7" s="311"/>
    </row>
    <row r="8" spans="1:30" ht="35.1" customHeight="1" thickTop="1">
      <c r="A8" s="1180"/>
      <c r="B8" s="1181"/>
      <c r="C8" s="1190" t="s">
        <v>2564</v>
      </c>
      <c r="D8" s="1191"/>
      <c r="E8" s="1191"/>
      <c r="F8" s="1191"/>
      <c r="G8" s="1192"/>
      <c r="H8" s="1196"/>
      <c r="I8" s="1197"/>
      <c r="J8" s="1197"/>
      <c r="K8" s="1197"/>
      <c r="L8" s="1197"/>
      <c r="M8" s="1197"/>
      <c r="N8" s="1197"/>
      <c r="O8" s="1197"/>
      <c r="P8" s="1197"/>
      <c r="Q8" s="1197"/>
      <c r="R8" s="1197"/>
      <c r="S8" s="1197"/>
      <c r="T8" s="1197"/>
      <c r="U8" s="1197"/>
      <c r="V8" s="1197"/>
      <c r="W8" s="1197"/>
      <c r="X8" s="1197"/>
      <c r="Y8" s="1198"/>
      <c r="Z8" s="311"/>
      <c r="AA8" s="312" t="s">
        <v>2565</v>
      </c>
      <c r="AB8" s="312"/>
      <c r="AC8" s="312"/>
      <c r="AD8" s="312"/>
    </row>
    <row r="9" spans="1:30" ht="35.1" customHeight="1">
      <c r="A9" s="1182"/>
      <c r="B9" s="1181"/>
      <c r="C9" s="1193"/>
      <c r="D9" s="1194"/>
      <c r="E9" s="1194"/>
      <c r="F9" s="1194"/>
      <c r="G9" s="1195"/>
      <c r="H9" s="1199"/>
      <c r="I9" s="1200"/>
      <c r="J9" s="1200"/>
      <c r="K9" s="1200"/>
      <c r="L9" s="1200"/>
      <c r="M9" s="1200"/>
      <c r="N9" s="1200"/>
      <c r="O9" s="1200"/>
      <c r="P9" s="1200"/>
      <c r="Q9" s="1200"/>
      <c r="R9" s="1200"/>
      <c r="S9" s="1200"/>
      <c r="T9" s="1200"/>
      <c r="U9" s="1200"/>
      <c r="V9" s="1200"/>
      <c r="W9" s="1200"/>
      <c r="X9" s="1200"/>
      <c r="Y9" s="1201"/>
      <c r="Z9" s="311"/>
      <c r="AA9" s="312" t="s">
        <v>2566</v>
      </c>
      <c r="AB9" s="312"/>
      <c r="AC9" s="312"/>
      <c r="AD9" s="312"/>
    </row>
    <row r="10" spans="1:30" ht="35.1" customHeight="1">
      <c r="A10" s="1182"/>
      <c r="B10" s="1181"/>
      <c r="C10" s="1202" t="s">
        <v>2567</v>
      </c>
      <c r="D10" s="1202"/>
      <c r="E10" s="1202"/>
      <c r="F10" s="1202"/>
      <c r="G10" s="1203"/>
      <c r="H10" s="1204"/>
      <c r="I10" s="1205"/>
      <c r="J10" s="1205"/>
      <c r="K10" s="1205"/>
      <c r="L10" s="1205"/>
      <c r="M10" s="1205"/>
      <c r="N10" s="1205"/>
      <c r="O10" s="1205"/>
      <c r="P10" s="1205"/>
      <c r="Q10" s="1205"/>
      <c r="R10" s="1205"/>
      <c r="S10" s="1205"/>
      <c r="T10" s="1205"/>
      <c r="U10" s="1205"/>
      <c r="V10" s="1205"/>
      <c r="W10" s="1205"/>
      <c r="X10" s="1205"/>
      <c r="Y10" s="1206"/>
      <c r="Z10" s="311"/>
      <c r="AA10" s="312" t="s">
        <v>2568</v>
      </c>
      <c r="AB10" s="312"/>
      <c r="AC10" s="312"/>
      <c r="AD10" s="312"/>
    </row>
    <row r="11" spans="1:30" ht="35.1" customHeight="1" thickBot="1">
      <c r="A11" s="1183"/>
      <c r="B11" s="1184"/>
      <c r="C11" s="1202" t="s">
        <v>11</v>
      </c>
      <c r="D11" s="1202"/>
      <c r="E11" s="1202"/>
      <c r="F11" s="1202"/>
      <c r="G11" s="1203"/>
      <c r="H11" s="1207"/>
      <c r="I11" s="1208"/>
      <c r="J11" s="1208"/>
      <c r="K11" s="1208"/>
      <c r="L11" s="1208"/>
      <c r="M11" s="1208"/>
      <c r="N11" s="1208"/>
      <c r="O11" s="1208"/>
      <c r="P11" s="1209"/>
      <c r="Q11" s="1173" t="s">
        <v>9</v>
      </c>
      <c r="R11" s="1174"/>
      <c r="S11" s="1175"/>
      <c r="T11" s="1176"/>
      <c r="U11" s="1176"/>
      <c r="V11" s="1176"/>
      <c r="W11" s="1176"/>
      <c r="X11" s="1176"/>
      <c r="Y11" s="1177"/>
      <c r="Z11" s="313"/>
      <c r="AA11" s="312" t="s">
        <v>2542</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536" t="s">
        <v>2482</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241"/>
    </row>
    <row r="2" spans="1:39" ht="15" customHeight="1">
      <c r="A2" s="1536"/>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241"/>
    </row>
    <row r="3" spans="1:39" ht="15" customHeight="1">
      <c r="A3" s="1536"/>
      <c r="B3" s="1536"/>
      <c r="C3" s="1536"/>
      <c r="D3" s="1536"/>
      <c r="E3" s="1536"/>
      <c r="F3" s="1536"/>
      <c r="G3" s="1536"/>
      <c r="H3" s="1536"/>
      <c r="I3" s="1536"/>
      <c r="J3" s="1536"/>
      <c r="K3" s="1536"/>
      <c r="L3" s="1536"/>
      <c r="M3" s="1536"/>
      <c r="N3" s="1536"/>
      <c r="O3" s="1536"/>
      <c r="P3" s="1536"/>
      <c r="Q3" s="1536"/>
      <c r="R3" s="1536"/>
      <c r="S3" s="1536"/>
      <c r="T3" s="1536"/>
      <c r="U3" s="1536"/>
      <c r="V3" s="1536"/>
      <c r="W3" s="1536"/>
      <c r="X3" s="1536"/>
      <c r="Y3" s="1536"/>
      <c r="Z3" s="1536"/>
      <c r="AA3" s="1536"/>
      <c r="AB3" s="1536"/>
      <c r="AC3" s="1536"/>
      <c r="AD3" s="1536"/>
      <c r="AE3" s="1536"/>
      <c r="AF3" s="1536"/>
      <c r="AG3" s="1536"/>
      <c r="AH3" s="1536"/>
      <c r="AI3" s="1536"/>
      <c r="AJ3" s="1536"/>
      <c r="AK3" s="1536"/>
      <c r="AL3" s="1536"/>
      <c r="AM3" s="241"/>
    </row>
    <row r="4" spans="1:39" ht="15" customHeight="1">
      <c r="A4" s="1536"/>
      <c r="B4" s="1536"/>
      <c r="C4" s="1536"/>
      <c r="D4" s="1536"/>
      <c r="E4" s="1536"/>
      <c r="F4" s="1536"/>
      <c r="G4" s="1536"/>
      <c r="H4" s="1536"/>
      <c r="I4" s="1536"/>
      <c r="J4" s="1536"/>
      <c r="K4" s="1536"/>
      <c r="L4" s="1536"/>
      <c r="M4" s="1536"/>
      <c r="N4" s="1536"/>
      <c r="O4" s="1536"/>
      <c r="P4" s="1536"/>
      <c r="Q4" s="1536"/>
      <c r="R4" s="1536"/>
      <c r="S4" s="1536"/>
      <c r="T4" s="1536"/>
      <c r="U4" s="1536"/>
      <c r="V4" s="1536"/>
      <c r="W4" s="1536"/>
      <c r="X4" s="1536"/>
      <c r="Y4" s="1536"/>
      <c r="Z4" s="1536"/>
      <c r="AA4" s="1536"/>
      <c r="AB4" s="1536"/>
      <c r="AC4" s="1536"/>
      <c r="AD4" s="1536"/>
      <c r="AE4" s="1536"/>
      <c r="AF4" s="1536"/>
      <c r="AG4" s="1536"/>
      <c r="AH4" s="1536"/>
      <c r="AI4" s="1536"/>
      <c r="AJ4" s="1536"/>
      <c r="AK4" s="1536"/>
      <c r="AL4" s="1536"/>
      <c r="AM4" s="241"/>
    </row>
    <row r="5" spans="1:39" ht="15" customHeight="1">
      <c r="A5" s="1536"/>
      <c r="B5" s="1536"/>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c r="AE5" s="1536"/>
      <c r="AF5" s="1536"/>
      <c r="AG5" s="1536"/>
      <c r="AH5" s="1536"/>
      <c r="AI5" s="1536"/>
      <c r="AJ5" s="1536"/>
      <c r="AK5" s="1536"/>
      <c r="AL5" s="1536"/>
      <c r="AM5" s="241"/>
    </row>
    <row r="6" spans="1:39" ht="15" customHeight="1">
      <c r="A6" s="1536"/>
      <c r="B6" s="1536"/>
      <c r="C6" s="1536"/>
      <c r="D6" s="1536"/>
      <c r="E6" s="1536"/>
      <c r="F6" s="1536"/>
      <c r="G6" s="1536"/>
      <c r="H6" s="1536"/>
      <c r="I6" s="1536"/>
      <c r="J6" s="1536"/>
      <c r="K6" s="1536"/>
      <c r="L6" s="1536"/>
      <c r="M6" s="1536"/>
      <c r="N6" s="1536"/>
      <c r="O6" s="1536"/>
      <c r="P6" s="1536"/>
      <c r="Q6" s="1536"/>
      <c r="R6" s="1536"/>
      <c r="S6" s="1536"/>
      <c r="T6" s="1536"/>
      <c r="U6" s="1536"/>
      <c r="V6" s="1536"/>
      <c r="W6" s="1536"/>
      <c r="X6" s="1536"/>
      <c r="Y6" s="1536"/>
      <c r="Z6" s="1536"/>
      <c r="AA6" s="1536"/>
      <c r="AB6" s="1536"/>
      <c r="AC6" s="1536"/>
      <c r="AD6" s="1536"/>
      <c r="AE6" s="1536"/>
      <c r="AF6" s="1536"/>
      <c r="AG6" s="1536"/>
      <c r="AH6" s="1536"/>
      <c r="AI6" s="1536"/>
      <c r="AJ6" s="1536"/>
      <c r="AK6" s="1536"/>
      <c r="AL6" s="1536"/>
      <c r="AM6" s="241"/>
    </row>
    <row r="7" spans="1:39" ht="15" customHeight="1">
      <c r="A7" s="1536"/>
      <c r="B7" s="1536"/>
      <c r="C7" s="1536"/>
      <c r="D7" s="1536"/>
      <c r="E7" s="1536"/>
      <c r="F7" s="1536"/>
      <c r="G7" s="1536"/>
      <c r="H7" s="1536"/>
      <c r="I7" s="1536"/>
      <c r="J7" s="1536"/>
      <c r="K7" s="1536"/>
      <c r="L7" s="1536"/>
      <c r="M7" s="1536"/>
      <c r="N7" s="1536"/>
      <c r="O7" s="1536"/>
      <c r="P7" s="1536"/>
      <c r="Q7" s="1536"/>
      <c r="R7" s="1536"/>
      <c r="S7" s="1536"/>
      <c r="T7" s="1536"/>
      <c r="U7" s="1536"/>
      <c r="V7" s="1536"/>
      <c r="W7" s="1536"/>
      <c r="X7" s="1536"/>
      <c r="Y7" s="1536"/>
      <c r="Z7" s="1536"/>
      <c r="AA7" s="1536"/>
      <c r="AB7" s="1536"/>
      <c r="AC7" s="1536"/>
      <c r="AD7" s="1536"/>
      <c r="AE7" s="1536"/>
      <c r="AF7" s="1536"/>
      <c r="AG7" s="1536"/>
      <c r="AH7" s="1536"/>
      <c r="AI7" s="1536"/>
      <c r="AJ7" s="1536"/>
      <c r="AK7" s="1536"/>
      <c r="AL7" s="1536"/>
      <c r="AM7" s="241"/>
    </row>
    <row r="8" spans="1:39" ht="15" customHeight="1">
      <c r="A8" s="1536"/>
      <c r="B8" s="1536"/>
      <c r="C8" s="1536"/>
      <c r="D8" s="1536"/>
      <c r="E8" s="1536"/>
      <c r="F8" s="1536"/>
      <c r="G8" s="1536"/>
      <c r="H8" s="1536"/>
      <c r="I8" s="1536"/>
      <c r="J8" s="1536"/>
      <c r="K8" s="1536"/>
      <c r="L8" s="1536"/>
      <c r="M8" s="1536"/>
      <c r="N8" s="1536"/>
      <c r="O8" s="1536"/>
      <c r="P8" s="1536"/>
      <c r="Q8" s="1536"/>
      <c r="R8" s="1536"/>
      <c r="S8" s="1536"/>
      <c r="T8" s="1536"/>
      <c r="U8" s="1536"/>
      <c r="V8" s="1536"/>
      <c r="W8" s="1536"/>
      <c r="X8" s="1536"/>
      <c r="Y8" s="1536"/>
      <c r="Z8" s="1536"/>
      <c r="AA8" s="1536"/>
      <c r="AB8" s="1536"/>
      <c r="AC8" s="1536"/>
      <c r="AD8" s="1536"/>
      <c r="AE8" s="1536"/>
      <c r="AF8" s="1536"/>
      <c r="AG8" s="1536"/>
      <c r="AH8" s="1536"/>
      <c r="AI8" s="1536"/>
      <c r="AJ8" s="1536"/>
      <c r="AK8" s="1536"/>
      <c r="AL8" s="1536"/>
      <c r="AM8" s="241"/>
    </row>
    <row r="9" spans="1:39" ht="15" customHeight="1">
      <c r="A9" s="1536"/>
      <c r="B9" s="1536"/>
      <c r="C9" s="1536"/>
      <c r="D9" s="1536"/>
      <c r="E9" s="1536"/>
      <c r="F9" s="1536"/>
      <c r="G9" s="1536"/>
      <c r="H9" s="1536"/>
      <c r="I9" s="1536"/>
      <c r="J9" s="1536"/>
      <c r="K9" s="1536"/>
      <c r="L9" s="1536"/>
      <c r="M9" s="1536"/>
      <c r="N9" s="1536"/>
      <c r="O9" s="1536"/>
      <c r="P9" s="1536"/>
      <c r="Q9" s="1536"/>
      <c r="R9" s="1536"/>
      <c r="S9" s="1536"/>
      <c r="T9" s="1536"/>
      <c r="U9" s="1536"/>
      <c r="V9" s="1536"/>
      <c r="W9" s="1536"/>
      <c r="X9" s="1536"/>
      <c r="Y9" s="1536"/>
      <c r="Z9" s="1536"/>
      <c r="AA9" s="1536"/>
      <c r="AB9" s="1536"/>
      <c r="AC9" s="1536"/>
      <c r="AD9" s="1536"/>
      <c r="AE9" s="1536"/>
      <c r="AF9" s="1536"/>
      <c r="AG9" s="1536"/>
      <c r="AH9" s="1536"/>
      <c r="AI9" s="1536"/>
      <c r="AJ9" s="1536"/>
      <c r="AK9" s="1536"/>
      <c r="AL9" s="1536"/>
      <c r="AM9" s="241"/>
    </row>
    <row r="10" spans="1:39" ht="15" customHeight="1">
      <c r="A10" s="1536"/>
      <c r="B10" s="1536"/>
      <c r="C10" s="1536"/>
      <c r="D10" s="1536"/>
      <c r="E10" s="1536"/>
      <c r="F10" s="1536"/>
      <c r="G10" s="1536"/>
      <c r="H10" s="1536"/>
      <c r="I10" s="1536"/>
      <c r="J10" s="1536"/>
      <c r="K10" s="1536"/>
      <c r="L10" s="1536"/>
      <c r="M10" s="1536"/>
      <c r="N10" s="1536"/>
      <c r="O10" s="1536"/>
      <c r="P10" s="1536"/>
      <c r="Q10" s="1536"/>
      <c r="R10" s="1536"/>
      <c r="S10" s="1536"/>
      <c r="T10" s="1536"/>
      <c r="U10" s="1536"/>
      <c r="V10" s="1536"/>
      <c r="W10" s="1536"/>
      <c r="X10" s="1536"/>
      <c r="Y10" s="1536"/>
      <c r="Z10" s="1536"/>
      <c r="AA10" s="1536"/>
      <c r="AB10" s="1536"/>
      <c r="AC10" s="1536"/>
      <c r="AD10" s="1536"/>
      <c r="AE10" s="1536"/>
      <c r="AF10" s="1536"/>
      <c r="AG10" s="1536"/>
      <c r="AH10" s="1536"/>
      <c r="AI10" s="1536"/>
      <c r="AJ10" s="1536"/>
      <c r="AK10" s="1536"/>
      <c r="AL10" s="1536"/>
      <c r="AM10" s="241"/>
    </row>
    <row r="11" spans="1:39" ht="15" customHeight="1">
      <c r="A11" s="1536"/>
      <c r="B11" s="1536"/>
      <c r="C11" s="1536"/>
      <c r="D11" s="1536"/>
      <c r="E11" s="1536"/>
      <c r="F11" s="1536"/>
      <c r="G11" s="1536"/>
      <c r="H11" s="1536"/>
      <c r="I11" s="1536"/>
      <c r="J11" s="1536"/>
      <c r="K11" s="1536"/>
      <c r="L11" s="1536"/>
      <c r="M11" s="1536"/>
      <c r="N11" s="1536"/>
      <c r="O11" s="1536"/>
      <c r="P11" s="1536"/>
      <c r="Q11" s="1536"/>
      <c r="R11" s="1536"/>
      <c r="S11" s="1536"/>
      <c r="T11" s="1536"/>
      <c r="U11" s="1536"/>
      <c r="V11" s="1536"/>
      <c r="W11" s="1536"/>
      <c r="X11" s="1536"/>
      <c r="Y11" s="1536"/>
      <c r="Z11" s="1536"/>
      <c r="AA11" s="1536"/>
      <c r="AB11" s="1536"/>
      <c r="AC11" s="1536"/>
      <c r="AD11" s="1536"/>
      <c r="AE11" s="1536"/>
      <c r="AF11" s="1536"/>
      <c r="AG11" s="1536"/>
      <c r="AH11" s="1536"/>
      <c r="AI11" s="1536"/>
      <c r="AJ11" s="1536"/>
      <c r="AK11" s="1536"/>
      <c r="AL11" s="1536"/>
      <c r="AM11" s="241"/>
    </row>
    <row r="12" spans="1:39" ht="15" customHeight="1">
      <c r="A12" s="1536"/>
      <c r="B12" s="1536"/>
      <c r="C12" s="1536"/>
      <c r="D12" s="1536"/>
      <c r="E12" s="1536"/>
      <c r="F12" s="1536"/>
      <c r="G12" s="1536"/>
      <c r="H12" s="1536"/>
      <c r="I12" s="1536"/>
      <c r="J12" s="1536"/>
      <c r="K12" s="1536"/>
      <c r="L12" s="1536"/>
      <c r="M12" s="1536"/>
      <c r="N12" s="1536"/>
      <c r="O12" s="1536"/>
      <c r="P12" s="1536"/>
      <c r="Q12" s="1536"/>
      <c r="R12" s="1536"/>
      <c r="S12" s="1536"/>
      <c r="T12" s="1536"/>
      <c r="U12" s="1536"/>
      <c r="V12" s="1536"/>
      <c r="W12" s="1536"/>
      <c r="X12" s="1536"/>
      <c r="Y12" s="1536"/>
      <c r="Z12" s="1536"/>
      <c r="AA12" s="1536"/>
      <c r="AB12" s="1536"/>
      <c r="AC12" s="1536"/>
      <c r="AD12" s="1536"/>
      <c r="AE12" s="1536"/>
      <c r="AF12" s="1536"/>
      <c r="AG12" s="1536"/>
      <c r="AH12" s="1536"/>
      <c r="AI12" s="1536"/>
      <c r="AJ12" s="1536"/>
      <c r="AK12" s="1536"/>
      <c r="AL12" s="1536"/>
      <c r="AM12" s="241"/>
    </row>
    <row r="13" spans="1:39" ht="15" customHeight="1">
      <c r="A13" s="1536"/>
      <c r="B13" s="1536"/>
      <c r="C13" s="1536"/>
      <c r="D13" s="1536"/>
      <c r="E13" s="1536"/>
      <c r="F13" s="1536"/>
      <c r="G13" s="1536"/>
      <c r="H13" s="1536"/>
      <c r="I13" s="1536"/>
      <c r="J13" s="1536"/>
      <c r="K13" s="1536"/>
      <c r="L13" s="1536"/>
      <c r="M13" s="1536"/>
      <c r="N13" s="1536"/>
      <c r="O13" s="1536"/>
      <c r="P13" s="1536"/>
      <c r="Q13" s="1536"/>
      <c r="R13" s="1536"/>
      <c r="S13" s="1536"/>
      <c r="T13" s="1536"/>
      <c r="U13" s="1536"/>
      <c r="V13" s="1536"/>
      <c r="W13" s="1536"/>
      <c r="X13" s="1536"/>
      <c r="Y13" s="1536"/>
      <c r="Z13" s="1536"/>
      <c r="AA13" s="1536"/>
      <c r="AB13" s="1536"/>
      <c r="AC13" s="1536"/>
      <c r="AD13" s="1536"/>
      <c r="AE13" s="1536"/>
      <c r="AF13" s="1536"/>
      <c r="AG13" s="1536"/>
      <c r="AH13" s="1536"/>
      <c r="AI13" s="1536"/>
      <c r="AJ13" s="1536"/>
      <c r="AK13" s="1536"/>
      <c r="AL13" s="1536"/>
      <c r="AM13" s="241"/>
    </row>
    <row r="14" spans="1:39" ht="15" customHeight="1">
      <c r="A14" s="1536"/>
      <c r="B14" s="1536"/>
      <c r="C14" s="1536"/>
      <c r="D14" s="1536"/>
      <c r="E14" s="1536"/>
      <c r="F14" s="1536"/>
      <c r="G14" s="1536"/>
      <c r="H14" s="1536"/>
      <c r="I14" s="1536"/>
      <c r="J14" s="1536"/>
      <c r="K14" s="1536"/>
      <c r="L14" s="1536"/>
      <c r="M14" s="1536"/>
      <c r="N14" s="1536"/>
      <c r="O14" s="1536"/>
      <c r="P14" s="1536"/>
      <c r="Q14" s="1536"/>
      <c r="R14" s="1536"/>
      <c r="S14" s="1536"/>
      <c r="T14" s="1536"/>
      <c r="U14" s="1536"/>
      <c r="V14" s="1536"/>
      <c r="W14" s="1536"/>
      <c r="X14" s="1536"/>
      <c r="Y14" s="1536"/>
      <c r="Z14" s="1536"/>
      <c r="AA14" s="1536"/>
      <c r="AB14" s="1536"/>
      <c r="AC14" s="1536"/>
      <c r="AD14" s="1536"/>
      <c r="AE14" s="1536"/>
      <c r="AF14" s="1536"/>
      <c r="AG14" s="1536"/>
      <c r="AH14" s="1536"/>
      <c r="AI14" s="1536"/>
      <c r="AJ14" s="1536"/>
      <c r="AK14" s="1536"/>
      <c r="AL14" s="1536"/>
      <c r="AM14" s="241"/>
    </row>
    <row r="15" spans="1:39" ht="15" customHeight="1">
      <c r="A15" s="1536"/>
      <c r="B15" s="1536"/>
      <c r="C15" s="1536"/>
      <c r="D15" s="1536"/>
      <c r="E15" s="1536"/>
      <c r="F15" s="1536"/>
      <c r="G15" s="1536"/>
      <c r="H15" s="1536"/>
      <c r="I15" s="1536"/>
      <c r="J15" s="1536"/>
      <c r="K15" s="1536"/>
      <c r="L15" s="1536"/>
      <c r="M15" s="1536"/>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c r="AK15" s="1536"/>
      <c r="AL15" s="1536"/>
      <c r="AM15" s="241"/>
    </row>
    <row r="16" spans="1:39" ht="15" customHeight="1">
      <c r="A16" s="1536"/>
      <c r="B16" s="1536"/>
      <c r="C16" s="1536"/>
      <c r="D16" s="1536"/>
      <c r="E16" s="1536"/>
      <c r="F16" s="1536"/>
      <c r="G16" s="1536"/>
      <c r="H16" s="1536"/>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c r="AK16" s="1536"/>
      <c r="AL16" s="1536"/>
      <c r="AM16" s="241"/>
    </row>
    <row r="17" spans="1:39" ht="15" customHeight="1">
      <c r="A17" s="1536"/>
      <c r="B17" s="1536"/>
      <c r="C17" s="1536"/>
      <c r="D17" s="1536"/>
      <c r="E17" s="1536"/>
      <c r="F17" s="1536"/>
      <c r="G17" s="1536"/>
      <c r="H17" s="1536"/>
      <c r="I17" s="1536"/>
      <c r="J17" s="1536"/>
      <c r="K17" s="1536"/>
      <c r="L17" s="1536"/>
      <c r="M17" s="1536"/>
      <c r="N17" s="1536"/>
      <c r="O17" s="1536"/>
      <c r="P17" s="1536"/>
      <c r="Q17" s="1536"/>
      <c r="R17" s="1536"/>
      <c r="S17" s="1536"/>
      <c r="T17" s="1536"/>
      <c r="U17" s="1536"/>
      <c r="V17" s="1536"/>
      <c r="W17" s="1536"/>
      <c r="X17" s="1536"/>
      <c r="Y17" s="1536"/>
      <c r="Z17" s="1536"/>
      <c r="AA17" s="1536"/>
      <c r="AB17" s="1536"/>
      <c r="AC17" s="1536"/>
      <c r="AD17" s="1536"/>
      <c r="AE17" s="1536"/>
      <c r="AF17" s="1536"/>
      <c r="AG17" s="1536"/>
      <c r="AH17" s="1536"/>
      <c r="AI17" s="1536"/>
      <c r="AJ17" s="1536"/>
      <c r="AK17" s="1536"/>
      <c r="AL17" s="1536"/>
      <c r="AM17" s="241"/>
    </row>
    <row r="18" spans="1:39" ht="15" customHeight="1">
      <c r="A18" s="1536"/>
      <c r="B18" s="1536"/>
      <c r="C18" s="1536"/>
      <c r="D18" s="1536"/>
      <c r="E18" s="1536"/>
      <c r="F18" s="1536"/>
      <c r="G18" s="1536"/>
      <c r="H18" s="1536"/>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c r="AK18" s="1536"/>
      <c r="AL18" s="1536"/>
      <c r="AM18" s="241"/>
    </row>
    <row r="19" spans="1:39" ht="9.6" customHeight="1">
      <c r="A19" s="1536"/>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602" t="s">
        <v>2276</v>
      </c>
      <c r="C21" s="1603"/>
      <c r="D21" s="1603"/>
      <c r="E21" s="1603"/>
      <c r="F21" s="1603"/>
      <c r="G21" s="1603"/>
      <c r="H21" s="1603"/>
      <c r="I21" s="1603"/>
      <c r="J21" s="1603"/>
      <c r="K21" s="1603"/>
      <c r="L21" s="1603"/>
      <c r="M21" s="1603"/>
      <c r="N21" s="1603"/>
      <c r="O21" s="1603"/>
      <c r="P21" s="1603"/>
      <c r="Q21" s="1603"/>
      <c r="R21" s="1603"/>
      <c r="S21" s="1603"/>
      <c r="T21" s="1603"/>
      <c r="U21" s="1603"/>
      <c r="V21" s="1603"/>
      <c r="W21" s="1603"/>
      <c r="X21" s="1603"/>
      <c r="Y21" s="1603"/>
      <c r="Z21" s="1603"/>
      <c r="AA21" s="1603"/>
      <c r="AB21" s="1603"/>
      <c r="AC21" s="1603"/>
      <c r="AD21" s="1603"/>
      <c r="AE21" s="1607"/>
      <c r="AF21" s="1532" t="s">
        <v>2170</v>
      </c>
      <c r="AG21" s="1523"/>
      <c r="AH21" s="1523"/>
      <c r="AI21" s="1523"/>
      <c r="AJ21" s="1523"/>
      <c r="AK21" s="1523"/>
      <c r="AL21" s="177"/>
      <c r="AM21" s="4"/>
    </row>
    <row r="22" spans="1:39" ht="27" customHeight="1">
      <c r="A22" s="4"/>
      <c r="B22" s="1676" t="s">
        <v>2278</v>
      </c>
      <c r="C22" s="1676"/>
      <c r="D22" s="1676"/>
      <c r="E22" s="1676"/>
      <c r="F22" s="1676"/>
      <c r="G22" s="1676"/>
      <c r="H22" s="1676"/>
      <c r="I22" s="1676"/>
      <c r="J22" s="1676" t="s">
        <v>2280</v>
      </c>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02" t="s">
        <v>2281</v>
      </c>
      <c r="AG22" s="1603"/>
      <c r="AH22" s="1603"/>
      <c r="AI22" s="1603"/>
      <c r="AJ22" s="1603"/>
      <c r="AK22" s="1603"/>
      <c r="AL22" s="202"/>
      <c r="AM22" s="4"/>
    </row>
    <row r="23" spans="1:39" ht="27" customHeight="1">
      <c r="A23" s="4"/>
      <c r="B23" s="1676" t="s">
        <v>2279</v>
      </c>
      <c r="C23" s="1676"/>
      <c r="D23" s="1676"/>
      <c r="E23" s="1676"/>
      <c r="F23" s="1676"/>
      <c r="G23" s="1676"/>
      <c r="H23" s="1676"/>
      <c r="I23" s="1676"/>
      <c r="J23" s="1677" t="s">
        <v>2293</v>
      </c>
      <c r="K23" s="1678"/>
      <c r="L23" s="1678"/>
      <c r="M23" s="1678"/>
      <c r="N23" s="1678"/>
      <c r="O23" s="1678"/>
      <c r="P23" s="1678"/>
      <c r="Q23" s="1678"/>
      <c r="R23" s="1678"/>
      <c r="S23" s="1678"/>
      <c r="T23" s="1678"/>
      <c r="U23" s="1678"/>
      <c r="V23" s="1678"/>
      <c r="W23" s="1678"/>
      <c r="X23" s="1678"/>
      <c r="Y23" s="1678"/>
      <c r="Z23" s="1678"/>
      <c r="AA23" s="1678"/>
      <c r="AB23" s="1678"/>
      <c r="AC23" s="1678"/>
      <c r="AD23" s="1678"/>
      <c r="AE23" s="1679"/>
      <c r="AF23" s="1602" t="s">
        <v>2282</v>
      </c>
      <c r="AG23" s="1603"/>
      <c r="AH23" s="1603"/>
      <c r="AI23" s="1603"/>
      <c r="AJ23" s="1603"/>
      <c r="AK23" s="1603"/>
      <c r="AL23" s="202"/>
      <c r="AM23" s="4"/>
    </row>
    <row r="24" spans="1:39" ht="24" customHeight="1">
      <c r="A24" s="1680" t="s">
        <v>2468</v>
      </c>
      <c r="B24" s="1680"/>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4"/>
    </row>
    <row r="25" spans="1:39" ht="26.1" customHeight="1">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680"/>
      <c r="AM25" s="4"/>
    </row>
    <row r="26" spans="1:39" ht="27" customHeight="1">
      <c r="A26" s="4"/>
      <c r="B26" s="1681" t="s">
        <v>2276</v>
      </c>
      <c r="C26" s="1682"/>
      <c r="D26" s="1682"/>
      <c r="E26" s="1682"/>
      <c r="F26" s="1682"/>
      <c r="G26" s="1682"/>
      <c r="H26" s="1682"/>
      <c r="I26" s="1682"/>
      <c r="J26" s="1682"/>
      <c r="K26" s="1682"/>
      <c r="L26" s="1682"/>
      <c r="M26" s="1682"/>
      <c r="N26" s="1682"/>
      <c r="O26" s="1682"/>
      <c r="P26" s="1682"/>
      <c r="Q26" s="1682"/>
      <c r="R26" s="1682"/>
      <c r="S26" s="1682"/>
      <c r="T26" s="1682"/>
      <c r="U26" s="1682"/>
      <c r="V26" s="1682"/>
      <c r="W26" s="1682"/>
      <c r="X26" s="1682"/>
      <c r="Y26" s="1682"/>
      <c r="Z26" s="1682"/>
      <c r="AA26" s="1682"/>
      <c r="AB26" s="1682"/>
      <c r="AC26" s="1682"/>
      <c r="AD26" s="1682"/>
      <c r="AE26" s="1683"/>
      <c r="AF26" s="1532" t="s">
        <v>2170</v>
      </c>
      <c r="AG26" s="1523"/>
      <c r="AH26" s="1523"/>
      <c r="AI26" s="1523"/>
      <c r="AJ26" s="1523"/>
      <c r="AK26" s="1523"/>
      <c r="AL26" s="177"/>
      <c r="AM26" s="4"/>
    </row>
    <row r="27" spans="1:39" ht="42" customHeight="1">
      <c r="A27" s="4"/>
      <c r="B27" s="1684"/>
      <c r="C27" s="1685"/>
      <c r="D27" s="1685"/>
      <c r="E27" s="1685"/>
      <c r="F27" s="1685"/>
      <c r="G27" s="1685"/>
      <c r="H27" s="1685"/>
      <c r="I27" s="1685"/>
      <c r="J27" s="1685"/>
      <c r="K27" s="1685"/>
      <c r="L27" s="1685"/>
      <c r="M27" s="1685"/>
      <c r="N27" s="1685"/>
      <c r="O27" s="1685"/>
      <c r="P27" s="1685"/>
      <c r="Q27" s="1685"/>
      <c r="R27" s="1685"/>
      <c r="S27" s="1685"/>
      <c r="T27" s="1685"/>
      <c r="U27" s="1685"/>
      <c r="V27" s="1685"/>
      <c r="W27" s="1685"/>
      <c r="X27" s="1685"/>
      <c r="Y27" s="1685"/>
      <c r="Z27" s="1685"/>
      <c r="AA27" s="1685"/>
      <c r="AB27" s="1685"/>
      <c r="AC27" s="1685"/>
      <c r="AD27" s="1685"/>
      <c r="AE27" s="1686"/>
      <c r="AF27" s="1602" t="s">
        <v>2303</v>
      </c>
      <c r="AG27" s="1603"/>
      <c r="AH27" s="1607"/>
      <c r="AI27" s="1602" t="s">
        <v>2283</v>
      </c>
      <c r="AJ27" s="1603"/>
      <c r="AK27" s="1603"/>
      <c r="AL27" s="177"/>
      <c r="AM27" s="4"/>
    </row>
    <row r="28" spans="1:39" ht="30" customHeight="1">
      <c r="A28" s="4"/>
      <c r="B28" s="1606" t="s">
        <v>76</v>
      </c>
      <c r="C28" s="1606"/>
      <c r="D28" s="1606"/>
      <c r="E28" s="1606"/>
      <c r="F28" s="1606"/>
      <c r="G28" s="1606"/>
      <c r="H28" s="1606"/>
      <c r="I28" s="1606"/>
      <c r="J28" s="1611" t="s">
        <v>2284</v>
      </c>
      <c r="K28" s="1612"/>
      <c r="L28" s="1612"/>
      <c r="M28" s="1612"/>
      <c r="N28" s="1612"/>
      <c r="O28" s="1612"/>
      <c r="P28" s="1612"/>
      <c r="Q28" s="1612"/>
      <c r="R28" s="1612"/>
      <c r="S28" s="1612"/>
      <c r="T28" s="1612"/>
      <c r="U28" s="1612"/>
      <c r="V28" s="1612"/>
      <c r="W28" s="1612"/>
      <c r="X28" s="1612"/>
      <c r="Y28" s="1612"/>
      <c r="Z28" s="1612"/>
      <c r="AA28" s="1612"/>
      <c r="AB28" s="1612"/>
      <c r="AC28" s="1612"/>
      <c r="AD28" s="1612"/>
      <c r="AE28" s="1613"/>
      <c r="AF28" s="1602">
        <v>10</v>
      </c>
      <c r="AG28" s="1603"/>
      <c r="AH28" s="1607"/>
      <c r="AI28" s="1602">
        <v>30</v>
      </c>
      <c r="AJ28" s="1603"/>
      <c r="AK28" s="1603"/>
      <c r="AL28" s="202"/>
      <c r="AM28" s="4"/>
    </row>
    <row r="29" spans="1:39" ht="30" customHeight="1">
      <c r="A29" s="4"/>
      <c r="B29" s="1677" t="s">
        <v>2285</v>
      </c>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9"/>
      <c r="AF29" s="1602">
        <v>11</v>
      </c>
      <c r="AG29" s="1603"/>
      <c r="AH29" s="1607"/>
      <c r="AI29" s="1602">
        <v>31</v>
      </c>
      <c r="AJ29" s="1603"/>
      <c r="AK29" s="1603"/>
      <c r="AL29" s="202"/>
      <c r="AM29" s="4"/>
    </row>
    <row r="30" spans="1:39" ht="129.6" customHeight="1">
      <c r="A30" s="4"/>
      <c r="B30" s="1606" t="s">
        <v>77</v>
      </c>
      <c r="C30" s="1606"/>
      <c r="D30" s="1606"/>
      <c r="E30" s="1606"/>
      <c r="F30" s="1606"/>
      <c r="G30" s="1606"/>
      <c r="H30" s="1606"/>
      <c r="I30" s="1606"/>
      <c r="J30" s="1676" t="s">
        <v>2304</v>
      </c>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02">
        <v>12</v>
      </c>
      <c r="AG30" s="1603"/>
      <c r="AH30" s="1607"/>
      <c r="AI30" s="1602">
        <v>32</v>
      </c>
      <c r="AJ30" s="1603"/>
      <c r="AK30" s="1603"/>
      <c r="AL30" s="202"/>
      <c r="AM30" s="4"/>
    </row>
    <row r="31" spans="1:39" ht="30" customHeight="1">
      <c r="A31" s="4"/>
      <c r="B31" s="1677" t="s">
        <v>78</v>
      </c>
      <c r="C31" s="1678"/>
      <c r="D31" s="1678"/>
      <c r="E31" s="1678"/>
      <c r="F31" s="1678"/>
      <c r="G31" s="1678"/>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9"/>
      <c r="AF31" s="1602">
        <v>13</v>
      </c>
      <c r="AG31" s="1603"/>
      <c r="AH31" s="1607"/>
      <c r="AI31" s="1602">
        <v>33</v>
      </c>
      <c r="AJ31" s="1603"/>
      <c r="AK31" s="1603"/>
      <c r="AL31" s="202"/>
      <c r="AM31" s="4"/>
    </row>
    <row r="32" spans="1:39" ht="39.950000000000003" customHeight="1">
      <c r="A32" s="4"/>
      <c r="B32" s="1606" t="s">
        <v>79</v>
      </c>
      <c r="C32" s="1606"/>
      <c r="D32" s="1606"/>
      <c r="E32" s="1606"/>
      <c r="F32" s="1606"/>
      <c r="G32" s="1606"/>
      <c r="H32" s="1606"/>
      <c r="I32" s="1606"/>
      <c r="J32" s="1676" t="s">
        <v>2286</v>
      </c>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2">
        <v>14</v>
      </c>
      <c r="AG32" s="1603"/>
      <c r="AH32" s="1607"/>
      <c r="AI32" s="1602">
        <v>34</v>
      </c>
      <c r="AJ32" s="1603"/>
      <c r="AK32" s="1603"/>
      <c r="AL32" s="202"/>
      <c r="AM32" s="4"/>
    </row>
    <row r="33" spans="1:39" ht="39.950000000000003" customHeight="1">
      <c r="A33" s="4"/>
      <c r="B33" s="1606" t="s">
        <v>80</v>
      </c>
      <c r="C33" s="1606"/>
      <c r="D33" s="1606"/>
      <c r="E33" s="1606"/>
      <c r="F33" s="1606"/>
      <c r="G33" s="1606"/>
      <c r="H33" s="1606"/>
      <c r="I33" s="1606"/>
      <c r="J33" s="1676" t="s">
        <v>2287</v>
      </c>
      <c r="K33" s="1676"/>
      <c r="L33" s="1676"/>
      <c r="M33" s="1676"/>
      <c r="N33" s="1676"/>
      <c r="O33" s="1676"/>
      <c r="P33" s="1676"/>
      <c r="Q33" s="1676"/>
      <c r="R33" s="1676"/>
      <c r="S33" s="1676"/>
      <c r="T33" s="1676"/>
      <c r="U33" s="1676"/>
      <c r="V33" s="1676"/>
      <c r="W33" s="1676"/>
      <c r="X33" s="1676"/>
      <c r="Y33" s="1676"/>
      <c r="Z33" s="1676"/>
      <c r="AA33" s="1676"/>
      <c r="AB33" s="1676"/>
      <c r="AC33" s="1676"/>
      <c r="AD33" s="1676"/>
      <c r="AE33" s="1676"/>
      <c r="AF33" s="1602">
        <v>15</v>
      </c>
      <c r="AG33" s="1603"/>
      <c r="AH33" s="1607"/>
      <c r="AI33" s="1602">
        <v>35</v>
      </c>
      <c r="AJ33" s="1603"/>
      <c r="AK33" s="1603"/>
      <c r="AL33" s="202"/>
      <c r="AM33" s="4"/>
    </row>
    <row r="34" spans="1:39" ht="30" customHeight="1">
      <c r="A34" s="4"/>
      <c r="B34" s="1611" t="s">
        <v>81</v>
      </c>
      <c r="C34" s="1612"/>
      <c r="D34" s="1612"/>
      <c r="E34" s="1612"/>
      <c r="F34" s="1612"/>
      <c r="G34" s="1612"/>
      <c r="H34" s="1612"/>
      <c r="I34" s="1612"/>
      <c r="J34" s="1612"/>
      <c r="K34" s="1612"/>
      <c r="L34" s="1612"/>
      <c r="M34" s="1612"/>
      <c r="N34" s="1612"/>
      <c r="O34" s="1612"/>
      <c r="P34" s="1612"/>
      <c r="Q34" s="1612"/>
      <c r="R34" s="1612"/>
      <c r="S34" s="1612"/>
      <c r="T34" s="1612"/>
      <c r="U34" s="1612"/>
      <c r="V34" s="1612"/>
      <c r="W34" s="1612"/>
      <c r="X34" s="1612"/>
      <c r="Y34" s="1612"/>
      <c r="Z34" s="1612"/>
      <c r="AA34" s="1612"/>
      <c r="AB34" s="1612"/>
      <c r="AC34" s="1612"/>
      <c r="AD34" s="1612"/>
      <c r="AE34" s="1613"/>
      <c r="AF34" s="1602">
        <v>16</v>
      </c>
      <c r="AG34" s="1603"/>
      <c r="AH34" s="1607"/>
      <c r="AI34" s="1602">
        <v>36</v>
      </c>
      <c r="AJ34" s="1603"/>
      <c r="AK34" s="1603"/>
      <c r="AL34" s="202"/>
      <c r="AM34" s="4"/>
    </row>
    <row r="35" spans="1:39" ht="30" customHeight="1">
      <c r="A35" s="4"/>
      <c r="B35" s="1611" t="s">
        <v>82</v>
      </c>
      <c r="C35" s="1612"/>
      <c r="D35" s="1612"/>
      <c r="E35" s="1612"/>
      <c r="F35" s="1612"/>
      <c r="G35" s="1612"/>
      <c r="H35" s="1612"/>
      <c r="I35" s="1612"/>
      <c r="J35" s="1612"/>
      <c r="K35" s="1612"/>
      <c r="L35" s="1612"/>
      <c r="M35" s="1612"/>
      <c r="N35" s="1612"/>
      <c r="O35" s="1612"/>
      <c r="P35" s="1612"/>
      <c r="Q35" s="1612"/>
      <c r="R35" s="1612"/>
      <c r="S35" s="1612"/>
      <c r="T35" s="1612"/>
      <c r="U35" s="1612"/>
      <c r="V35" s="1612"/>
      <c r="W35" s="1612"/>
      <c r="X35" s="1612"/>
      <c r="Y35" s="1612"/>
      <c r="Z35" s="1612"/>
      <c r="AA35" s="1612"/>
      <c r="AB35" s="1612"/>
      <c r="AC35" s="1612"/>
      <c r="AD35" s="1612"/>
      <c r="AE35" s="1613"/>
      <c r="AF35" s="1602">
        <v>17</v>
      </c>
      <c r="AG35" s="1603"/>
      <c r="AH35" s="1607"/>
      <c r="AI35" s="1602">
        <v>37</v>
      </c>
      <c r="AJ35" s="1603"/>
      <c r="AK35" s="1603"/>
      <c r="AL35" s="202"/>
      <c r="AM35" s="4"/>
    </row>
    <row r="36" spans="1:39" ht="30" customHeight="1">
      <c r="A36" s="4"/>
      <c r="B36" s="1606" t="s">
        <v>83</v>
      </c>
      <c r="C36" s="1606"/>
      <c r="D36" s="1606"/>
      <c r="E36" s="1606"/>
      <c r="F36" s="1606"/>
      <c r="G36" s="1606"/>
      <c r="H36" s="1606"/>
      <c r="I36" s="1606"/>
      <c r="J36" s="1676" t="s">
        <v>2288</v>
      </c>
      <c r="K36" s="1676"/>
      <c r="L36" s="1676"/>
      <c r="M36" s="1676"/>
      <c r="N36" s="1676"/>
      <c r="O36" s="1676"/>
      <c r="P36" s="1676"/>
      <c r="Q36" s="1676"/>
      <c r="R36" s="1676"/>
      <c r="S36" s="1676"/>
      <c r="T36" s="1676"/>
      <c r="U36" s="1676"/>
      <c r="V36" s="1676"/>
      <c r="W36" s="1676"/>
      <c r="X36" s="1676"/>
      <c r="Y36" s="1676"/>
      <c r="Z36" s="1676"/>
      <c r="AA36" s="1676"/>
      <c r="AB36" s="1676"/>
      <c r="AC36" s="1676"/>
      <c r="AD36" s="1676"/>
      <c r="AE36" s="1676"/>
      <c r="AF36" s="1602">
        <v>18</v>
      </c>
      <c r="AG36" s="1603"/>
      <c r="AH36" s="1607"/>
      <c r="AI36" s="1602">
        <v>38</v>
      </c>
      <c r="AJ36" s="1603"/>
      <c r="AK36" s="1603"/>
      <c r="AL36" s="202"/>
      <c r="AM36" s="4"/>
    </row>
    <row r="37" spans="1:39" ht="39.950000000000003" customHeight="1">
      <c r="A37" s="4"/>
      <c r="B37" s="1676" t="s">
        <v>84</v>
      </c>
      <c r="C37" s="1676"/>
      <c r="D37" s="1676"/>
      <c r="E37" s="1676"/>
      <c r="F37" s="1676"/>
      <c r="G37" s="1676"/>
      <c r="H37" s="1676"/>
      <c r="I37" s="1676"/>
      <c r="J37" s="1606" t="s">
        <v>2289</v>
      </c>
      <c r="K37" s="1606"/>
      <c r="L37" s="1606"/>
      <c r="M37" s="1606"/>
      <c r="N37" s="1606"/>
      <c r="O37" s="1606"/>
      <c r="P37" s="1606"/>
      <c r="Q37" s="1606"/>
      <c r="R37" s="1606"/>
      <c r="S37" s="1606"/>
      <c r="T37" s="1606"/>
      <c r="U37" s="1606"/>
      <c r="V37" s="1606"/>
      <c r="W37" s="1606"/>
      <c r="X37" s="1606"/>
      <c r="Y37" s="1606"/>
      <c r="Z37" s="1606"/>
      <c r="AA37" s="1606"/>
      <c r="AB37" s="1606"/>
      <c r="AC37" s="1606"/>
      <c r="AD37" s="1606"/>
      <c r="AE37" s="1606"/>
      <c r="AF37" s="1602">
        <v>19</v>
      </c>
      <c r="AG37" s="1603"/>
      <c r="AH37" s="1607"/>
      <c r="AI37" s="1602">
        <v>39</v>
      </c>
      <c r="AJ37" s="1603"/>
      <c r="AK37" s="1603"/>
      <c r="AL37" s="202"/>
      <c r="AM37" s="4"/>
    </row>
    <row r="38" spans="1:39" ht="39.950000000000003" customHeight="1">
      <c r="A38" s="4"/>
      <c r="B38" s="1611" t="s">
        <v>85</v>
      </c>
      <c r="C38" s="1612"/>
      <c r="D38" s="1612"/>
      <c r="E38" s="1612"/>
      <c r="F38" s="1612"/>
      <c r="G38" s="1612"/>
      <c r="H38" s="1612"/>
      <c r="I38" s="1613"/>
      <c r="J38" s="1676" t="s">
        <v>2290</v>
      </c>
      <c r="K38" s="1676"/>
      <c r="L38" s="1676"/>
      <c r="M38" s="1676"/>
      <c r="N38" s="1676"/>
      <c r="O38" s="1676"/>
      <c r="P38" s="1676"/>
      <c r="Q38" s="1676"/>
      <c r="R38" s="1676"/>
      <c r="S38" s="1676"/>
      <c r="T38" s="1676"/>
      <c r="U38" s="1676"/>
      <c r="V38" s="1676"/>
      <c r="W38" s="1676"/>
      <c r="X38" s="1676"/>
      <c r="Y38" s="1676"/>
      <c r="Z38" s="1676"/>
      <c r="AA38" s="1676"/>
      <c r="AB38" s="1676"/>
      <c r="AC38" s="1676"/>
      <c r="AD38" s="1676"/>
      <c r="AE38" s="1676"/>
      <c r="AF38" s="1602">
        <v>20</v>
      </c>
      <c r="AG38" s="1603"/>
      <c r="AH38" s="1607"/>
      <c r="AI38" s="1602">
        <v>40</v>
      </c>
      <c r="AJ38" s="1603"/>
      <c r="AK38" s="1603"/>
      <c r="AL38" s="202"/>
      <c r="AM38" s="4"/>
    </row>
    <row r="39" spans="1:39" ht="30" customHeight="1">
      <c r="A39" s="4"/>
      <c r="B39" s="1606" t="s">
        <v>86</v>
      </c>
      <c r="C39" s="1606"/>
      <c r="D39" s="1606"/>
      <c r="E39" s="1606"/>
      <c r="F39" s="1606"/>
      <c r="G39" s="1606"/>
      <c r="H39" s="1606"/>
      <c r="I39" s="1606"/>
      <c r="J39" s="1606" t="s">
        <v>2291</v>
      </c>
      <c r="K39" s="1606"/>
      <c r="L39" s="1606"/>
      <c r="M39" s="1606"/>
      <c r="N39" s="1606"/>
      <c r="O39" s="1606"/>
      <c r="P39" s="1606"/>
      <c r="Q39" s="1606"/>
      <c r="R39" s="1606"/>
      <c r="S39" s="1606"/>
      <c r="T39" s="1606"/>
      <c r="U39" s="1606"/>
      <c r="V39" s="1606"/>
      <c r="W39" s="1606"/>
      <c r="X39" s="1606"/>
      <c r="Y39" s="1606"/>
      <c r="Z39" s="1606"/>
      <c r="AA39" s="1606"/>
      <c r="AB39" s="1606"/>
      <c r="AC39" s="1606"/>
      <c r="AD39" s="1606"/>
      <c r="AE39" s="1606"/>
      <c r="AF39" s="1602">
        <v>21</v>
      </c>
      <c r="AG39" s="1603"/>
      <c r="AH39" s="1607"/>
      <c r="AI39" s="1602">
        <v>41</v>
      </c>
      <c r="AJ39" s="1603"/>
      <c r="AK39" s="1603"/>
      <c r="AL39" s="202"/>
      <c r="AM39" s="4"/>
    </row>
    <row r="40" spans="1:39" ht="69.599999999999994" customHeight="1">
      <c r="A40" s="4"/>
      <c r="B40" s="1606" t="s">
        <v>87</v>
      </c>
      <c r="C40" s="1606"/>
      <c r="D40" s="1606"/>
      <c r="E40" s="1606"/>
      <c r="F40" s="1606"/>
      <c r="G40" s="1606"/>
      <c r="H40" s="1606"/>
      <c r="I40" s="1606"/>
      <c r="J40" s="1676" t="s">
        <v>2292</v>
      </c>
      <c r="K40" s="1676"/>
      <c r="L40" s="1676"/>
      <c r="M40" s="1676"/>
      <c r="N40" s="1676"/>
      <c r="O40" s="1676"/>
      <c r="P40" s="1676"/>
      <c r="Q40" s="1676"/>
      <c r="R40" s="1676"/>
      <c r="S40" s="1676"/>
      <c r="T40" s="1676"/>
      <c r="U40" s="1676"/>
      <c r="V40" s="1676"/>
      <c r="W40" s="1676"/>
      <c r="X40" s="1676"/>
      <c r="Y40" s="1676"/>
      <c r="Z40" s="1676"/>
      <c r="AA40" s="1676"/>
      <c r="AB40" s="1676"/>
      <c r="AC40" s="1676"/>
      <c r="AD40" s="1676"/>
      <c r="AE40" s="1676"/>
      <c r="AF40" s="1602">
        <v>22</v>
      </c>
      <c r="AG40" s="1603"/>
      <c r="AH40" s="1607"/>
      <c r="AI40" s="1602">
        <v>42</v>
      </c>
      <c r="AJ40" s="1603"/>
      <c r="AK40" s="1603"/>
      <c r="AL40" s="202"/>
      <c r="AM40" s="4"/>
    </row>
    <row r="41" spans="1:39" ht="30" customHeight="1">
      <c r="A41" s="4"/>
      <c r="B41" s="1611" t="s">
        <v>2277</v>
      </c>
      <c r="C41" s="1612"/>
      <c r="D41" s="1612"/>
      <c r="E41" s="1612"/>
      <c r="F41" s="1612"/>
      <c r="G41" s="1612"/>
      <c r="H41" s="1612"/>
      <c r="I41" s="1612"/>
      <c r="J41" s="1612"/>
      <c r="K41" s="1612"/>
      <c r="L41" s="1612"/>
      <c r="M41" s="1612"/>
      <c r="N41" s="1612"/>
      <c r="O41" s="1612"/>
      <c r="P41" s="1612"/>
      <c r="Q41" s="1612"/>
      <c r="R41" s="1612"/>
      <c r="S41" s="1612"/>
      <c r="T41" s="1612"/>
      <c r="U41" s="1612"/>
      <c r="V41" s="1612"/>
      <c r="W41" s="1612"/>
      <c r="X41" s="1612"/>
      <c r="Y41" s="1612"/>
      <c r="Z41" s="1612"/>
      <c r="AA41" s="1612"/>
      <c r="AB41" s="1612"/>
      <c r="AC41" s="1612"/>
      <c r="AD41" s="1612"/>
      <c r="AE41" s="1613"/>
      <c r="AF41" s="1602">
        <v>23</v>
      </c>
      <c r="AG41" s="1603"/>
      <c r="AH41" s="1607"/>
      <c r="AI41" s="1602">
        <v>43</v>
      </c>
      <c r="AJ41" s="1603"/>
      <c r="AK41" s="1603"/>
      <c r="AL41" s="202"/>
      <c r="AM41" s="4"/>
    </row>
    <row r="42" spans="1:39" ht="30" customHeight="1">
      <c r="A42" s="4"/>
      <c r="B42" s="1611" t="s">
        <v>2256</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3"/>
      <c r="AF42" s="1602">
        <v>24</v>
      </c>
      <c r="AG42" s="1603"/>
      <c r="AH42" s="1607"/>
      <c r="AI42" s="1602">
        <v>44</v>
      </c>
      <c r="AJ42" s="1603"/>
      <c r="AK42" s="1603"/>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36" t="s">
        <v>2306</v>
      </c>
      <c r="B44" s="1536"/>
      <c r="C44" s="1536"/>
      <c r="D44" s="1536"/>
      <c r="E44" s="1536"/>
      <c r="F44" s="1536"/>
      <c r="G44" s="1536"/>
      <c r="H44" s="1536"/>
      <c r="I44" s="1536"/>
      <c r="J44" s="1536"/>
      <c r="K44" s="1536"/>
      <c r="L44" s="1536"/>
      <c r="M44" s="1536"/>
      <c r="N44" s="1536"/>
      <c r="O44" s="1536"/>
      <c r="P44" s="1536"/>
      <c r="Q44" s="1536"/>
      <c r="R44" s="1536"/>
      <c r="S44" s="1536"/>
      <c r="T44" s="1536"/>
      <c r="U44" s="1536"/>
      <c r="V44" s="1536"/>
      <c r="W44" s="1536"/>
      <c r="X44" s="1536"/>
      <c r="Y44" s="1536"/>
      <c r="Z44" s="1536"/>
      <c r="AA44" s="1536"/>
      <c r="AB44" s="1536"/>
      <c r="AC44" s="1536"/>
      <c r="AD44" s="1536"/>
      <c r="AE44" s="1536"/>
      <c r="AF44" s="1536"/>
      <c r="AG44" s="1536"/>
      <c r="AH44" s="1536"/>
      <c r="AI44" s="1536"/>
      <c r="AJ44" s="1536"/>
      <c r="AK44" s="1536"/>
      <c r="AL44" s="1536"/>
      <c r="AM44" s="241"/>
    </row>
    <row r="45" spans="1:39" ht="15" customHeight="1">
      <c r="A45" s="1536"/>
      <c r="B45" s="1536"/>
      <c r="C45" s="1536"/>
      <c r="D45" s="1536"/>
      <c r="E45" s="1536"/>
      <c r="F45" s="1536"/>
      <c r="G45" s="1536"/>
      <c r="H45" s="1536"/>
      <c r="I45" s="1536"/>
      <c r="J45" s="1536"/>
      <c r="K45" s="1536"/>
      <c r="L45" s="1536"/>
      <c r="M45" s="1536"/>
      <c r="N45" s="1536"/>
      <c r="O45" s="1536"/>
      <c r="P45" s="1536"/>
      <c r="Q45" s="1536"/>
      <c r="R45" s="1536"/>
      <c r="S45" s="1536"/>
      <c r="T45" s="1536"/>
      <c r="U45" s="1536"/>
      <c r="V45" s="1536"/>
      <c r="W45" s="1536"/>
      <c r="X45" s="1536"/>
      <c r="Y45" s="1536"/>
      <c r="Z45" s="1536"/>
      <c r="AA45" s="1536"/>
      <c r="AB45" s="1536"/>
      <c r="AC45" s="1536"/>
      <c r="AD45" s="1536"/>
      <c r="AE45" s="1536"/>
      <c r="AF45" s="1536"/>
      <c r="AG45" s="1536"/>
      <c r="AH45" s="1536"/>
      <c r="AI45" s="1536"/>
      <c r="AJ45" s="1536"/>
      <c r="AK45" s="1536"/>
      <c r="AL45" s="1536"/>
      <c r="AM45" s="241"/>
    </row>
    <row r="46" spans="1:39" ht="15" customHeight="1">
      <c r="A46" s="1536"/>
      <c r="B46" s="1536"/>
      <c r="C46" s="1536"/>
      <c r="D46" s="1536"/>
      <c r="E46" s="1536"/>
      <c r="F46" s="1536"/>
      <c r="G46" s="1536"/>
      <c r="H46" s="1536"/>
      <c r="I46" s="1536"/>
      <c r="J46" s="1536"/>
      <c r="K46" s="1536"/>
      <c r="L46" s="1536"/>
      <c r="M46" s="1536"/>
      <c r="N46" s="1536"/>
      <c r="O46" s="1536"/>
      <c r="P46" s="1536"/>
      <c r="Q46" s="1536"/>
      <c r="R46" s="1536"/>
      <c r="S46" s="1536"/>
      <c r="T46" s="1536"/>
      <c r="U46" s="1536"/>
      <c r="V46" s="1536"/>
      <c r="W46" s="1536"/>
      <c r="X46" s="1536"/>
      <c r="Y46" s="1536"/>
      <c r="Z46" s="1536"/>
      <c r="AA46" s="1536"/>
      <c r="AB46" s="1536"/>
      <c r="AC46" s="1536"/>
      <c r="AD46" s="1536"/>
      <c r="AE46" s="1536"/>
      <c r="AF46" s="1536"/>
      <c r="AG46" s="1536"/>
      <c r="AH46" s="1536"/>
      <c r="AI46" s="1536"/>
      <c r="AJ46" s="1536"/>
      <c r="AK46" s="1536"/>
      <c r="AL46" s="1536"/>
      <c r="AM46" s="241"/>
    </row>
    <row r="47" spans="1:39" ht="15" customHeight="1">
      <c r="A47" s="1536"/>
      <c r="B47" s="1536"/>
      <c r="C47" s="1536"/>
      <c r="D47" s="1536"/>
      <c r="E47" s="1536"/>
      <c r="F47" s="1536"/>
      <c r="G47" s="1536"/>
      <c r="H47" s="1536"/>
      <c r="I47" s="1536"/>
      <c r="J47" s="1536"/>
      <c r="K47" s="1536"/>
      <c r="L47" s="1536"/>
      <c r="M47" s="1536"/>
      <c r="N47" s="1536"/>
      <c r="O47" s="1536"/>
      <c r="P47" s="1536"/>
      <c r="Q47" s="1536"/>
      <c r="R47" s="1536"/>
      <c r="S47" s="1536"/>
      <c r="T47" s="1536"/>
      <c r="U47" s="1536"/>
      <c r="V47" s="1536"/>
      <c r="W47" s="1536"/>
      <c r="X47" s="1536"/>
      <c r="Y47" s="1536"/>
      <c r="Z47" s="1536"/>
      <c r="AA47" s="1536"/>
      <c r="AB47" s="1536"/>
      <c r="AC47" s="1536"/>
      <c r="AD47" s="1536"/>
      <c r="AE47" s="1536"/>
      <c r="AF47" s="1536"/>
      <c r="AG47" s="1536"/>
      <c r="AH47" s="1536"/>
      <c r="AI47" s="1536"/>
      <c r="AJ47" s="1536"/>
      <c r="AK47" s="1536"/>
      <c r="AL47" s="1536"/>
      <c r="AM47" s="241"/>
    </row>
    <row r="48" spans="1:39" ht="15" customHeight="1">
      <c r="A48" s="1536"/>
      <c r="B48" s="1536"/>
      <c r="C48" s="1536"/>
      <c r="D48" s="1536"/>
      <c r="E48" s="1536"/>
      <c r="F48" s="1536"/>
      <c r="G48" s="1536"/>
      <c r="H48" s="1536"/>
      <c r="I48" s="1536"/>
      <c r="J48" s="1536"/>
      <c r="K48" s="1536"/>
      <c r="L48" s="1536"/>
      <c r="M48" s="1536"/>
      <c r="N48" s="1536"/>
      <c r="O48" s="1536"/>
      <c r="P48" s="1536"/>
      <c r="Q48" s="1536"/>
      <c r="R48" s="1536"/>
      <c r="S48" s="1536"/>
      <c r="T48" s="1536"/>
      <c r="U48" s="1536"/>
      <c r="V48" s="1536"/>
      <c r="W48" s="1536"/>
      <c r="X48" s="1536"/>
      <c r="Y48" s="1536"/>
      <c r="Z48" s="1536"/>
      <c r="AA48" s="1536"/>
      <c r="AB48" s="1536"/>
      <c r="AC48" s="1536"/>
      <c r="AD48" s="1536"/>
      <c r="AE48" s="1536"/>
      <c r="AF48" s="1536"/>
      <c r="AG48" s="1536"/>
      <c r="AH48" s="1536"/>
      <c r="AI48" s="1536"/>
      <c r="AJ48" s="1536"/>
      <c r="AK48" s="1536"/>
      <c r="AL48" s="1536"/>
      <c r="AM48" s="241"/>
    </row>
    <row r="49" spans="1:39" ht="9.6" customHeight="1">
      <c r="A49" s="1536"/>
      <c r="B49" s="1536"/>
      <c r="C49" s="1536"/>
      <c r="D49" s="1536"/>
      <c r="E49" s="1536"/>
      <c r="F49" s="1536"/>
      <c r="G49" s="1536"/>
      <c r="H49" s="1536"/>
      <c r="I49" s="1536"/>
      <c r="J49" s="1536"/>
      <c r="K49" s="1536"/>
      <c r="L49" s="1536"/>
      <c r="M49" s="1536"/>
      <c r="N49" s="1536"/>
      <c r="O49" s="1536"/>
      <c r="P49" s="1536"/>
      <c r="Q49" s="1536"/>
      <c r="R49" s="1536"/>
      <c r="S49" s="1536"/>
      <c r="T49" s="1536"/>
      <c r="U49" s="1536"/>
      <c r="V49" s="1536"/>
      <c r="W49" s="1536"/>
      <c r="X49" s="1536"/>
      <c r="Y49" s="1536"/>
      <c r="Z49" s="1536"/>
      <c r="AA49" s="1536"/>
      <c r="AB49" s="1536"/>
      <c r="AC49" s="1536"/>
      <c r="AD49" s="1536"/>
      <c r="AE49" s="1536"/>
      <c r="AF49" s="1536"/>
      <c r="AG49" s="1536"/>
      <c r="AH49" s="1536"/>
      <c r="AI49" s="1536"/>
      <c r="AJ49" s="1536"/>
      <c r="AK49" s="1536"/>
      <c r="AL49" s="1536"/>
      <c r="AM49" s="241"/>
    </row>
    <row r="50" spans="1:39" ht="15" customHeight="1">
      <c r="A50" s="174"/>
      <c r="B50" s="1673" t="s">
        <v>2302</v>
      </c>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5"/>
      <c r="AH50" s="1673" t="s">
        <v>2170</v>
      </c>
      <c r="AI50" s="1674"/>
      <c r="AJ50" s="1674"/>
      <c r="AK50" s="1675"/>
      <c r="AL50" s="174"/>
      <c r="AM50" s="241"/>
    </row>
    <row r="51" spans="1:39" ht="15" customHeight="1">
      <c r="A51" s="174"/>
      <c r="B51" s="1662" t="s">
        <v>2111</v>
      </c>
      <c r="C51" s="1662"/>
      <c r="D51" s="1662"/>
      <c r="E51" s="1662"/>
      <c r="F51" s="1662"/>
      <c r="G51" s="1662"/>
      <c r="H51" s="1662"/>
      <c r="I51" s="1662"/>
      <c r="J51" s="1662"/>
      <c r="K51" s="1662"/>
      <c r="L51" s="1662"/>
      <c r="M51" s="1662"/>
      <c r="N51" s="1662"/>
      <c r="O51" s="1662"/>
      <c r="P51" s="1662"/>
      <c r="Q51" s="1662"/>
      <c r="R51" s="1662"/>
      <c r="S51" s="1662"/>
      <c r="T51" s="1662"/>
      <c r="U51" s="1662"/>
      <c r="V51" s="1662"/>
      <c r="W51" s="1662"/>
      <c r="X51" s="1662"/>
      <c r="Y51" s="1662"/>
      <c r="Z51" s="1662"/>
      <c r="AA51" s="1662"/>
      <c r="AB51" s="1662"/>
      <c r="AC51" s="1662"/>
      <c r="AD51" s="1662"/>
      <c r="AE51" s="1662"/>
      <c r="AF51" s="1662"/>
      <c r="AG51" s="1662"/>
      <c r="AH51" s="1663" t="s">
        <v>2171</v>
      </c>
      <c r="AI51" s="1664"/>
      <c r="AJ51" s="1664"/>
      <c r="AK51" s="1665"/>
      <c r="AL51" s="174"/>
      <c r="AM51" s="241"/>
    </row>
    <row r="52" spans="1:39" ht="15" customHeight="1">
      <c r="A52" s="174"/>
      <c r="B52" s="1666" t="s">
        <v>2115</v>
      </c>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3" t="s">
        <v>2172</v>
      </c>
      <c r="AI52" s="1664"/>
      <c r="AJ52" s="1664"/>
      <c r="AK52" s="1665"/>
      <c r="AL52" s="174"/>
      <c r="AM52" s="241"/>
    </row>
    <row r="53" spans="1:39" ht="15" customHeight="1">
      <c r="A53" s="174"/>
      <c r="B53" s="1666" t="s">
        <v>2305</v>
      </c>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3" t="s">
        <v>2173</v>
      </c>
      <c r="AI53" s="1664"/>
      <c r="AJ53" s="1664"/>
      <c r="AK53" s="1665"/>
      <c r="AL53" s="174"/>
      <c r="AM53" s="241"/>
    </row>
    <row r="54" spans="1:39" ht="15" customHeight="1">
      <c r="A54" s="174"/>
      <c r="B54" s="1666" t="s">
        <v>2113</v>
      </c>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3" t="s">
        <v>2174</v>
      </c>
      <c r="AI54" s="1664"/>
      <c r="AJ54" s="1664"/>
      <c r="AK54" s="1665"/>
      <c r="AL54" s="174"/>
      <c r="AM54" s="241"/>
    </row>
    <row r="55" spans="1:39" ht="15" customHeight="1">
      <c r="A55" s="174"/>
      <c r="B55" s="1666" t="s">
        <v>2114</v>
      </c>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3" t="s">
        <v>2175</v>
      </c>
      <c r="AI55" s="1664"/>
      <c r="AJ55" s="1664"/>
      <c r="AK55" s="1665"/>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36" t="s">
        <v>2307</v>
      </c>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1536"/>
      <c r="AM57" s="241"/>
    </row>
    <row r="58" spans="1:39" ht="15" customHeight="1">
      <c r="A58" s="1536"/>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c r="AI58" s="1536"/>
      <c r="AJ58" s="1536"/>
      <c r="AK58" s="1536"/>
      <c r="AL58" s="1536"/>
      <c r="AM58" s="241"/>
    </row>
    <row r="59" spans="1:39" ht="15" customHeight="1">
      <c r="A59" s="1536"/>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c r="AI59" s="1536"/>
      <c r="AJ59" s="1536"/>
      <c r="AK59" s="1536"/>
      <c r="AL59" s="1536"/>
      <c r="AM59" s="241"/>
    </row>
    <row r="60" spans="1:39" ht="15" customHeight="1">
      <c r="A60" s="1536"/>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241"/>
    </row>
    <row r="61" spans="1:39" ht="15" customHeight="1">
      <c r="A61" s="1536"/>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241"/>
    </row>
    <row r="62" spans="1:39" ht="3.95" customHeight="1">
      <c r="A62" s="1536"/>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c r="AI62" s="1536"/>
      <c r="AJ62" s="1536"/>
      <c r="AK62" s="1536"/>
      <c r="AL62" s="1536"/>
      <c r="AM62" s="241"/>
    </row>
    <row r="63" spans="1:39" ht="15" customHeight="1">
      <c r="A63" s="174"/>
      <c r="B63" s="1673" t="s">
        <v>2302</v>
      </c>
      <c r="C63" s="1674"/>
      <c r="D63" s="1674"/>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5"/>
      <c r="AH63" s="1673" t="s">
        <v>2170</v>
      </c>
      <c r="AI63" s="1674"/>
      <c r="AJ63" s="1674"/>
      <c r="AK63" s="1675"/>
      <c r="AL63" s="258"/>
      <c r="AM63" s="241"/>
    </row>
    <row r="64" spans="1:39" ht="15" hidden="1" customHeight="1">
      <c r="A64" s="174"/>
      <c r="B64" s="1666" t="s">
        <v>2111</v>
      </c>
      <c r="C64" s="1667"/>
      <c r="D64" s="1667"/>
      <c r="E64" s="1667"/>
      <c r="F64" s="1667"/>
      <c r="G64" s="1667"/>
      <c r="H64" s="1667"/>
      <c r="I64" s="1667"/>
      <c r="J64" s="1667"/>
      <c r="K64" s="1667"/>
      <c r="L64" s="1667"/>
      <c r="M64" s="1667"/>
      <c r="N64" s="1667"/>
      <c r="O64" s="1667"/>
      <c r="P64" s="1667"/>
      <c r="Q64" s="1667"/>
      <c r="R64" s="1667"/>
      <c r="S64" s="1667"/>
      <c r="T64" s="1667"/>
      <c r="U64" s="1667"/>
      <c r="V64" s="1667"/>
      <c r="W64" s="1667"/>
      <c r="X64" s="1667"/>
      <c r="Y64" s="1667"/>
      <c r="Z64" s="1667"/>
      <c r="AA64" s="1667"/>
      <c r="AB64" s="1667"/>
      <c r="AC64" s="1667"/>
      <c r="AD64" s="1667"/>
      <c r="AE64" s="1668"/>
      <c r="AF64" s="259" t="s">
        <v>2171</v>
      </c>
      <c r="AG64" s="260"/>
      <c r="AH64" s="261" t="s">
        <v>2171</v>
      </c>
      <c r="AI64" s="261"/>
      <c r="AJ64" s="261"/>
      <c r="AK64" s="261"/>
      <c r="AL64" s="262"/>
      <c r="AM64" s="241"/>
    </row>
    <row r="65" spans="1:39" ht="15" hidden="1" customHeight="1">
      <c r="A65" s="174"/>
      <c r="B65" s="1666" t="s">
        <v>2115</v>
      </c>
      <c r="C65" s="1667"/>
      <c r="D65" s="1667"/>
      <c r="E65" s="1667"/>
      <c r="F65" s="1667"/>
      <c r="G65" s="1667"/>
      <c r="H65" s="1667"/>
      <c r="I65" s="1667"/>
      <c r="J65" s="1667"/>
      <c r="K65" s="1667"/>
      <c r="L65" s="1667"/>
      <c r="M65" s="1667"/>
      <c r="N65" s="1667"/>
      <c r="O65" s="1667"/>
      <c r="P65" s="1667"/>
      <c r="Q65" s="1667"/>
      <c r="R65" s="1667"/>
      <c r="S65" s="1667"/>
      <c r="T65" s="1667"/>
      <c r="U65" s="1667"/>
      <c r="V65" s="1667"/>
      <c r="W65" s="1667"/>
      <c r="X65" s="1667"/>
      <c r="Y65" s="1667"/>
      <c r="Z65" s="1667"/>
      <c r="AA65" s="1667"/>
      <c r="AB65" s="1667"/>
      <c r="AC65" s="1667"/>
      <c r="AD65" s="1667"/>
      <c r="AE65" s="1668"/>
      <c r="AF65" s="259" t="s">
        <v>2172</v>
      </c>
      <c r="AG65" s="260"/>
      <c r="AH65" s="261" t="s">
        <v>2172</v>
      </c>
      <c r="AI65" s="261"/>
      <c r="AJ65" s="261"/>
      <c r="AK65" s="261"/>
      <c r="AL65" s="262"/>
      <c r="AM65" s="241"/>
    </row>
    <row r="66" spans="1:39" ht="15" hidden="1" customHeight="1">
      <c r="A66" s="174"/>
      <c r="B66" s="1666" t="s">
        <v>2112</v>
      </c>
      <c r="C66" s="1667"/>
      <c r="D66" s="1667"/>
      <c r="E66" s="1667"/>
      <c r="F66" s="1667"/>
      <c r="G66" s="1667"/>
      <c r="H66" s="1667"/>
      <c r="I66" s="1667"/>
      <c r="J66" s="1667"/>
      <c r="K66" s="1667"/>
      <c r="L66" s="1667"/>
      <c r="M66" s="1667"/>
      <c r="N66" s="1667"/>
      <c r="O66" s="1667"/>
      <c r="P66" s="1667"/>
      <c r="Q66" s="1667"/>
      <c r="R66" s="1667"/>
      <c r="S66" s="1667"/>
      <c r="T66" s="1667"/>
      <c r="U66" s="1667"/>
      <c r="V66" s="1667"/>
      <c r="W66" s="1667"/>
      <c r="X66" s="1667"/>
      <c r="Y66" s="1667"/>
      <c r="Z66" s="1667"/>
      <c r="AA66" s="1667"/>
      <c r="AB66" s="1667"/>
      <c r="AC66" s="1667"/>
      <c r="AD66" s="1667"/>
      <c r="AE66" s="1668"/>
      <c r="AF66" s="259" t="s">
        <v>2173</v>
      </c>
      <c r="AG66" s="260"/>
      <c r="AH66" s="261" t="s">
        <v>2173</v>
      </c>
      <c r="AI66" s="261"/>
      <c r="AJ66" s="261"/>
      <c r="AK66" s="261"/>
      <c r="AL66" s="262"/>
      <c r="AM66" s="241"/>
    </row>
    <row r="67" spans="1:39" ht="15" hidden="1" customHeight="1">
      <c r="A67" s="174"/>
      <c r="B67" s="1666" t="s">
        <v>2113</v>
      </c>
      <c r="C67" s="1667"/>
      <c r="D67" s="1667"/>
      <c r="E67" s="1667"/>
      <c r="F67" s="1667"/>
      <c r="G67" s="1667"/>
      <c r="H67" s="1667"/>
      <c r="I67" s="1667"/>
      <c r="J67" s="1667"/>
      <c r="K67" s="1667"/>
      <c r="L67" s="1667"/>
      <c r="M67" s="1667"/>
      <c r="N67" s="1667"/>
      <c r="O67" s="1667"/>
      <c r="P67" s="1667"/>
      <c r="Q67" s="1667"/>
      <c r="R67" s="1667"/>
      <c r="S67" s="1667"/>
      <c r="T67" s="1667"/>
      <c r="U67" s="1667"/>
      <c r="V67" s="1667"/>
      <c r="W67" s="1667"/>
      <c r="X67" s="1667"/>
      <c r="Y67" s="1667"/>
      <c r="Z67" s="1667"/>
      <c r="AA67" s="1667"/>
      <c r="AB67" s="1667"/>
      <c r="AC67" s="1667"/>
      <c r="AD67" s="1667"/>
      <c r="AE67" s="1668"/>
      <c r="AF67" s="259" t="s">
        <v>2174</v>
      </c>
      <c r="AG67" s="260"/>
      <c r="AH67" s="261" t="s">
        <v>2174</v>
      </c>
      <c r="AI67" s="261"/>
      <c r="AJ67" s="261"/>
      <c r="AK67" s="261"/>
      <c r="AL67" s="262"/>
      <c r="AM67" s="241"/>
    </row>
    <row r="68" spans="1:39" ht="15" hidden="1" customHeight="1">
      <c r="A68" s="174"/>
      <c r="B68" s="1666" t="s">
        <v>2114</v>
      </c>
      <c r="C68" s="1667"/>
      <c r="D68" s="1667"/>
      <c r="E68" s="1667"/>
      <c r="F68" s="1667"/>
      <c r="G68" s="1667"/>
      <c r="H68" s="1667"/>
      <c r="I68" s="1667"/>
      <c r="J68" s="1667"/>
      <c r="K68" s="1667"/>
      <c r="L68" s="1667"/>
      <c r="M68" s="1667"/>
      <c r="N68" s="1667"/>
      <c r="O68" s="1667"/>
      <c r="P68" s="1667"/>
      <c r="Q68" s="1667"/>
      <c r="R68" s="1667"/>
      <c r="S68" s="1667"/>
      <c r="T68" s="1667"/>
      <c r="U68" s="1667"/>
      <c r="V68" s="1667"/>
      <c r="W68" s="1667"/>
      <c r="X68" s="1667"/>
      <c r="Y68" s="1667"/>
      <c r="Z68" s="1667"/>
      <c r="AA68" s="1667"/>
      <c r="AB68" s="1667"/>
      <c r="AC68" s="1667"/>
      <c r="AD68" s="1667"/>
      <c r="AE68" s="1668"/>
      <c r="AF68" s="259" t="s">
        <v>2175</v>
      </c>
      <c r="AG68" s="260"/>
      <c r="AH68" s="261" t="s">
        <v>2175</v>
      </c>
      <c r="AI68" s="261"/>
      <c r="AJ68" s="261"/>
      <c r="AK68" s="261"/>
      <c r="AL68" s="262"/>
      <c r="AM68" s="241"/>
    </row>
    <row r="69" spans="1:39" ht="15" hidden="1" customHeight="1">
      <c r="A69" s="174"/>
      <c r="B69" s="1666" t="s">
        <v>2116</v>
      </c>
      <c r="C69" s="1667"/>
      <c r="D69" s="1667"/>
      <c r="E69" s="1667"/>
      <c r="F69" s="1667"/>
      <c r="G69" s="1667"/>
      <c r="H69" s="1667"/>
      <c r="I69" s="1667"/>
      <c r="J69" s="1667"/>
      <c r="K69" s="1667"/>
      <c r="L69" s="1667"/>
      <c r="M69" s="1667"/>
      <c r="N69" s="1667"/>
      <c r="O69" s="1667"/>
      <c r="P69" s="1667"/>
      <c r="Q69" s="1667"/>
      <c r="R69" s="1667"/>
      <c r="S69" s="1667"/>
      <c r="T69" s="1667"/>
      <c r="U69" s="1667"/>
      <c r="V69" s="1667"/>
      <c r="W69" s="1667"/>
      <c r="X69" s="1667"/>
      <c r="Y69" s="1667"/>
      <c r="Z69" s="1667"/>
      <c r="AA69" s="1667"/>
      <c r="AB69" s="1667"/>
      <c r="AC69" s="1667"/>
      <c r="AD69" s="1667"/>
      <c r="AE69" s="1668"/>
      <c r="AF69" s="259" t="s">
        <v>2176</v>
      </c>
      <c r="AG69" s="260"/>
      <c r="AH69" s="261" t="s">
        <v>2176</v>
      </c>
      <c r="AI69" s="261"/>
      <c r="AJ69" s="261"/>
      <c r="AK69" s="261"/>
      <c r="AL69" s="262"/>
      <c r="AM69" s="241"/>
    </row>
    <row r="70" spans="1:39" ht="15" customHeight="1">
      <c r="A70" s="174"/>
      <c r="B70" s="1662" t="s">
        <v>2117</v>
      </c>
      <c r="C70" s="1662"/>
      <c r="D70" s="1662"/>
      <c r="E70" s="1662"/>
      <c r="F70" s="1662"/>
      <c r="G70" s="1662"/>
      <c r="H70" s="1662"/>
      <c r="I70" s="1662"/>
      <c r="J70" s="1662"/>
      <c r="K70" s="1662"/>
      <c r="L70" s="1662"/>
      <c r="M70" s="1662"/>
      <c r="N70" s="1662"/>
      <c r="O70" s="1662"/>
      <c r="P70" s="1662"/>
      <c r="Q70" s="1662"/>
      <c r="R70" s="1662"/>
      <c r="S70" s="1662"/>
      <c r="T70" s="1662"/>
      <c r="U70" s="1662"/>
      <c r="V70" s="1662"/>
      <c r="W70" s="1662"/>
      <c r="X70" s="1662"/>
      <c r="Y70" s="1662"/>
      <c r="Z70" s="1662"/>
      <c r="AA70" s="1662"/>
      <c r="AB70" s="1662"/>
      <c r="AC70" s="1662"/>
      <c r="AD70" s="1662"/>
      <c r="AE70" s="1662"/>
      <c r="AF70" s="1662"/>
      <c r="AG70" s="1662"/>
      <c r="AH70" s="1663" t="s">
        <v>2177</v>
      </c>
      <c r="AI70" s="1664"/>
      <c r="AJ70" s="1664"/>
      <c r="AK70" s="1665"/>
      <c r="AL70" s="262"/>
      <c r="AM70" s="241"/>
    </row>
    <row r="71" spans="1:39" ht="15" customHeight="1">
      <c r="A71" s="174"/>
      <c r="B71" s="1666" t="s">
        <v>2118</v>
      </c>
      <c r="C71" s="1667"/>
      <c r="D71" s="1667"/>
      <c r="E71" s="1667"/>
      <c r="F71" s="1667"/>
      <c r="G71" s="1667"/>
      <c r="H71" s="1667"/>
      <c r="I71" s="1667"/>
      <c r="J71" s="1667"/>
      <c r="K71" s="1667"/>
      <c r="L71" s="1667"/>
      <c r="M71" s="1667"/>
      <c r="N71" s="1667"/>
      <c r="O71" s="1667"/>
      <c r="P71" s="1667"/>
      <c r="Q71" s="1667"/>
      <c r="R71" s="1667"/>
      <c r="S71" s="1667"/>
      <c r="T71" s="1667"/>
      <c r="U71" s="1667"/>
      <c r="V71" s="1667"/>
      <c r="W71" s="1667"/>
      <c r="X71" s="1667"/>
      <c r="Y71" s="1667"/>
      <c r="Z71" s="1667"/>
      <c r="AA71" s="1667"/>
      <c r="AB71" s="1667"/>
      <c r="AC71" s="1667"/>
      <c r="AD71" s="1667"/>
      <c r="AE71" s="1667"/>
      <c r="AF71" s="1667"/>
      <c r="AG71" s="1667"/>
      <c r="AH71" s="1663" t="s">
        <v>2178</v>
      </c>
      <c r="AI71" s="1664"/>
      <c r="AJ71" s="1664"/>
      <c r="AK71" s="1665"/>
      <c r="AL71" s="262"/>
      <c r="AM71" s="241"/>
    </row>
    <row r="72" spans="1:39" ht="15" customHeight="1">
      <c r="A72" s="174"/>
      <c r="B72" s="1666" t="s">
        <v>2119</v>
      </c>
      <c r="C72" s="1667"/>
      <c r="D72" s="1667"/>
      <c r="E72" s="1667"/>
      <c r="F72" s="1667"/>
      <c r="G72" s="1667"/>
      <c r="H72" s="1667"/>
      <c r="I72" s="1667"/>
      <c r="J72" s="1667"/>
      <c r="K72" s="1667"/>
      <c r="L72" s="1667"/>
      <c r="M72" s="1667"/>
      <c r="N72" s="1667"/>
      <c r="O72" s="1667"/>
      <c r="P72" s="1667"/>
      <c r="Q72" s="1667"/>
      <c r="R72" s="1667"/>
      <c r="S72" s="1667"/>
      <c r="T72" s="1667"/>
      <c r="U72" s="1667"/>
      <c r="V72" s="1667"/>
      <c r="W72" s="1667"/>
      <c r="X72" s="1667"/>
      <c r="Y72" s="1667"/>
      <c r="Z72" s="1667"/>
      <c r="AA72" s="1667"/>
      <c r="AB72" s="1667"/>
      <c r="AC72" s="1667"/>
      <c r="AD72" s="1667"/>
      <c r="AE72" s="1667"/>
      <c r="AF72" s="1667"/>
      <c r="AG72" s="1667"/>
      <c r="AH72" s="1663" t="s">
        <v>2179</v>
      </c>
      <c r="AI72" s="1664"/>
      <c r="AJ72" s="1664"/>
      <c r="AK72" s="1665"/>
      <c r="AL72" s="262"/>
      <c r="AM72" s="241"/>
    </row>
    <row r="73" spans="1:39" ht="15" customHeight="1">
      <c r="A73" s="174"/>
      <c r="B73" s="1666" t="s">
        <v>2120</v>
      </c>
      <c r="C73" s="1667"/>
      <c r="D73" s="1667"/>
      <c r="E73" s="1667"/>
      <c r="F73" s="1667"/>
      <c r="G73" s="1667"/>
      <c r="H73" s="1667"/>
      <c r="I73" s="1667"/>
      <c r="J73" s="1667"/>
      <c r="K73" s="1667"/>
      <c r="L73" s="1667"/>
      <c r="M73" s="1667"/>
      <c r="N73" s="1667"/>
      <c r="O73" s="1667"/>
      <c r="P73" s="1667"/>
      <c r="Q73" s="1667"/>
      <c r="R73" s="1667"/>
      <c r="S73" s="1667"/>
      <c r="T73" s="1667"/>
      <c r="U73" s="1667"/>
      <c r="V73" s="1667"/>
      <c r="W73" s="1667"/>
      <c r="X73" s="1667"/>
      <c r="Y73" s="1667"/>
      <c r="Z73" s="1667"/>
      <c r="AA73" s="1667"/>
      <c r="AB73" s="1667"/>
      <c r="AC73" s="1667"/>
      <c r="AD73" s="1667"/>
      <c r="AE73" s="1667"/>
      <c r="AF73" s="1667"/>
      <c r="AG73" s="1667"/>
      <c r="AH73" s="1663" t="s">
        <v>2180</v>
      </c>
      <c r="AI73" s="1664"/>
      <c r="AJ73" s="1664"/>
      <c r="AK73" s="1665"/>
      <c r="AL73" s="262"/>
      <c r="AM73" s="241"/>
    </row>
    <row r="74" spans="1:39" ht="15" customHeight="1">
      <c r="A74" s="174"/>
      <c r="B74" s="1666" t="s">
        <v>2121</v>
      </c>
      <c r="C74" s="1667"/>
      <c r="D74" s="1667"/>
      <c r="E74" s="1667"/>
      <c r="F74" s="1667"/>
      <c r="G74" s="1667"/>
      <c r="H74" s="1667"/>
      <c r="I74" s="1667"/>
      <c r="J74" s="1667"/>
      <c r="K74" s="1667"/>
      <c r="L74" s="1667"/>
      <c r="M74" s="1667"/>
      <c r="N74" s="1667"/>
      <c r="O74" s="1667"/>
      <c r="P74" s="1667"/>
      <c r="Q74" s="1667"/>
      <c r="R74" s="1667"/>
      <c r="S74" s="1667"/>
      <c r="T74" s="1667"/>
      <c r="U74" s="1667"/>
      <c r="V74" s="1667"/>
      <c r="W74" s="1667"/>
      <c r="X74" s="1667"/>
      <c r="Y74" s="1667"/>
      <c r="Z74" s="1667"/>
      <c r="AA74" s="1667"/>
      <c r="AB74" s="1667"/>
      <c r="AC74" s="1667"/>
      <c r="AD74" s="1667"/>
      <c r="AE74" s="1667"/>
      <c r="AF74" s="1667"/>
      <c r="AG74" s="1667"/>
      <c r="AH74" s="1663" t="s">
        <v>2181</v>
      </c>
      <c r="AI74" s="1664"/>
      <c r="AJ74" s="1664"/>
      <c r="AK74" s="1665"/>
      <c r="AL74" s="262"/>
      <c r="AM74" s="241"/>
    </row>
    <row r="75" spans="1:39" ht="15" customHeight="1">
      <c r="A75" s="174"/>
      <c r="B75" s="1666" t="s">
        <v>2122</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3" t="s">
        <v>2182</v>
      </c>
      <c r="AI75" s="1664"/>
      <c r="AJ75" s="1664"/>
      <c r="AK75" s="1665"/>
      <c r="AL75" s="262"/>
      <c r="AM75" s="241"/>
    </row>
    <row r="76" spans="1:39" ht="15" customHeight="1">
      <c r="A76" s="174"/>
      <c r="B76" s="1666" t="s">
        <v>2123</v>
      </c>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3" t="s">
        <v>2183</v>
      </c>
      <c r="AI76" s="1664"/>
      <c r="AJ76" s="1664"/>
      <c r="AK76" s="1665"/>
      <c r="AL76" s="262"/>
      <c r="AM76" s="241"/>
    </row>
    <row r="77" spans="1:39" ht="15" customHeight="1">
      <c r="A77" s="174"/>
      <c r="B77" s="1666" t="s">
        <v>2124</v>
      </c>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3" t="s">
        <v>2184</v>
      </c>
      <c r="AI77" s="1664"/>
      <c r="AJ77" s="1664"/>
      <c r="AK77" s="1665"/>
      <c r="AL77" s="262"/>
      <c r="AM77" s="241"/>
    </row>
    <row r="78" spans="1:39" ht="15" customHeight="1">
      <c r="A78" s="174"/>
      <c r="B78" s="1666" t="s">
        <v>2125</v>
      </c>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3" t="s">
        <v>2299</v>
      </c>
      <c r="AI78" s="1664"/>
      <c r="AJ78" s="1664"/>
      <c r="AK78" s="1665"/>
      <c r="AL78" s="262"/>
      <c r="AM78" s="241"/>
    </row>
    <row r="79" spans="1:39" ht="15" customHeight="1">
      <c r="A79" s="174"/>
      <c r="B79" s="1666" t="s">
        <v>2126</v>
      </c>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3" t="s">
        <v>2185</v>
      </c>
      <c r="AI79" s="1664"/>
      <c r="AJ79" s="1664"/>
      <c r="AK79" s="1665"/>
      <c r="AL79" s="262"/>
      <c r="AM79" s="241"/>
    </row>
    <row r="80" spans="1:39" ht="15" customHeight="1">
      <c r="A80" s="174"/>
      <c r="B80" s="1666" t="s">
        <v>2127</v>
      </c>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3" t="s">
        <v>2187</v>
      </c>
      <c r="AI80" s="1664"/>
      <c r="AJ80" s="1664"/>
      <c r="AK80" s="1665"/>
      <c r="AL80" s="262"/>
      <c r="AM80" s="241"/>
    </row>
    <row r="81" spans="1:39" ht="15" customHeight="1">
      <c r="A81" s="174"/>
      <c r="B81" s="1666" t="s">
        <v>2186</v>
      </c>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3" t="s">
        <v>2188</v>
      </c>
      <c r="AI81" s="1664"/>
      <c r="AJ81" s="1664"/>
      <c r="AK81" s="1665"/>
      <c r="AL81" s="262"/>
      <c r="AM81" s="241"/>
    </row>
    <row r="82" spans="1:39" ht="15" customHeight="1">
      <c r="A82" s="174"/>
      <c r="B82" s="1666" t="s">
        <v>2128</v>
      </c>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3" t="s">
        <v>2189</v>
      </c>
      <c r="AI82" s="1664"/>
      <c r="AJ82" s="1664"/>
      <c r="AK82" s="1665"/>
      <c r="AL82" s="262"/>
      <c r="AM82" s="241"/>
    </row>
    <row r="83" spans="1:39" ht="15" customHeight="1">
      <c r="A83" s="174"/>
      <c r="B83" s="1666" t="s">
        <v>2129</v>
      </c>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3" t="s">
        <v>2190</v>
      </c>
      <c r="AI83" s="1664"/>
      <c r="AJ83" s="1664"/>
      <c r="AK83" s="1665"/>
      <c r="AL83" s="262"/>
      <c r="AM83" s="241"/>
    </row>
    <row r="84" spans="1:39" ht="15" customHeight="1">
      <c r="A84" s="174"/>
      <c r="B84" s="1666" t="s">
        <v>2130</v>
      </c>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3" t="s">
        <v>2191</v>
      </c>
      <c r="AI84" s="1664"/>
      <c r="AJ84" s="1664"/>
      <c r="AK84" s="1665"/>
      <c r="AL84" s="262"/>
      <c r="AM84" s="241"/>
    </row>
    <row r="85" spans="1:39" ht="15" customHeight="1">
      <c r="A85" s="174"/>
      <c r="B85" s="1666" t="s">
        <v>2295</v>
      </c>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3" t="s">
        <v>2192</v>
      </c>
      <c r="AI85" s="1664"/>
      <c r="AJ85" s="1664"/>
      <c r="AK85" s="1665"/>
      <c r="AL85" s="262"/>
      <c r="AM85" s="241"/>
    </row>
    <row r="86" spans="1:39" ht="15" customHeight="1">
      <c r="A86" s="174"/>
      <c r="B86" s="1666" t="s">
        <v>2296</v>
      </c>
      <c r="C86" s="1667"/>
      <c r="D86" s="1667"/>
      <c r="E86" s="1667"/>
      <c r="F86" s="1667"/>
      <c r="G86" s="1667"/>
      <c r="H86" s="1667"/>
      <c r="I86" s="1667"/>
      <c r="J86" s="1667"/>
      <c r="K86" s="1667"/>
      <c r="L86" s="1667"/>
      <c r="M86" s="1667"/>
      <c r="N86" s="1667"/>
      <c r="O86" s="1667"/>
      <c r="P86" s="1667"/>
      <c r="Q86" s="1667"/>
      <c r="R86" s="1667"/>
      <c r="S86" s="1667"/>
      <c r="T86" s="1667"/>
      <c r="U86" s="1667"/>
      <c r="V86" s="1667"/>
      <c r="W86" s="1667"/>
      <c r="X86" s="1667"/>
      <c r="Y86" s="1667"/>
      <c r="Z86" s="1667"/>
      <c r="AA86" s="1667"/>
      <c r="AB86" s="1667"/>
      <c r="AC86" s="1667"/>
      <c r="AD86" s="1667"/>
      <c r="AE86" s="1667"/>
      <c r="AF86" s="1667"/>
      <c r="AG86" s="1667"/>
      <c r="AH86" s="1663" t="s">
        <v>2196</v>
      </c>
      <c r="AI86" s="1664"/>
      <c r="AJ86" s="1664"/>
      <c r="AK86" s="1665"/>
      <c r="AL86" s="262"/>
      <c r="AM86" s="241"/>
    </row>
    <row r="87" spans="1:39" ht="27.6" customHeight="1">
      <c r="A87" s="174"/>
      <c r="B87" s="1666" t="s">
        <v>2297</v>
      </c>
      <c r="C87" s="1667"/>
      <c r="D87" s="1667"/>
      <c r="E87" s="1667"/>
      <c r="F87" s="1667"/>
      <c r="G87" s="1667"/>
      <c r="H87" s="1667"/>
      <c r="I87" s="1667"/>
      <c r="J87" s="1667"/>
      <c r="K87" s="1667"/>
      <c r="L87" s="1667"/>
      <c r="M87" s="1667"/>
      <c r="N87" s="1667"/>
      <c r="O87" s="1667"/>
      <c r="P87" s="1667"/>
      <c r="Q87" s="1667"/>
      <c r="R87" s="1667"/>
      <c r="S87" s="1667"/>
      <c r="T87" s="1667"/>
      <c r="U87" s="1667"/>
      <c r="V87" s="1667"/>
      <c r="W87" s="1667"/>
      <c r="X87" s="1667"/>
      <c r="Y87" s="1667"/>
      <c r="Z87" s="1667"/>
      <c r="AA87" s="1667"/>
      <c r="AB87" s="1667"/>
      <c r="AC87" s="1667"/>
      <c r="AD87" s="1667"/>
      <c r="AE87" s="1667"/>
      <c r="AF87" s="1667"/>
      <c r="AG87" s="1667"/>
      <c r="AH87" s="1669" t="s">
        <v>2195</v>
      </c>
      <c r="AI87" s="1670"/>
      <c r="AJ87" s="1670"/>
      <c r="AK87" s="1671"/>
      <c r="AL87" s="263"/>
      <c r="AM87" s="241"/>
    </row>
    <row r="88" spans="1:39" ht="15" customHeight="1">
      <c r="A88" s="174"/>
      <c r="B88" s="1666" t="s">
        <v>2298</v>
      </c>
      <c r="C88" s="1667"/>
      <c r="D88" s="1667"/>
      <c r="E88" s="1667"/>
      <c r="F88" s="1667"/>
      <c r="G88" s="1667"/>
      <c r="H88" s="1667"/>
      <c r="I88" s="1667"/>
      <c r="J88" s="1667"/>
      <c r="K88" s="1667"/>
      <c r="L88" s="1667"/>
      <c r="M88" s="1667"/>
      <c r="N88" s="1667"/>
      <c r="O88" s="1667"/>
      <c r="P88" s="1667"/>
      <c r="Q88" s="1667"/>
      <c r="R88" s="1667"/>
      <c r="S88" s="1667"/>
      <c r="T88" s="1667"/>
      <c r="U88" s="1667"/>
      <c r="V88" s="1667"/>
      <c r="W88" s="1667"/>
      <c r="X88" s="1667"/>
      <c r="Y88" s="1667"/>
      <c r="Z88" s="1667"/>
      <c r="AA88" s="1667"/>
      <c r="AB88" s="1667"/>
      <c r="AC88" s="1667"/>
      <c r="AD88" s="1667"/>
      <c r="AE88" s="1667"/>
      <c r="AF88" s="1667"/>
      <c r="AG88" s="1667"/>
      <c r="AH88" s="1669" t="s">
        <v>2194</v>
      </c>
      <c r="AI88" s="1670"/>
      <c r="AJ88" s="1670"/>
      <c r="AK88" s="1671"/>
      <c r="AL88" s="263"/>
      <c r="AM88" s="241"/>
    </row>
    <row r="89" spans="1:39" ht="15" customHeight="1">
      <c r="A89" s="174"/>
      <c r="B89" s="1666" t="s">
        <v>2131</v>
      </c>
      <c r="C89" s="1667"/>
      <c r="D89" s="1667"/>
      <c r="E89" s="1667"/>
      <c r="F89" s="1667"/>
      <c r="G89" s="1667"/>
      <c r="H89" s="1667"/>
      <c r="I89" s="1667"/>
      <c r="J89" s="1667"/>
      <c r="K89" s="1667"/>
      <c r="L89" s="1667"/>
      <c r="M89" s="1667"/>
      <c r="N89" s="1667"/>
      <c r="O89" s="1667"/>
      <c r="P89" s="1667"/>
      <c r="Q89" s="1667"/>
      <c r="R89" s="1667"/>
      <c r="S89" s="1667"/>
      <c r="T89" s="1667"/>
      <c r="U89" s="1667"/>
      <c r="V89" s="1667"/>
      <c r="W89" s="1667"/>
      <c r="X89" s="1667"/>
      <c r="Y89" s="1667"/>
      <c r="Z89" s="1667"/>
      <c r="AA89" s="1667"/>
      <c r="AB89" s="1667"/>
      <c r="AC89" s="1667"/>
      <c r="AD89" s="1667"/>
      <c r="AE89" s="1667"/>
      <c r="AF89" s="1667"/>
      <c r="AG89" s="1667"/>
      <c r="AH89" s="1663" t="s">
        <v>2197</v>
      </c>
      <c r="AI89" s="1664"/>
      <c r="AJ89" s="1664"/>
      <c r="AK89" s="1665"/>
      <c r="AL89" s="262"/>
      <c r="AM89" s="241"/>
    </row>
    <row r="90" spans="1:39" ht="15" customHeight="1">
      <c r="A90" s="174"/>
      <c r="B90" s="1666" t="s">
        <v>2132</v>
      </c>
      <c r="C90" s="1667"/>
      <c r="D90" s="1667"/>
      <c r="E90" s="1667"/>
      <c r="F90" s="1667"/>
      <c r="G90" s="1667"/>
      <c r="H90" s="1667"/>
      <c r="I90" s="1667"/>
      <c r="J90" s="1667"/>
      <c r="K90" s="1667"/>
      <c r="L90" s="1667"/>
      <c r="M90" s="1667"/>
      <c r="N90" s="1667"/>
      <c r="O90" s="1667"/>
      <c r="P90" s="1667"/>
      <c r="Q90" s="1667"/>
      <c r="R90" s="1667"/>
      <c r="S90" s="1667"/>
      <c r="T90" s="1667"/>
      <c r="U90" s="1667"/>
      <c r="V90" s="1667"/>
      <c r="W90" s="1667"/>
      <c r="X90" s="1667"/>
      <c r="Y90" s="1667"/>
      <c r="Z90" s="1667"/>
      <c r="AA90" s="1667"/>
      <c r="AB90" s="1667"/>
      <c r="AC90" s="1667"/>
      <c r="AD90" s="1667"/>
      <c r="AE90" s="1667"/>
      <c r="AF90" s="1667"/>
      <c r="AG90" s="1667"/>
      <c r="AH90" s="1663" t="s">
        <v>2198</v>
      </c>
      <c r="AI90" s="1664"/>
      <c r="AJ90" s="1664"/>
      <c r="AK90" s="1665"/>
      <c r="AL90" s="262"/>
      <c r="AM90" s="241"/>
    </row>
    <row r="91" spans="1:39" ht="15" customHeight="1">
      <c r="A91" s="174"/>
      <c r="B91" s="1666" t="s">
        <v>2199</v>
      </c>
      <c r="C91" s="1667"/>
      <c r="D91" s="1667"/>
      <c r="E91" s="1667"/>
      <c r="F91" s="1667"/>
      <c r="G91" s="1667"/>
      <c r="H91" s="1667"/>
      <c r="I91" s="1667"/>
      <c r="J91" s="1667"/>
      <c r="K91" s="1667"/>
      <c r="L91" s="1667"/>
      <c r="M91" s="1667"/>
      <c r="N91" s="1667"/>
      <c r="O91" s="1667"/>
      <c r="P91" s="1667"/>
      <c r="Q91" s="1667"/>
      <c r="R91" s="1667"/>
      <c r="S91" s="1667"/>
      <c r="T91" s="1667"/>
      <c r="U91" s="1667"/>
      <c r="V91" s="1667"/>
      <c r="W91" s="1667"/>
      <c r="X91" s="1667"/>
      <c r="Y91" s="1667"/>
      <c r="Z91" s="1667"/>
      <c r="AA91" s="1667"/>
      <c r="AB91" s="1667"/>
      <c r="AC91" s="1667"/>
      <c r="AD91" s="1667"/>
      <c r="AE91" s="1667"/>
      <c r="AF91" s="1667"/>
      <c r="AG91" s="1667"/>
      <c r="AH91" s="1663" t="s">
        <v>2200</v>
      </c>
      <c r="AI91" s="1664"/>
      <c r="AJ91" s="1664"/>
      <c r="AK91" s="1665"/>
      <c r="AL91" s="262"/>
      <c r="AM91" s="241"/>
    </row>
    <row r="92" spans="1:39" ht="15" customHeight="1">
      <c r="A92" s="174"/>
      <c r="B92" s="1666" t="s">
        <v>2133</v>
      </c>
      <c r="C92" s="1667"/>
      <c r="D92" s="1667"/>
      <c r="E92" s="1667"/>
      <c r="F92" s="1667"/>
      <c r="G92" s="1667"/>
      <c r="H92" s="1667"/>
      <c r="I92" s="1667"/>
      <c r="J92" s="1667"/>
      <c r="K92" s="1667"/>
      <c r="L92" s="1667"/>
      <c r="M92" s="1667"/>
      <c r="N92" s="1667"/>
      <c r="O92" s="1667"/>
      <c r="P92" s="1667"/>
      <c r="Q92" s="1667"/>
      <c r="R92" s="1667"/>
      <c r="S92" s="1667"/>
      <c r="T92" s="1667"/>
      <c r="U92" s="1667"/>
      <c r="V92" s="1667"/>
      <c r="W92" s="1667"/>
      <c r="X92" s="1667"/>
      <c r="Y92" s="1667"/>
      <c r="Z92" s="1667"/>
      <c r="AA92" s="1667"/>
      <c r="AB92" s="1667"/>
      <c r="AC92" s="1667"/>
      <c r="AD92" s="1667"/>
      <c r="AE92" s="1667"/>
      <c r="AF92" s="1667"/>
      <c r="AG92" s="1668"/>
      <c r="AH92" s="1663" t="s">
        <v>2201</v>
      </c>
      <c r="AI92" s="1664"/>
      <c r="AJ92" s="1664"/>
      <c r="AK92" s="1665"/>
      <c r="AL92" s="262"/>
      <c r="AM92" s="241"/>
    </row>
    <row r="93" spans="1:39" ht="15" customHeight="1">
      <c r="A93" s="174"/>
      <c r="B93" s="1666" t="s">
        <v>2134</v>
      </c>
      <c r="C93" s="1667"/>
      <c r="D93" s="1667"/>
      <c r="E93" s="1667"/>
      <c r="F93" s="1667"/>
      <c r="G93" s="1667"/>
      <c r="H93" s="1667"/>
      <c r="I93" s="1667"/>
      <c r="J93" s="1667"/>
      <c r="K93" s="1667"/>
      <c r="L93" s="1667"/>
      <c r="M93" s="1667"/>
      <c r="N93" s="1667"/>
      <c r="O93" s="1667"/>
      <c r="P93" s="1667"/>
      <c r="Q93" s="1667"/>
      <c r="R93" s="1667"/>
      <c r="S93" s="1667"/>
      <c r="T93" s="1667"/>
      <c r="U93" s="1667"/>
      <c r="V93" s="1667"/>
      <c r="W93" s="1667"/>
      <c r="X93" s="1667"/>
      <c r="Y93" s="1667"/>
      <c r="Z93" s="1667"/>
      <c r="AA93" s="1667"/>
      <c r="AB93" s="1667"/>
      <c r="AC93" s="1667"/>
      <c r="AD93" s="1667"/>
      <c r="AE93" s="1667"/>
      <c r="AF93" s="1667"/>
      <c r="AG93" s="1668"/>
      <c r="AH93" s="1663" t="s">
        <v>2202</v>
      </c>
      <c r="AI93" s="1664"/>
      <c r="AJ93" s="1664"/>
      <c r="AK93" s="1665"/>
      <c r="AL93" s="262"/>
      <c r="AM93" s="241"/>
    </row>
    <row r="94" spans="1:39" ht="15" customHeight="1">
      <c r="A94" s="174"/>
      <c r="B94" s="1666" t="s">
        <v>2135</v>
      </c>
      <c r="C94" s="1667"/>
      <c r="D94" s="1667"/>
      <c r="E94" s="1667"/>
      <c r="F94" s="1667"/>
      <c r="G94" s="1667"/>
      <c r="H94" s="1667"/>
      <c r="I94" s="1667"/>
      <c r="J94" s="1667"/>
      <c r="K94" s="1667"/>
      <c r="L94" s="1667"/>
      <c r="M94" s="1667"/>
      <c r="N94" s="1667"/>
      <c r="O94" s="1667"/>
      <c r="P94" s="1667"/>
      <c r="Q94" s="1667"/>
      <c r="R94" s="1667"/>
      <c r="S94" s="1667"/>
      <c r="T94" s="1667"/>
      <c r="U94" s="1667"/>
      <c r="V94" s="1667"/>
      <c r="W94" s="1667"/>
      <c r="X94" s="1667"/>
      <c r="Y94" s="1667"/>
      <c r="Z94" s="1667"/>
      <c r="AA94" s="1667"/>
      <c r="AB94" s="1667"/>
      <c r="AC94" s="1667"/>
      <c r="AD94" s="1667"/>
      <c r="AE94" s="1667"/>
      <c r="AF94" s="1667"/>
      <c r="AG94" s="1668"/>
      <c r="AH94" s="1663" t="s">
        <v>2203</v>
      </c>
      <c r="AI94" s="1664"/>
      <c r="AJ94" s="1664"/>
      <c r="AK94" s="1665"/>
      <c r="AL94" s="262"/>
      <c r="AM94" s="241"/>
    </row>
    <row r="95" spans="1:39" ht="15" customHeight="1">
      <c r="A95" s="174"/>
      <c r="B95" s="1666" t="s">
        <v>2193</v>
      </c>
      <c r="C95" s="1667"/>
      <c r="D95" s="1667"/>
      <c r="E95" s="1667"/>
      <c r="F95" s="1667"/>
      <c r="G95" s="1667"/>
      <c r="H95" s="1667"/>
      <c r="I95" s="1667"/>
      <c r="J95" s="1667"/>
      <c r="K95" s="1667"/>
      <c r="L95" s="1667"/>
      <c r="M95" s="1667"/>
      <c r="N95" s="1667"/>
      <c r="O95" s="1667"/>
      <c r="P95" s="1667"/>
      <c r="Q95" s="1667"/>
      <c r="R95" s="1667"/>
      <c r="S95" s="1667"/>
      <c r="T95" s="1667"/>
      <c r="U95" s="1667"/>
      <c r="V95" s="1667"/>
      <c r="W95" s="1667"/>
      <c r="X95" s="1667"/>
      <c r="Y95" s="1667"/>
      <c r="Z95" s="1667"/>
      <c r="AA95" s="1667"/>
      <c r="AB95" s="1667"/>
      <c r="AC95" s="1667"/>
      <c r="AD95" s="1667"/>
      <c r="AE95" s="1667"/>
      <c r="AF95" s="1667"/>
      <c r="AG95" s="1668"/>
      <c r="AH95" s="1669" t="s">
        <v>2204</v>
      </c>
      <c r="AI95" s="1670"/>
      <c r="AJ95" s="1670"/>
      <c r="AK95" s="1671"/>
      <c r="AL95" s="263"/>
      <c r="AM95" s="241"/>
    </row>
    <row r="96" spans="1:39" ht="15" customHeight="1">
      <c r="A96" s="174"/>
      <c r="B96" s="1666" t="s">
        <v>2136</v>
      </c>
      <c r="C96" s="1667"/>
      <c r="D96" s="1667"/>
      <c r="E96" s="1667"/>
      <c r="F96" s="1667"/>
      <c r="G96" s="1667"/>
      <c r="H96" s="1667"/>
      <c r="I96" s="1667"/>
      <c r="J96" s="1667"/>
      <c r="K96" s="1667"/>
      <c r="L96" s="1667"/>
      <c r="M96" s="1667"/>
      <c r="N96" s="1667"/>
      <c r="O96" s="1667"/>
      <c r="P96" s="1667"/>
      <c r="Q96" s="1667"/>
      <c r="R96" s="1667"/>
      <c r="S96" s="1667"/>
      <c r="T96" s="1667"/>
      <c r="U96" s="1667"/>
      <c r="V96" s="1667"/>
      <c r="W96" s="1667"/>
      <c r="X96" s="1667"/>
      <c r="Y96" s="1667"/>
      <c r="Z96" s="1667"/>
      <c r="AA96" s="1667"/>
      <c r="AB96" s="1667"/>
      <c r="AC96" s="1667"/>
      <c r="AD96" s="1667"/>
      <c r="AE96" s="1667"/>
      <c r="AF96" s="1667"/>
      <c r="AG96" s="1668"/>
      <c r="AH96" s="1669" t="s">
        <v>2205</v>
      </c>
      <c r="AI96" s="1670"/>
      <c r="AJ96" s="1670"/>
      <c r="AK96" s="1671"/>
      <c r="AL96" s="263"/>
      <c r="AM96" s="241"/>
    </row>
    <row r="97" spans="1:39" ht="15" customHeight="1">
      <c r="A97" s="174"/>
      <c r="B97" s="1666" t="s">
        <v>2137</v>
      </c>
      <c r="C97" s="1667"/>
      <c r="D97" s="1667"/>
      <c r="E97" s="1667"/>
      <c r="F97" s="1667"/>
      <c r="G97" s="1667"/>
      <c r="H97" s="1667"/>
      <c r="I97" s="1667"/>
      <c r="J97" s="1667"/>
      <c r="K97" s="1667"/>
      <c r="L97" s="1667"/>
      <c r="M97" s="1667"/>
      <c r="N97" s="1667"/>
      <c r="O97" s="1667"/>
      <c r="P97" s="1667"/>
      <c r="Q97" s="1667"/>
      <c r="R97" s="1667"/>
      <c r="S97" s="1667"/>
      <c r="T97" s="1667"/>
      <c r="U97" s="1667"/>
      <c r="V97" s="1667"/>
      <c r="W97" s="1667"/>
      <c r="X97" s="1667"/>
      <c r="Y97" s="1667"/>
      <c r="Z97" s="1667"/>
      <c r="AA97" s="1667"/>
      <c r="AB97" s="1667"/>
      <c r="AC97" s="1667"/>
      <c r="AD97" s="1667"/>
      <c r="AE97" s="1667"/>
      <c r="AF97" s="1667"/>
      <c r="AG97" s="1668"/>
      <c r="AH97" s="1669" t="s">
        <v>2206</v>
      </c>
      <c r="AI97" s="1670"/>
      <c r="AJ97" s="1670"/>
      <c r="AK97" s="1671"/>
      <c r="AL97" s="263"/>
      <c r="AM97" s="241"/>
    </row>
    <row r="98" spans="1:39" ht="15" customHeight="1">
      <c r="A98" s="174"/>
      <c r="B98" s="1666" t="s">
        <v>2208</v>
      </c>
      <c r="C98" s="1667"/>
      <c r="D98" s="1667"/>
      <c r="E98" s="1667"/>
      <c r="F98" s="1667"/>
      <c r="G98" s="1667"/>
      <c r="H98" s="1667"/>
      <c r="I98" s="1667"/>
      <c r="J98" s="1667"/>
      <c r="K98" s="1667"/>
      <c r="L98" s="1667"/>
      <c r="M98" s="1667"/>
      <c r="N98" s="1667"/>
      <c r="O98" s="1667"/>
      <c r="P98" s="1667"/>
      <c r="Q98" s="1667"/>
      <c r="R98" s="1667"/>
      <c r="S98" s="1667"/>
      <c r="T98" s="1667"/>
      <c r="U98" s="1667"/>
      <c r="V98" s="1667"/>
      <c r="W98" s="1667"/>
      <c r="X98" s="1667"/>
      <c r="Y98" s="1667"/>
      <c r="Z98" s="1667"/>
      <c r="AA98" s="1667"/>
      <c r="AB98" s="1667"/>
      <c r="AC98" s="1667"/>
      <c r="AD98" s="1667"/>
      <c r="AE98" s="1667"/>
      <c r="AF98" s="1667"/>
      <c r="AG98" s="1668"/>
      <c r="AH98" s="1669" t="s">
        <v>2207</v>
      </c>
      <c r="AI98" s="1670"/>
      <c r="AJ98" s="1670"/>
      <c r="AK98" s="1671"/>
      <c r="AL98" s="263"/>
      <c r="AM98" s="241"/>
    </row>
    <row r="99" spans="1:39" ht="15" customHeight="1">
      <c r="A99" s="174"/>
      <c r="B99" s="1666" t="s">
        <v>2138</v>
      </c>
      <c r="C99" s="1667"/>
      <c r="D99" s="1667"/>
      <c r="E99" s="1667"/>
      <c r="F99" s="1667"/>
      <c r="G99" s="1667"/>
      <c r="H99" s="1667"/>
      <c r="I99" s="1667"/>
      <c r="J99" s="1667"/>
      <c r="K99" s="1667"/>
      <c r="L99" s="1667"/>
      <c r="M99" s="1667"/>
      <c r="N99" s="1667"/>
      <c r="O99" s="1667"/>
      <c r="P99" s="1667"/>
      <c r="Q99" s="1667"/>
      <c r="R99" s="1667"/>
      <c r="S99" s="1667"/>
      <c r="T99" s="1667"/>
      <c r="U99" s="1667"/>
      <c r="V99" s="1667"/>
      <c r="W99" s="1667"/>
      <c r="X99" s="1667"/>
      <c r="Y99" s="1667"/>
      <c r="Z99" s="1667"/>
      <c r="AA99" s="1667"/>
      <c r="AB99" s="1667"/>
      <c r="AC99" s="1667"/>
      <c r="AD99" s="1667"/>
      <c r="AE99" s="1667"/>
      <c r="AF99" s="1667"/>
      <c r="AG99" s="1668"/>
      <c r="AH99" s="1669" t="s">
        <v>2209</v>
      </c>
      <c r="AI99" s="1670"/>
      <c r="AJ99" s="1670"/>
      <c r="AK99" s="1671"/>
      <c r="AL99" s="263"/>
      <c r="AM99" s="241"/>
    </row>
    <row r="100" spans="1:39" ht="15" customHeight="1">
      <c r="A100" s="174"/>
      <c r="B100" s="1666" t="s">
        <v>2139</v>
      </c>
      <c r="C100" s="1667"/>
      <c r="D100" s="1667"/>
      <c r="E100" s="1667"/>
      <c r="F100" s="1667"/>
      <c r="G100" s="1667"/>
      <c r="H100" s="1667"/>
      <c r="I100" s="1667"/>
      <c r="J100" s="1667"/>
      <c r="K100" s="1667"/>
      <c r="L100" s="1667"/>
      <c r="M100" s="1667"/>
      <c r="N100" s="1667"/>
      <c r="O100" s="1667"/>
      <c r="P100" s="1667"/>
      <c r="Q100" s="1667"/>
      <c r="R100" s="1667"/>
      <c r="S100" s="1667"/>
      <c r="T100" s="1667"/>
      <c r="U100" s="1667"/>
      <c r="V100" s="1667"/>
      <c r="W100" s="1667"/>
      <c r="X100" s="1667"/>
      <c r="Y100" s="1667"/>
      <c r="Z100" s="1667"/>
      <c r="AA100" s="1667"/>
      <c r="AB100" s="1667"/>
      <c r="AC100" s="1667"/>
      <c r="AD100" s="1667"/>
      <c r="AE100" s="1667"/>
      <c r="AF100" s="1667"/>
      <c r="AG100" s="1668"/>
      <c r="AH100" s="1669" t="s">
        <v>2210</v>
      </c>
      <c r="AI100" s="1670"/>
      <c r="AJ100" s="1670"/>
      <c r="AK100" s="1671"/>
      <c r="AL100" s="263"/>
      <c r="AM100" s="241"/>
    </row>
    <row r="101" spans="1:39" ht="15" customHeight="1">
      <c r="A101" s="174"/>
      <c r="B101" s="1666" t="s">
        <v>2140</v>
      </c>
      <c r="C101" s="1667"/>
      <c r="D101" s="1667"/>
      <c r="E101" s="1667"/>
      <c r="F101" s="1667"/>
      <c r="G101" s="1667"/>
      <c r="H101" s="1667"/>
      <c r="I101" s="1667"/>
      <c r="J101" s="1667"/>
      <c r="K101" s="1667"/>
      <c r="L101" s="1667"/>
      <c r="M101" s="1667"/>
      <c r="N101" s="1667"/>
      <c r="O101" s="1667"/>
      <c r="P101" s="1667"/>
      <c r="Q101" s="1667"/>
      <c r="R101" s="1667"/>
      <c r="S101" s="1667"/>
      <c r="T101" s="1667"/>
      <c r="U101" s="1667"/>
      <c r="V101" s="1667"/>
      <c r="W101" s="1667"/>
      <c r="X101" s="1667"/>
      <c r="Y101" s="1667"/>
      <c r="Z101" s="1667"/>
      <c r="AA101" s="1667"/>
      <c r="AB101" s="1667"/>
      <c r="AC101" s="1667"/>
      <c r="AD101" s="1667"/>
      <c r="AE101" s="1667"/>
      <c r="AF101" s="1667"/>
      <c r="AG101" s="1668"/>
      <c r="AH101" s="1669" t="s">
        <v>2211</v>
      </c>
      <c r="AI101" s="1670"/>
      <c r="AJ101" s="1670"/>
      <c r="AK101" s="1671"/>
      <c r="AL101" s="263"/>
      <c r="AM101" s="241"/>
    </row>
    <row r="102" spans="1:39" ht="15" customHeight="1">
      <c r="A102" s="174"/>
      <c r="B102" s="1666" t="s">
        <v>2141</v>
      </c>
      <c r="C102" s="1667"/>
      <c r="D102" s="1667"/>
      <c r="E102" s="1667"/>
      <c r="F102" s="1667"/>
      <c r="G102" s="1667"/>
      <c r="H102" s="1667"/>
      <c r="I102" s="1667"/>
      <c r="J102" s="1667"/>
      <c r="K102" s="1667"/>
      <c r="L102" s="1667"/>
      <c r="M102" s="1667"/>
      <c r="N102" s="1667"/>
      <c r="O102" s="1667"/>
      <c r="P102" s="1667"/>
      <c r="Q102" s="1667"/>
      <c r="R102" s="1667"/>
      <c r="S102" s="1667"/>
      <c r="T102" s="1667"/>
      <c r="U102" s="1667"/>
      <c r="V102" s="1667"/>
      <c r="W102" s="1667"/>
      <c r="X102" s="1667"/>
      <c r="Y102" s="1667"/>
      <c r="Z102" s="1667"/>
      <c r="AA102" s="1667"/>
      <c r="AB102" s="1667"/>
      <c r="AC102" s="1667"/>
      <c r="AD102" s="1667"/>
      <c r="AE102" s="1667"/>
      <c r="AF102" s="1667"/>
      <c r="AG102" s="1668"/>
      <c r="AH102" s="1669" t="s">
        <v>2212</v>
      </c>
      <c r="AI102" s="1670"/>
      <c r="AJ102" s="1670"/>
      <c r="AK102" s="1671"/>
      <c r="AL102" s="263"/>
      <c r="AM102" s="241"/>
    </row>
    <row r="103" spans="1:39" ht="15" customHeight="1">
      <c r="A103" s="174"/>
      <c r="B103" s="1666" t="s">
        <v>2142</v>
      </c>
      <c r="C103" s="1667"/>
      <c r="D103" s="1667"/>
      <c r="E103" s="1667"/>
      <c r="F103" s="1667"/>
      <c r="G103" s="1667"/>
      <c r="H103" s="1667"/>
      <c r="I103" s="1667"/>
      <c r="J103" s="1667"/>
      <c r="K103" s="1667"/>
      <c r="L103" s="1667"/>
      <c r="M103" s="1667"/>
      <c r="N103" s="1667"/>
      <c r="O103" s="1667"/>
      <c r="P103" s="1667"/>
      <c r="Q103" s="1667"/>
      <c r="R103" s="1667"/>
      <c r="S103" s="1667"/>
      <c r="T103" s="1667"/>
      <c r="U103" s="1667"/>
      <c r="V103" s="1667"/>
      <c r="W103" s="1667"/>
      <c r="X103" s="1667"/>
      <c r="Y103" s="1667"/>
      <c r="Z103" s="1667"/>
      <c r="AA103" s="1667"/>
      <c r="AB103" s="1667"/>
      <c r="AC103" s="1667"/>
      <c r="AD103" s="1667"/>
      <c r="AE103" s="1667"/>
      <c r="AF103" s="1667"/>
      <c r="AG103" s="1668"/>
      <c r="AH103" s="1669" t="s">
        <v>2213</v>
      </c>
      <c r="AI103" s="1670"/>
      <c r="AJ103" s="1670"/>
      <c r="AK103" s="1671"/>
      <c r="AL103" s="263"/>
      <c r="AM103" s="241"/>
    </row>
    <row r="104" spans="1:39" ht="15" customHeight="1">
      <c r="A104" s="174"/>
      <c r="B104" s="1666" t="s">
        <v>2143</v>
      </c>
      <c r="C104" s="1667"/>
      <c r="D104" s="1667"/>
      <c r="E104" s="1667"/>
      <c r="F104" s="1667"/>
      <c r="G104" s="1667"/>
      <c r="H104" s="1667"/>
      <c r="I104" s="1667"/>
      <c r="J104" s="1667"/>
      <c r="K104" s="1667"/>
      <c r="L104" s="1667"/>
      <c r="M104" s="1667"/>
      <c r="N104" s="1667"/>
      <c r="O104" s="1667"/>
      <c r="P104" s="1667"/>
      <c r="Q104" s="1667"/>
      <c r="R104" s="1667"/>
      <c r="S104" s="1667"/>
      <c r="T104" s="1667"/>
      <c r="U104" s="1667"/>
      <c r="V104" s="1667"/>
      <c r="W104" s="1667"/>
      <c r="X104" s="1667"/>
      <c r="Y104" s="1667"/>
      <c r="Z104" s="1667"/>
      <c r="AA104" s="1667"/>
      <c r="AB104" s="1667"/>
      <c r="AC104" s="1667"/>
      <c r="AD104" s="1667"/>
      <c r="AE104" s="1667"/>
      <c r="AF104" s="1667"/>
      <c r="AG104" s="1668"/>
      <c r="AH104" s="1669" t="s">
        <v>2214</v>
      </c>
      <c r="AI104" s="1670"/>
      <c r="AJ104" s="1670"/>
      <c r="AK104" s="1671"/>
      <c r="AL104" s="263"/>
      <c r="AM104" s="241"/>
    </row>
    <row r="105" spans="1:39" ht="30" customHeight="1">
      <c r="A105" s="174"/>
      <c r="B105" s="1666" t="s">
        <v>2144</v>
      </c>
      <c r="C105" s="1667"/>
      <c r="D105" s="1667"/>
      <c r="E105" s="1667"/>
      <c r="F105" s="1667"/>
      <c r="G105" s="1667"/>
      <c r="H105" s="1667"/>
      <c r="I105" s="1667"/>
      <c r="J105" s="1667"/>
      <c r="K105" s="1667"/>
      <c r="L105" s="1667"/>
      <c r="M105" s="1667"/>
      <c r="N105" s="1667"/>
      <c r="O105" s="1667"/>
      <c r="P105" s="1667"/>
      <c r="Q105" s="1667"/>
      <c r="R105" s="1667"/>
      <c r="S105" s="1667"/>
      <c r="T105" s="1667"/>
      <c r="U105" s="1667"/>
      <c r="V105" s="1667"/>
      <c r="W105" s="1667"/>
      <c r="X105" s="1667"/>
      <c r="Y105" s="1667"/>
      <c r="Z105" s="1667"/>
      <c r="AA105" s="1667"/>
      <c r="AB105" s="1667"/>
      <c r="AC105" s="1667"/>
      <c r="AD105" s="1667"/>
      <c r="AE105" s="1667"/>
      <c r="AF105" s="1667"/>
      <c r="AG105" s="1668"/>
      <c r="AH105" s="1669" t="s">
        <v>2215</v>
      </c>
      <c r="AI105" s="1670"/>
      <c r="AJ105" s="1670"/>
      <c r="AK105" s="1671"/>
      <c r="AL105" s="263"/>
      <c r="AM105" s="241"/>
    </row>
    <row r="106" spans="1:39" ht="15" customHeight="1">
      <c r="A106" s="174"/>
      <c r="B106" s="1666" t="s">
        <v>2145</v>
      </c>
      <c r="C106" s="1667"/>
      <c r="D106" s="1667"/>
      <c r="E106" s="1667"/>
      <c r="F106" s="1667"/>
      <c r="G106" s="1667"/>
      <c r="H106" s="1667"/>
      <c r="I106" s="1667"/>
      <c r="J106" s="1667"/>
      <c r="K106" s="1667"/>
      <c r="L106" s="1667"/>
      <c r="M106" s="1667"/>
      <c r="N106" s="1667"/>
      <c r="O106" s="1667"/>
      <c r="P106" s="1667"/>
      <c r="Q106" s="1667"/>
      <c r="R106" s="1667"/>
      <c r="S106" s="1667"/>
      <c r="T106" s="1667"/>
      <c r="U106" s="1667"/>
      <c r="V106" s="1667"/>
      <c r="W106" s="1667"/>
      <c r="X106" s="1667"/>
      <c r="Y106" s="1667"/>
      <c r="Z106" s="1667"/>
      <c r="AA106" s="1667"/>
      <c r="AB106" s="1667"/>
      <c r="AC106" s="1667"/>
      <c r="AD106" s="1667"/>
      <c r="AE106" s="1667"/>
      <c r="AF106" s="1667"/>
      <c r="AG106" s="1668"/>
      <c r="AH106" s="1669" t="s">
        <v>2216</v>
      </c>
      <c r="AI106" s="1670"/>
      <c r="AJ106" s="1670"/>
      <c r="AK106" s="1671"/>
      <c r="AL106" s="263"/>
      <c r="AM106" s="241"/>
    </row>
    <row r="107" spans="1:39" ht="15" customHeight="1">
      <c r="A107" s="174"/>
      <c r="B107" s="1666" t="s">
        <v>2146</v>
      </c>
      <c r="C107" s="1667"/>
      <c r="D107" s="1667"/>
      <c r="E107" s="1667"/>
      <c r="F107" s="1667"/>
      <c r="G107" s="1667"/>
      <c r="H107" s="1667"/>
      <c r="I107" s="1667"/>
      <c r="J107" s="1667"/>
      <c r="K107" s="1667"/>
      <c r="L107" s="1667"/>
      <c r="M107" s="1667"/>
      <c r="N107" s="1667"/>
      <c r="O107" s="1667"/>
      <c r="P107" s="1667"/>
      <c r="Q107" s="1667"/>
      <c r="R107" s="1667"/>
      <c r="S107" s="1667"/>
      <c r="T107" s="1667"/>
      <c r="U107" s="1667"/>
      <c r="V107" s="1667"/>
      <c r="W107" s="1667"/>
      <c r="X107" s="1667"/>
      <c r="Y107" s="1667"/>
      <c r="Z107" s="1667"/>
      <c r="AA107" s="1667"/>
      <c r="AB107" s="1667"/>
      <c r="AC107" s="1667"/>
      <c r="AD107" s="1667"/>
      <c r="AE107" s="1667"/>
      <c r="AF107" s="1667"/>
      <c r="AG107" s="1668"/>
      <c r="AH107" s="1669" t="s">
        <v>2217</v>
      </c>
      <c r="AI107" s="1670"/>
      <c r="AJ107" s="1670"/>
      <c r="AK107" s="1671"/>
      <c r="AL107" s="263"/>
      <c r="AM107" s="241"/>
    </row>
    <row r="108" spans="1:39" ht="15" customHeight="1">
      <c r="A108" s="174"/>
      <c r="B108" s="1666" t="s">
        <v>2147</v>
      </c>
      <c r="C108" s="1667"/>
      <c r="D108" s="1667"/>
      <c r="E108" s="1667"/>
      <c r="F108" s="1667"/>
      <c r="G108" s="1667"/>
      <c r="H108" s="1667"/>
      <c r="I108" s="1667"/>
      <c r="J108" s="1667"/>
      <c r="K108" s="1667"/>
      <c r="L108" s="1667"/>
      <c r="M108" s="1667"/>
      <c r="N108" s="1667"/>
      <c r="O108" s="1667"/>
      <c r="P108" s="1667"/>
      <c r="Q108" s="1667"/>
      <c r="R108" s="1667"/>
      <c r="S108" s="1667"/>
      <c r="T108" s="1667"/>
      <c r="U108" s="1667"/>
      <c r="V108" s="1667"/>
      <c r="W108" s="1667"/>
      <c r="X108" s="1667"/>
      <c r="Y108" s="1667"/>
      <c r="Z108" s="1667"/>
      <c r="AA108" s="1667"/>
      <c r="AB108" s="1667"/>
      <c r="AC108" s="1667"/>
      <c r="AD108" s="1667"/>
      <c r="AE108" s="1667"/>
      <c r="AF108" s="1667"/>
      <c r="AG108" s="1668"/>
      <c r="AH108" s="1669" t="s">
        <v>2218</v>
      </c>
      <c r="AI108" s="1670"/>
      <c r="AJ108" s="1670"/>
      <c r="AK108" s="1671"/>
      <c r="AL108" s="263"/>
      <c r="AM108" s="241"/>
    </row>
    <row r="109" spans="1:39" ht="15" customHeight="1">
      <c r="A109" s="174"/>
      <c r="B109" s="1666" t="s">
        <v>2148</v>
      </c>
      <c r="C109" s="1667"/>
      <c r="D109" s="1667"/>
      <c r="E109" s="1667"/>
      <c r="F109" s="1667"/>
      <c r="G109" s="1667"/>
      <c r="H109" s="1667"/>
      <c r="I109" s="1667"/>
      <c r="J109" s="1667"/>
      <c r="K109" s="1667"/>
      <c r="L109" s="1667"/>
      <c r="M109" s="1667"/>
      <c r="N109" s="1667"/>
      <c r="O109" s="1667"/>
      <c r="P109" s="1667"/>
      <c r="Q109" s="1667"/>
      <c r="R109" s="1667"/>
      <c r="S109" s="1667"/>
      <c r="T109" s="1667"/>
      <c r="U109" s="1667"/>
      <c r="V109" s="1667"/>
      <c r="W109" s="1667"/>
      <c r="X109" s="1667"/>
      <c r="Y109" s="1667"/>
      <c r="Z109" s="1667"/>
      <c r="AA109" s="1667"/>
      <c r="AB109" s="1667"/>
      <c r="AC109" s="1667"/>
      <c r="AD109" s="1667"/>
      <c r="AE109" s="1667"/>
      <c r="AF109" s="1667"/>
      <c r="AG109" s="1668"/>
      <c r="AH109" s="1669" t="s">
        <v>2219</v>
      </c>
      <c r="AI109" s="1670"/>
      <c r="AJ109" s="1670"/>
      <c r="AK109" s="1671"/>
      <c r="AL109" s="263"/>
      <c r="AM109" s="241"/>
    </row>
    <row r="110" spans="1:39" ht="15" customHeight="1">
      <c r="A110" s="174"/>
      <c r="B110" s="1666" t="s">
        <v>2149</v>
      </c>
      <c r="C110" s="1667"/>
      <c r="D110" s="1667"/>
      <c r="E110" s="1667"/>
      <c r="F110" s="1667"/>
      <c r="G110" s="1667"/>
      <c r="H110" s="1667"/>
      <c r="I110" s="1667"/>
      <c r="J110" s="1667"/>
      <c r="K110" s="1667"/>
      <c r="L110" s="1667"/>
      <c r="M110" s="1667"/>
      <c r="N110" s="1667"/>
      <c r="O110" s="1667"/>
      <c r="P110" s="1667"/>
      <c r="Q110" s="1667"/>
      <c r="R110" s="1667"/>
      <c r="S110" s="1667"/>
      <c r="T110" s="1667"/>
      <c r="U110" s="1667"/>
      <c r="V110" s="1667"/>
      <c r="W110" s="1667"/>
      <c r="X110" s="1667"/>
      <c r="Y110" s="1667"/>
      <c r="Z110" s="1667"/>
      <c r="AA110" s="1667"/>
      <c r="AB110" s="1667"/>
      <c r="AC110" s="1667"/>
      <c r="AD110" s="1667"/>
      <c r="AE110" s="1667"/>
      <c r="AF110" s="1667"/>
      <c r="AG110" s="1668"/>
      <c r="AH110" s="1669" t="s">
        <v>2220</v>
      </c>
      <c r="AI110" s="1670"/>
      <c r="AJ110" s="1670"/>
      <c r="AK110" s="1671"/>
      <c r="AL110" s="263"/>
      <c r="AM110" s="241"/>
    </row>
    <row r="111" spans="1:39" ht="45" customHeight="1">
      <c r="A111" s="174"/>
      <c r="B111" s="1666" t="s">
        <v>2327</v>
      </c>
      <c r="C111" s="1667"/>
      <c r="D111" s="1667"/>
      <c r="E111" s="1667"/>
      <c r="F111" s="1667"/>
      <c r="G111" s="1667"/>
      <c r="H111" s="1667"/>
      <c r="I111" s="1667"/>
      <c r="J111" s="1667"/>
      <c r="K111" s="1667"/>
      <c r="L111" s="1667"/>
      <c r="M111" s="1667"/>
      <c r="N111" s="1667"/>
      <c r="O111" s="1667"/>
      <c r="P111" s="1667"/>
      <c r="Q111" s="1667"/>
      <c r="R111" s="1667"/>
      <c r="S111" s="1667"/>
      <c r="T111" s="1667"/>
      <c r="U111" s="1667"/>
      <c r="V111" s="1667"/>
      <c r="W111" s="1667"/>
      <c r="X111" s="1667"/>
      <c r="Y111" s="1667"/>
      <c r="Z111" s="1667"/>
      <c r="AA111" s="1667"/>
      <c r="AB111" s="1667"/>
      <c r="AC111" s="1667"/>
      <c r="AD111" s="1667"/>
      <c r="AE111" s="1667"/>
      <c r="AF111" s="1667"/>
      <c r="AG111" s="1668"/>
      <c r="AH111" s="1669" t="s">
        <v>2221</v>
      </c>
      <c r="AI111" s="1670"/>
      <c r="AJ111" s="1670"/>
      <c r="AK111" s="1671"/>
      <c r="AL111" s="263"/>
      <c r="AM111" s="241"/>
    </row>
    <row r="112" spans="1:39" ht="30" customHeight="1">
      <c r="A112" s="174"/>
      <c r="B112" s="1666" t="s">
        <v>2328</v>
      </c>
      <c r="C112" s="1667"/>
      <c r="D112" s="1667"/>
      <c r="E112" s="1667"/>
      <c r="F112" s="1667"/>
      <c r="G112" s="1667"/>
      <c r="H112" s="1667"/>
      <c r="I112" s="1667"/>
      <c r="J112" s="1667"/>
      <c r="K112" s="1667"/>
      <c r="L112" s="1667"/>
      <c r="M112" s="1667"/>
      <c r="N112" s="1667"/>
      <c r="O112" s="1667"/>
      <c r="P112" s="1667"/>
      <c r="Q112" s="1667"/>
      <c r="R112" s="1667"/>
      <c r="S112" s="1667"/>
      <c r="T112" s="1667"/>
      <c r="U112" s="1667"/>
      <c r="V112" s="1667"/>
      <c r="W112" s="1667"/>
      <c r="X112" s="1667"/>
      <c r="Y112" s="1667"/>
      <c r="Z112" s="1667"/>
      <c r="AA112" s="1667"/>
      <c r="AB112" s="1667"/>
      <c r="AC112" s="1667"/>
      <c r="AD112" s="1667"/>
      <c r="AE112" s="1667"/>
      <c r="AF112" s="1667"/>
      <c r="AG112" s="1668"/>
      <c r="AH112" s="1669" t="s">
        <v>2222</v>
      </c>
      <c r="AI112" s="1670"/>
      <c r="AJ112" s="1670"/>
      <c r="AK112" s="1671"/>
      <c r="AL112" s="263"/>
      <c r="AM112" s="241"/>
    </row>
    <row r="113" spans="1:39" ht="15" customHeight="1">
      <c r="A113" s="174"/>
      <c r="B113" s="1666" t="s">
        <v>2150</v>
      </c>
      <c r="C113" s="1667"/>
      <c r="D113" s="1667"/>
      <c r="E113" s="1667"/>
      <c r="F113" s="1667"/>
      <c r="G113" s="1667"/>
      <c r="H113" s="1667"/>
      <c r="I113" s="1667"/>
      <c r="J113" s="1667"/>
      <c r="K113" s="1667"/>
      <c r="L113" s="1667"/>
      <c r="M113" s="1667"/>
      <c r="N113" s="1667"/>
      <c r="O113" s="1667"/>
      <c r="P113" s="1667"/>
      <c r="Q113" s="1667"/>
      <c r="R113" s="1667"/>
      <c r="S113" s="1667"/>
      <c r="T113" s="1667"/>
      <c r="U113" s="1667"/>
      <c r="V113" s="1667"/>
      <c r="W113" s="1667"/>
      <c r="X113" s="1667"/>
      <c r="Y113" s="1667"/>
      <c r="Z113" s="1667"/>
      <c r="AA113" s="1667"/>
      <c r="AB113" s="1667"/>
      <c r="AC113" s="1667"/>
      <c r="AD113" s="1667"/>
      <c r="AE113" s="1667"/>
      <c r="AF113" s="1667"/>
      <c r="AG113" s="1668"/>
      <c r="AH113" s="1669" t="s">
        <v>2223</v>
      </c>
      <c r="AI113" s="1670"/>
      <c r="AJ113" s="1670"/>
      <c r="AK113" s="1671"/>
      <c r="AL113" s="263"/>
      <c r="AM113" s="241"/>
    </row>
    <row r="114" spans="1:39" ht="120" customHeight="1">
      <c r="A114" s="174"/>
      <c r="B114" s="1666" t="s">
        <v>2326</v>
      </c>
      <c r="C114" s="1667"/>
      <c r="D114" s="1667"/>
      <c r="E114" s="1667"/>
      <c r="F114" s="1667"/>
      <c r="G114" s="1667"/>
      <c r="H114" s="1667"/>
      <c r="I114" s="1667"/>
      <c r="J114" s="1667"/>
      <c r="K114" s="1667"/>
      <c r="L114" s="1667"/>
      <c r="M114" s="1667"/>
      <c r="N114" s="1667"/>
      <c r="O114" s="1667"/>
      <c r="P114" s="1667"/>
      <c r="Q114" s="1667"/>
      <c r="R114" s="1667"/>
      <c r="S114" s="1667"/>
      <c r="T114" s="1667"/>
      <c r="U114" s="1667"/>
      <c r="V114" s="1667"/>
      <c r="W114" s="1667"/>
      <c r="X114" s="1667"/>
      <c r="Y114" s="1667"/>
      <c r="Z114" s="1667"/>
      <c r="AA114" s="1667"/>
      <c r="AB114" s="1667"/>
      <c r="AC114" s="1667"/>
      <c r="AD114" s="1667"/>
      <c r="AE114" s="1667"/>
      <c r="AF114" s="1667"/>
      <c r="AG114" s="1668"/>
      <c r="AH114" s="1669" t="s">
        <v>2224</v>
      </c>
      <c r="AI114" s="1670"/>
      <c r="AJ114" s="1670"/>
      <c r="AK114" s="1671"/>
      <c r="AL114" s="263"/>
      <c r="AM114" s="241"/>
    </row>
    <row r="115" spans="1:39" ht="30" customHeight="1">
      <c r="A115" s="174"/>
      <c r="B115" s="1666" t="s">
        <v>2151</v>
      </c>
      <c r="C115" s="1667"/>
      <c r="D115" s="1667"/>
      <c r="E115" s="1667"/>
      <c r="F115" s="1667"/>
      <c r="G115" s="1667"/>
      <c r="H115" s="1667"/>
      <c r="I115" s="1667"/>
      <c r="J115" s="1667"/>
      <c r="K115" s="1667"/>
      <c r="L115" s="1667"/>
      <c r="M115" s="1667"/>
      <c r="N115" s="1667"/>
      <c r="O115" s="1667"/>
      <c r="P115" s="1667"/>
      <c r="Q115" s="1667"/>
      <c r="R115" s="1667"/>
      <c r="S115" s="1667"/>
      <c r="T115" s="1667"/>
      <c r="U115" s="1667"/>
      <c r="V115" s="1667"/>
      <c r="W115" s="1667"/>
      <c r="X115" s="1667"/>
      <c r="Y115" s="1667"/>
      <c r="Z115" s="1667"/>
      <c r="AA115" s="1667"/>
      <c r="AB115" s="1667"/>
      <c r="AC115" s="1667"/>
      <c r="AD115" s="1667"/>
      <c r="AE115" s="1667"/>
      <c r="AF115" s="1667"/>
      <c r="AG115" s="1668"/>
      <c r="AH115" s="1669" t="s">
        <v>2225</v>
      </c>
      <c r="AI115" s="1670"/>
      <c r="AJ115" s="1670"/>
      <c r="AK115" s="1671"/>
      <c r="AL115" s="263"/>
      <c r="AM115" s="241"/>
    </row>
    <row r="116" spans="1:39" ht="15" customHeight="1">
      <c r="A116" s="174"/>
      <c r="B116" s="1666" t="s">
        <v>2152</v>
      </c>
      <c r="C116" s="1667"/>
      <c r="D116" s="1667"/>
      <c r="E116" s="1667"/>
      <c r="F116" s="1667"/>
      <c r="G116" s="1667"/>
      <c r="H116" s="1667"/>
      <c r="I116" s="1667"/>
      <c r="J116" s="1667"/>
      <c r="K116" s="1667"/>
      <c r="L116" s="1667"/>
      <c r="M116" s="1667"/>
      <c r="N116" s="1667"/>
      <c r="O116" s="1667"/>
      <c r="P116" s="1667"/>
      <c r="Q116" s="1667"/>
      <c r="R116" s="1667"/>
      <c r="S116" s="1667"/>
      <c r="T116" s="1667"/>
      <c r="U116" s="1667"/>
      <c r="V116" s="1667"/>
      <c r="W116" s="1667"/>
      <c r="X116" s="1667"/>
      <c r="Y116" s="1667"/>
      <c r="Z116" s="1667"/>
      <c r="AA116" s="1667"/>
      <c r="AB116" s="1667"/>
      <c r="AC116" s="1667"/>
      <c r="AD116" s="1667"/>
      <c r="AE116" s="1667"/>
      <c r="AF116" s="1667"/>
      <c r="AG116" s="1668"/>
      <c r="AH116" s="1669" t="s">
        <v>2226</v>
      </c>
      <c r="AI116" s="1670"/>
      <c r="AJ116" s="1670"/>
      <c r="AK116" s="1671"/>
      <c r="AL116" s="263"/>
      <c r="AM116" s="241"/>
    </row>
    <row r="117" spans="1:39" ht="15" customHeight="1">
      <c r="A117" s="174"/>
      <c r="B117" s="1666" t="s">
        <v>2153</v>
      </c>
      <c r="C117" s="1667"/>
      <c r="D117" s="1667"/>
      <c r="E117" s="1667"/>
      <c r="F117" s="1667"/>
      <c r="G117" s="1667"/>
      <c r="H117" s="1667"/>
      <c r="I117" s="1667"/>
      <c r="J117" s="1667"/>
      <c r="K117" s="1667"/>
      <c r="L117" s="1667"/>
      <c r="M117" s="1667"/>
      <c r="N117" s="1667"/>
      <c r="O117" s="1667"/>
      <c r="P117" s="1667"/>
      <c r="Q117" s="1667"/>
      <c r="R117" s="1667"/>
      <c r="S117" s="1667"/>
      <c r="T117" s="1667"/>
      <c r="U117" s="1667"/>
      <c r="V117" s="1667"/>
      <c r="W117" s="1667"/>
      <c r="X117" s="1667"/>
      <c r="Y117" s="1667"/>
      <c r="Z117" s="1667"/>
      <c r="AA117" s="1667"/>
      <c r="AB117" s="1667"/>
      <c r="AC117" s="1667"/>
      <c r="AD117" s="1667"/>
      <c r="AE117" s="1667"/>
      <c r="AF117" s="1667"/>
      <c r="AG117" s="1668"/>
      <c r="AH117" s="1669" t="s">
        <v>2227</v>
      </c>
      <c r="AI117" s="1670"/>
      <c r="AJ117" s="1670"/>
      <c r="AK117" s="1671"/>
      <c r="AL117" s="263"/>
      <c r="AM117" s="241"/>
    </row>
    <row r="118" spans="1:39" ht="15" customHeight="1">
      <c r="A118" s="174"/>
      <c r="B118" s="1666" t="s">
        <v>2154</v>
      </c>
      <c r="C118" s="1667"/>
      <c r="D118" s="1667"/>
      <c r="E118" s="1667"/>
      <c r="F118" s="1667"/>
      <c r="G118" s="1667"/>
      <c r="H118" s="1667"/>
      <c r="I118" s="1667"/>
      <c r="J118" s="1667"/>
      <c r="K118" s="1667"/>
      <c r="L118" s="1667"/>
      <c r="M118" s="1667"/>
      <c r="N118" s="1667"/>
      <c r="O118" s="1667"/>
      <c r="P118" s="1667"/>
      <c r="Q118" s="1667"/>
      <c r="R118" s="1667"/>
      <c r="S118" s="1667"/>
      <c r="T118" s="1667"/>
      <c r="U118" s="1667"/>
      <c r="V118" s="1667"/>
      <c r="W118" s="1667"/>
      <c r="X118" s="1667"/>
      <c r="Y118" s="1667"/>
      <c r="Z118" s="1667"/>
      <c r="AA118" s="1667"/>
      <c r="AB118" s="1667"/>
      <c r="AC118" s="1667"/>
      <c r="AD118" s="1667"/>
      <c r="AE118" s="1667"/>
      <c r="AF118" s="1667"/>
      <c r="AG118" s="1668"/>
      <c r="AH118" s="1669" t="s">
        <v>2228</v>
      </c>
      <c r="AI118" s="1670"/>
      <c r="AJ118" s="1670"/>
      <c r="AK118" s="1671"/>
      <c r="AL118" s="263"/>
      <c r="AM118" s="241"/>
    </row>
    <row r="119" spans="1:39" ht="15" customHeight="1">
      <c r="A119" s="174"/>
      <c r="B119" s="1666" t="s">
        <v>2155</v>
      </c>
      <c r="C119" s="1667"/>
      <c r="D119" s="1667"/>
      <c r="E119" s="1667"/>
      <c r="F119" s="1667"/>
      <c r="G119" s="1667"/>
      <c r="H119" s="1667"/>
      <c r="I119" s="1667"/>
      <c r="J119" s="1667"/>
      <c r="K119" s="1667"/>
      <c r="L119" s="1667"/>
      <c r="M119" s="1667"/>
      <c r="N119" s="1667"/>
      <c r="O119" s="1667"/>
      <c r="P119" s="1667"/>
      <c r="Q119" s="1667"/>
      <c r="R119" s="1667"/>
      <c r="S119" s="1667"/>
      <c r="T119" s="1667"/>
      <c r="U119" s="1667"/>
      <c r="V119" s="1667"/>
      <c r="W119" s="1667"/>
      <c r="X119" s="1667"/>
      <c r="Y119" s="1667"/>
      <c r="Z119" s="1667"/>
      <c r="AA119" s="1667"/>
      <c r="AB119" s="1667"/>
      <c r="AC119" s="1667"/>
      <c r="AD119" s="1667"/>
      <c r="AE119" s="1667"/>
      <c r="AF119" s="1667"/>
      <c r="AG119" s="1668"/>
      <c r="AH119" s="1669" t="s">
        <v>2229</v>
      </c>
      <c r="AI119" s="1670"/>
      <c r="AJ119" s="1670"/>
      <c r="AK119" s="1671"/>
      <c r="AL119" s="263"/>
      <c r="AM119" s="241"/>
    </row>
    <row r="120" spans="1:39" ht="15" customHeight="1">
      <c r="A120" s="174"/>
      <c r="B120" s="1666" t="s">
        <v>2156</v>
      </c>
      <c r="C120" s="1667"/>
      <c r="D120" s="1667"/>
      <c r="E120" s="1667"/>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8"/>
      <c r="AH120" s="1669" t="s">
        <v>2230</v>
      </c>
      <c r="AI120" s="1670"/>
      <c r="AJ120" s="1670"/>
      <c r="AK120" s="1671"/>
      <c r="AL120" s="263"/>
      <c r="AM120" s="241"/>
    </row>
    <row r="121" spans="1:39" ht="15" customHeight="1">
      <c r="A121" s="174"/>
      <c r="B121" s="1666" t="s">
        <v>2157</v>
      </c>
      <c r="C121" s="1667"/>
      <c r="D121" s="1667"/>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8"/>
      <c r="AH121" s="1669" t="s">
        <v>2231</v>
      </c>
      <c r="AI121" s="1670"/>
      <c r="AJ121" s="1670"/>
      <c r="AK121" s="1671"/>
      <c r="AL121" s="263"/>
      <c r="AM121" s="241"/>
    </row>
    <row r="122" spans="1:39" ht="15" customHeight="1">
      <c r="A122" s="174"/>
      <c r="B122" s="1666" t="s">
        <v>2158</v>
      </c>
      <c r="C122" s="1667"/>
      <c r="D122" s="1667"/>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8"/>
      <c r="AH122" s="1669" t="s">
        <v>2232</v>
      </c>
      <c r="AI122" s="1670"/>
      <c r="AJ122" s="1670"/>
      <c r="AK122" s="1671"/>
      <c r="AL122" s="263"/>
      <c r="AM122" s="241"/>
    </row>
    <row r="123" spans="1:39" ht="15" customHeight="1">
      <c r="A123" s="174"/>
      <c r="B123" s="1666" t="s">
        <v>2159</v>
      </c>
      <c r="C123" s="1667"/>
      <c r="D123" s="1667"/>
      <c r="E123" s="1667"/>
      <c r="F123" s="1667"/>
      <c r="G123" s="1667"/>
      <c r="H123" s="1667"/>
      <c r="I123" s="1667"/>
      <c r="J123" s="1667"/>
      <c r="K123" s="1667"/>
      <c r="L123" s="1667"/>
      <c r="M123" s="1667"/>
      <c r="N123" s="1667"/>
      <c r="O123" s="1667"/>
      <c r="P123" s="1667"/>
      <c r="Q123" s="1667"/>
      <c r="R123" s="1667"/>
      <c r="S123" s="1667"/>
      <c r="T123" s="1667"/>
      <c r="U123" s="1667"/>
      <c r="V123" s="1667"/>
      <c r="W123" s="1667"/>
      <c r="X123" s="1667"/>
      <c r="Y123" s="1667"/>
      <c r="Z123" s="1667"/>
      <c r="AA123" s="1667"/>
      <c r="AB123" s="1667"/>
      <c r="AC123" s="1667"/>
      <c r="AD123" s="1667"/>
      <c r="AE123" s="1667"/>
      <c r="AF123" s="1667"/>
      <c r="AG123" s="1668"/>
      <c r="AH123" s="1669" t="s">
        <v>2233</v>
      </c>
      <c r="AI123" s="1670"/>
      <c r="AJ123" s="1670"/>
      <c r="AK123" s="1671"/>
      <c r="AL123" s="263"/>
      <c r="AM123" s="241"/>
    </row>
    <row r="124" spans="1:39" ht="15" customHeight="1">
      <c r="A124" s="174"/>
      <c r="B124" s="1666" t="s">
        <v>2160</v>
      </c>
      <c r="C124" s="1667"/>
      <c r="D124" s="1667"/>
      <c r="E124" s="1667"/>
      <c r="F124" s="1667"/>
      <c r="G124" s="1667"/>
      <c r="H124" s="1667"/>
      <c r="I124" s="1667"/>
      <c r="J124" s="1667"/>
      <c r="K124" s="1667"/>
      <c r="L124" s="1667"/>
      <c r="M124" s="1667"/>
      <c r="N124" s="1667"/>
      <c r="O124" s="1667"/>
      <c r="P124" s="1667"/>
      <c r="Q124" s="1667"/>
      <c r="R124" s="1667"/>
      <c r="S124" s="1667"/>
      <c r="T124" s="1667"/>
      <c r="U124" s="1667"/>
      <c r="V124" s="1667"/>
      <c r="W124" s="1667"/>
      <c r="X124" s="1667"/>
      <c r="Y124" s="1667"/>
      <c r="Z124" s="1667"/>
      <c r="AA124" s="1667"/>
      <c r="AB124" s="1667"/>
      <c r="AC124" s="1667"/>
      <c r="AD124" s="1667"/>
      <c r="AE124" s="1667"/>
      <c r="AF124" s="1667"/>
      <c r="AG124" s="1668"/>
      <c r="AH124" s="1669" t="s">
        <v>2234</v>
      </c>
      <c r="AI124" s="1670"/>
      <c r="AJ124" s="1670"/>
      <c r="AK124" s="1671"/>
      <c r="AL124" s="263"/>
      <c r="AM124" s="241"/>
    </row>
    <row r="125" spans="1:39" ht="15" customHeight="1">
      <c r="A125" s="174"/>
      <c r="B125" s="1666" t="s">
        <v>2161</v>
      </c>
      <c r="C125" s="1667"/>
      <c r="D125" s="1667"/>
      <c r="E125" s="1667"/>
      <c r="F125" s="1667"/>
      <c r="G125" s="1667"/>
      <c r="H125" s="1667"/>
      <c r="I125" s="1667"/>
      <c r="J125" s="1667"/>
      <c r="K125" s="1667"/>
      <c r="L125" s="1667"/>
      <c r="M125" s="1667"/>
      <c r="N125" s="1667"/>
      <c r="O125" s="1667"/>
      <c r="P125" s="1667"/>
      <c r="Q125" s="1667"/>
      <c r="R125" s="1667"/>
      <c r="S125" s="1667"/>
      <c r="T125" s="1667"/>
      <c r="U125" s="1667"/>
      <c r="V125" s="1667"/>
      <c r="W125" s="1667"/>
      <c r="X125" s="1667"/>
      <c r="Y125" s="1667"/>
      <c r="Z125" s="1667"/>
      <c r="AA125" s="1667"/>
      <c r="AB125" s="1667"/>
      <c r="AC125" s="1667"/>
      <c r="AD125" s="1667"/>
      <c r="AE125" s="1667"/>
      <c r="AF125" s="1667"/>
      <c r="AG125" s="1668"/>
      <c r="AH125" s="1669" t="s">
        <v>2235</v>
      </c>
      <c r="AI125" s="1670"/>
      <c r="AJ125" s="1670"/>
      <c r="AK125" s="1671"/>
      <c r="AL125" s="263"/>
      <c r="AM125" s="241"/>
    </row>
    <row r="126" spans="1:39" ht="15" customHeight="1">
      <c r="A126" s="174"/>
      <c r="B126" s="1666" t="s">
        <v>2162</v>
      </c>
      <c r="C126" s="1667"/>
      <c r="D126" s="1667"/>
      <c r="E126" s="1667"/>
      <c r="F126" s="1667"/>
      <c r="G126" s="1667"/>
      <c r="H126" s="1667"/>
      <c r="I126" s="1667"/>
      <c r="J126" s="1667"/>
      <c r="K126" s="1667"/>
      <c r="L126" s="1667"/>
      <c r="M126" s="1667"/>
      <c r="N126" s="1667"/>
      <c r="O126" s="1667"/>
      <c r="P126" s="1667"/>
      <c r="Q126" s="1667"/>
      <c r="R126" s="1667"/>
      <c r="S126" s="1667"/>
      <c r="T126" s="1667"/>
      <c r="U126" s="1667"/>
      <c r="V126" s="1667"/>
      <c r="W126" s="1667"/>
      <c r="X126" s="1667"/>
      <c r="Y126" s="1667"/>
      <c r="Z126" s="1667"/>
      <c r="AA126" s="1667"/>
      <c r="AB126" s="1667"/>
      <c r="AC126" s="1667"/>
      <c r="AD126" s="1667"/>
      <c r="AE126" s="1667"/>
      <c r="AF126" s="1667"/>
      <c r="AG126" s="1668"/>
      <c r="AH126" s="1669" t="s">
        <v>2236</v>
      </c>
      <c r="AI126" s="1670"/>
      <c r="AJ126" s="1670"/>
      <c r="AK126" s="1671"/>
      <c r="AL126" s="263"/>
      <c r="AM126" s="241"/>
    </row>
    <row r="127" spans="1:39" ht="15" customHeight="1">
      <c r="A127" s="174"/>
      <c r="B127" s="1666" t="s">
        <v>2163</v>
      </c>
      <c r="C127" s="1667"/>
      <c r="D127" s="1667"/>
      <c r="E127" s="1667"/>
      <c r="F127" s="1667"/>
      <c r="G127" s="1667"/>
      <c r="H127" s="1667"/>
      <c r="I127" s="1667"/>
      <c r="J127" s="1667"/>
      <c r="K127" s="1667"/>
      <c r="L127" s="1667"/>
      <c r="M127" s="1667"/>
      <c r="N127" s="1667"/>
      <c r="O127" s="1667"/>
      <c r="P127" s="1667"/>
      <c r="Q127" s="1667"/>
      <c r="R127" s="1667"/>
      <c r="S127" s="1667"/>
      <c r="T127" s="1667"/>
      <c r="U127" s="1667"/>
      <c r="V127" s="1667"/>
      <c r="W127" s="1667"/>
      <c r="X127" s="1667"/>
      <c r="Y127" s="1667"/>
      <c r="Z127" s="1667"/>
      <c r="AA127" s="1667"/>
      <c r="AB127" s="1667"/>
      <c r="AC127" s="1667"/>
      <c r="AD127" s="1667"/>
      <c r="AE127" s="1667"/>
      <c r="AF127" s="1667"/>
      <c r="AG127" s="1668"/>
      <c r="AH127" s="1669" t="s">
        <v>2237</v>
      </c>
      <c r="AI127" s="1670"/>
      <c r="AJ127" s="1670"/>
      <c r="AK127" s="1671"/>
      <c r="AL127" s="263"/>
      <c r="AM127" s="241"/>
    </row>
    <row r="128" spans="1:39" ht="15" customHeight="1">
      <c r="A128" s="174"/>
      <c r="B128" s="1666" t="s">
        <v>2164</v>
      </c>
      <c r="C128" s="1667"/>
      <c r="D128" s="1667"/>
      <c r="E128" s="1667"/>
      <c r="F128" s="1667"/>
      <c r="G128" s="1667"/>
      <c r="H128" s="1667"/>
      <c r="I128" s="1667"/>
      <c r="J128" s="1667"/>
      <c r="K128" s="1667"/>
      <c r="L128" s="1667"/>
      <c r="M128" s="1667"/>
      <c r="N128" s="1667"/>
      <c r="O128" s="1667"/>
      <c r="P128" s="1667"/>
      <c r="Q128" s="1667"/>
      <c r="R128" s="1667"/>
      <c r="S128" s="1667"/>
      <c r="T128" s="1667"/>
      <c r="U128" s="1667"/>
      <c r="V128" s="1667"/>
      <c r="W128" s="1667"/>
      <c r="X128" s="1667"/>
      <c r="Y128" s="1667"/>
      <c r="Z128" s="1667"/>
      <c r="AA128" s="1667"/>
      <c r="AB128" s="1667"/>
      <c r="AC128" s="1667"/>
      <c r="AD128" s="1667"/>
      <c r="AE128" s="1667"/>
      <c r="AF128" s="1667"/>
      <c r="AG128" s="1668"/>
      <c r="AH128" s="1669" t="s">
        <v>2238</v>
      </c>
      <c r="AI128" s="1670"/>
      <c r="AJ128" s="1670"/>
      <c r="AK128" s="1671"/>
      <c r="AL128" s="263"/>
      <c r="AM128" s="241"/>
    </row>
    <row r="129" spans="1:39" ht="15" customHeight="1">
      <c r="A129" s="174"/>
      <c r="B129" s="1666" t="s">
        <v>2165</v>
      </c>
      <c r="C129" s="1667"/>
      <c r="D129" s="1667"/>
      <c r="E129" s="1667"/>
      <c r="F129" s="1667"/>
      <c r="G129" s="1667"/>
      <c r="H129" s="1667"/>
      <c r="I129" s="1667"/>
      <c r="J129" s="1667"/>
      <c r="K129" s="1667"/>
      <c r="L129" s="1667"/>
      <c r="M129" s="1667"/>
      <c r="N129" s="1667"/>
      <c r="O129" s="1667"/>
      <c r="P129" s="1667"/>
      <c r="Q129" s="1667"/>
      <c r="R129" s="1667"/>
      <c r="S129" s="1667"/>
      <c r="T129" s="1667"/>
      <c r="U129" s="1667"/>
      <c r="V129" s="1667"/>
      <c r="W129" s="1667"/>
      <c r="X129" s="1667"/>
      <c r="Y129" s="1667"/>
      <c r="Z129" s="1667"/>
      <c r="AA129" s="1667"/>
      <c r="AB129" s="1667"/>
      <c r="AC129" s="1667"/>
      <c r="AD129" s="1667"/>
      <c r="AE129" s="1667"/>
      <c r="AF129" s="1667"/>
      <c r="AG129" s="1668"/>
      <c r="AH129" s="1669" t="s">
        <v>2239</v>
      </c>
      <c r="AI129" s="1670"/>
      <c r="AJ129" s="1670"/>
      <c r="AK129" s="1671"/>
      <c r="AL129" s="263"/>
      <c r="AM129" s="241"/>
    </row>
    <row r="130" spans="1:39" ht="45" customHeight="1">
      <c r="A130" s="174"/>
      <c r="B130" s="1666" t="s">
        <v>2166</v>
      </c>
      <c r="C130" s="1667"/>
      <c r="D130" s="1667"/>
      <c r="E130" s="1667"/>
      <c r="F130" s="1667"/>
      <c r="G130" s="1667"/>
      <c r="H130" s="1667"/>
      <c r="I130" s="1667"/>
      <c r="J130" s="1667"/>
      <c r="K130" s="1667"/>
      <c r="L130" s="1667"/>
      <c r="M130" s="1667"/>
      <c r="N130" s="1667"/>
      <c r="O130" s="1667"/>
      <c r="P130" s="1667"/>
      <c r="Q130" s="1667"/>
      <c r="R130" s="1667"/>
      <c r="S130" s="1667"/>
      <c r="T130" s="1667"/>
      <c r="U130" s="1667"/>
      <c r="V130" s="1667"/>
      <c r="W130" s="1667"/>
      <c r="X130" s="1667"/>
      <c r="Y130" s="1667"/>
      <c r="Z130" s="1667"/>
      <c r="AA130" s="1667"/>
      <c r="AB130" s="1667"/>
      <c r="AC130" s="1667"/>
      <c r="AD130" s="1667"/>
      <c r="AE130" s="1667"/>
      <c r="AF130" s="1667"/>
      <c r="AG130" s="1668"/>
      <c r="AH130" s="1669" t="s">
        <v>2240</v>
      </c>
      <c r="AI130" s="1670"/>
      <c r="AJ130" s="1670"/>
      <c r="AK130" s="1671"/>
      <c r="AL130" s="263"/>
      <c r="AM130" s="241"/>
    </row>
    <row r="131" spans="1:39" ht="15" customHeight="1">
      <c r="A131" s="174"/>
      <c r="B131" s="1666" t="s">
        <v>2167</v>
      </c>
      <c r="C131" s="1667"/>
      <c r="D131" s="1667"/>
      <c r="E131" s="1667"/>
      <c r="F131" s="1667"/>
      <c r="G131" s="1667"/>
      <c r="H131" s="1667"/>
      <c r="I131" s="1667"/>
      <c r="J131" s="1667"/>
      <c r="K131" s="1667"/>
      <c r="L131" s="1667"/>
      <c r="M131" s="1667"/>
      <c r="N131" s="1667"/>
      <c r="O131" s="1667"/>
      <c r="P131" s="1667"/>
      <c r="Q131" s="1667"/>
      <c r="R131" s="1667"/>
      <c r="S131" s="1667"/>
      <c r="T131" s="1667"/>
      <c r="U131" s="1667"/>
      <c r="V131" s="1667"/>
      <c r="W131" s="1667"/>
      <c r="X131" s="1667"/>
      <c r="Y131" s="1667"/>
      <c r="Z131" s="1667"/>
      <c r="AA131" s="1667"/>
      <c r="AB131" s="1667"/>
      <c r="AC131" s="1667"/>
      <c r="AD131" s="1667"/>
      <c r="AE131" s="1667"/>
      <c r="AF131" s="1667"/>
      <c r="AG131" s="1668"/>
      <c r="AH131" s="1669" t="s">
        <v>2241</v>
      </c>
      <c r="AI131" s="1670"/>
      <c r="AJ131" s="1670"/>
      <c r="AK131" s="1671"/>
      <c r="AL131" s="263"/>
      <c r="AM131" s="241"/>
    </row>
    <row r="132" spans="1:39" ht="15" customHeight="1">
      <c r="A132" s="174"/>
      <c r="B132" s="1666" t="s">
        <v>2168</v>
      </c>
      <c r="C132" s="1667"/>
      <c r="D132" s="1667"/>
      <c r="E132" s="1667"/>
      <c r="F132" s="1667"/>
      <c r="G132" s="1667"/>
      <c r="H132" s="1667"/>
      <c r="I132" s="1667"/>
      <c r="J132" s="1667"/>
      <c r="K132" s="1667"/>
      <c r="L132" s="1667"/>
      <c r="M132" s="1667"/>
      <c r="N132" s="1667"/>
      <c r="O132" s="1667"/>
      <c r="P132" s="1667"/>
      <c r="Q132" s="1667"/>
      <c r="R132" s="1667"/>
      <c r="S132" s="1667"/>
      <c r="T132" s="1667"/>
      <c r="U132" s="1667"/>
      <c r="V132" s="1667"/>
      <c r="W132" s="1667"/>
      <c r="X132" s="1667"/>
      <c r="Y132" s="1667"/>
      <c r="Z132" s="1667"/>
      <c r="AA132" s="1667"/>
      <c r="AB132" s="1667"/>
      <c r="AC132" s="1667"/>
      <c r="AD132" s="1667"/>
      <c r="AE132" s="1667"/>
      <c r="AF132" s="1667"/>
      <c r="AG132" s="1668"/>
      <c r="AH132" s="1669" t="s">
        <v>2242</v>
      </c>
      <c r="AI132" s="1670"/>
      <c r="AJ132" s="1670"/>
      <c r="AK132" s="1671"/>
      <c r="AL132" s="263"/>
      <c r="AM132" s="241"/>
    </row>
    <row r="133" spans="1:39" ht="15" customHeight="1">
      <c r="A133" s="174"/>
      <c r="B133" s="1666" t="s">
        <v>2329</v>
      </c>
      <c r="C133" s="1667"/>
      <c r="D133" s="1667"/>
      <c r="E133" s="1667"/>
      <c r="F133" s="1667"/>
      <c r="G133" s="1667"/>
      <c r="H133" s="1667"/>
      <c r="I133" s="1667"/>
      <c r="J133" s="1667"/>
      <c r="K133" s="1667"/>
      <c r="L133" s="1667"/>
      <c r="M133" s="1667"/>
      <c r="N133" s="1667"/>
      <c r="O133" s="1667"/>
      <c r="P133" s="1667"/>
      <c r="Q133" s="1667"/>
      <c r="R133" s="1667"/>
      <c r="S133" s="1667"/>
      <c r="T133" s="1667"/>
      <c r="U133" s="1667"/>
      <c r="V133" s="1667"/>
      <c r="W133" s="1667"/>
      <c r="X133" s="1667"/>
      <c r="Y133" s="1667"/>
      <c r="Z133" s="1667"/>
      <c r="AA133" s="1667"/>
      <c r="AB133" s="1667"/>
      <c r="AC133" s="1667"/>
      <c r="AD133" s="1667"/>
      <c r="AE133" s="1667"/>
      <c r="AF133" s="1667"/>
      <c r="AG133" s="1668"/>
      <c r="AH133" s="1669" t="s">
        <v>2243</v>
      </c>
      <c r="AI133" s="1670"/>
      <c r="AJ133" s="1670"/>
      <c r="AK133" s="1671"/>
      <c r="AL133" s="263"/>
      <c r="AM133" s="241"/>
    </row>
    <row r="134" spans="1:39" ht="15" customHeight="1">
      <c r="A134" s="174"/>
      <c r="B134" s="1666" t="s">
        <v>2330</v>
      </c>
      <c r="C134" s="1667"/>
      <c r="D134" s="1667"/>
      <c r="E134" s="1667"/>
      <c r="F134" s="1667"/>
      <c r="G134" s="1667"/>
      <c r="H134" s="1667"/>
      <c r="I134" s="1667"/>
      <c r="J134" s="1667"/>
      <c r="K134" s="1667"/>
      <c r="L134" s="1667"/>
      <c r="M134" s="1667"/>
      <c r="N134" s="1667"/>
      <c r="O134" s="1667"/>
      <c r="P134" s="1667"/>
      <c r="Q134" s="1667"/>
      <c r="R134" s="1667"/>
      <c r="S134" s="1667"/>
      <c r="T134" s="1667"/>
      <c r="U134" s="1667"/>
      <c r="V134" s="1667"/>
      <c r="W134" s="1667"/>
      <c r="X134" s="1667"/>
      <c r="Y134" s="1667"/>
      <c r="Z134" s="1667"/>
      <c r="AA134" s="1667"/>
      <c r="AB134" s="1667"/>
      <c r="AC134" s="1667"/>
      <c r="AD134" s="1667"/>
      <c r="AE134" s="1667"/>
      <c r="AF134" s="1667"/>
      <c r="AG134" s="1668"/>
      <c r="AH134" s="1669" t="s">
        <v>2244</v>
      </c>
      <c r="AI134" s="1670"/>
      <c r="AJ134" s="1670"/>
      <c r="AK134" s="1671"/>
      <c r="AL134" s="263"/>
      <c r="AM134" s="241"/>
    </row>
    <row r="135" spans="1:39" ht="84.95" customHeight="1">
      <c r="A135" s="174"/>
      <c r="B135" s="1666" t="s">
        <v>2331</v>
      </c>
      <c r="C135" s="1667"/>
      <c r="D135" s="1667"/>
      <c r="E135" s="1667"/>
      <c r="F135" s="1667"/>
      <c r="G135" s="1667"/>
      <c r="H135" s="1667"/>
      <c r="I135" s="1667"/>
      <c r="J135" s="1667"/>
      <c r="K135" s="1667"/>
      <c r="L135" s="1667"/>
      <c r="M135" s="1667"/>
      <c r="N135" s="1667"/>
      <c r="O135" s="1667"/>
      <c r="P135" s="1667"/>
      <c r="Q135" s="1667"/>
      <c r="R135" s="1667"/>
      <c r="S135" s="1667"/>
      <c r="T135" s="1667"/>
      <c r="U135" s="1667"/>
      <c r="V135" s="1667"/>
      <c r="W135" s="1667"/>
      <c r="X135" s="1667"/>
      <c r="Y135" s="1667"/>
      <c r="Z135" s="1667"/>
      <c r="AA135" s="1667"/>
      <c r="AB135" s="1667"/>
      <c r="AC135" s="1667"/>
      <c r="AD135" s="1667"/>
      <c r="AE135" s="1667"/>
      <c r="AF135" s="1667"/>
      <c r="AG135" s="1668"/>
      <c r="AH135" s="1669" t="s">
        <v>2245</v>
      </c>
      <c r="AI135" s="1670"/>
      <c r="AJ135" s="1670"/>
      <c r="AK135" s="1671"/>
      <c r="AL135" s="263"/>
      <c r="AM135" s="241"/>
    </row>
    <row r="136" spans="1:39" ht="15" customHeight="1">
      <c r="A136" s="174"/>
      <c r="B136" s="1666" t="s">
        <v>2169</v>
      </c>
      <c r="C136" s="1667"/>
      <c r="D136" s="1667"/>
      <c r="E136" s="1667"/>
      <c r="F136" s="1667"/>
      <c r="G136" s="1667"/>
      <c r="H136" s="1667"/>
      <c r="I136" s="1667"/>
      <c r="J136" s="1667"/>
      <c r="K136" s="1667"/>
      <c r="L136" s="1667"/>
      <c r="M136" s="1667"/>
      <c r="N136" s="1667"/>
      <c r="O136" s="1667"/>
      <c r="P136" s="1667"/>
      <c r="Q136" s="1667"/>
      <c r="R136" s="1667"/>
      <c r="S136" s="1667"/>
      <c r="T136" s="1667"/>
      <c r="U136" s="1667"/>
      <c r="V136" s="1667"/>
      <c r="W136" s="1667"/>
      <c r="X136" s="1667"/>
      <c r="Y136" s="1667"/>
      <c r="Z136" s="1667"/>
      <c r="AA136" s="1667"/>
      <c r="AB136" s="1667"/>
      <c r="AC136" s="1667"/>
      <c r="AD136" s="1667"/>
      <c r="AE136" s="1667"/>
      <c r="AF136" s="1667"/>
      <c r="AG136" s="1668"/>
      <c r="AH136" s="1669" t="s">
        <v>2246</v>
      </c>
      <c r="AI136" s="1670"/>
      <c r="AJ136" s="1670"/>
      <c r="AK136" s="1671"/>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36" t="s">
        <v>2469</v>
      </c>
      <c r="B138" s="1536"/>
      <c r="C138" s="1536"/>
      <c r="D138" s="1536"/>
      <c r="E138" s="1536"/>
      <c r="F138" s="1536"/>
      <c r="G138" s="1536"/>
      <c r="H138" s="1536"/>
      <c r="I138" s="1536"/>
      <c r="J138" s="1536"/>
      <c r="K138" s="1536"/>
      <c r="L138" s="1536"/>
      <c r="M138" s="1536"/>
      <c r="N138" s="1536"/>
      <c r="O138" s="1536"/>
      <c r="P138" s="1536"/>
      <c r="Q138" s="1536"/>
      <c r="R138" s="1536"/>
      <c r="S138" s="1536"/>
      <c r="T138" s="1536"/>
      <c r="U138" s="1536"/>
      <c r="V138" s="1536"/>
      <c r="W138" s="1536"/>
      <c r="X138" s="1536"/>
      <c r="Y138" s="1536"/>
      <c r="Z138" s="1536"/>
      <c r="AA138" s="1536"/>
      <c r="AB138" s="1536"/>
      <c r="AC138" s="1536"/>
      <c r="AD138" s="1536"/>
      <c r="AE138" s="1536"/>
      <c r="AF138" s="1536"/>
      <c r="AG138" s="1536"/>
      <c r="AH138" s="1536"/>
      <c r="AI138" s="1536"/>
      <c r="AJ138" s="1536"/>
      <c r="AK138" s="1536"/>
      <c r="AL138" s="1536"/>
      <c r="AM138" s="241"/>
    </row>
    <row r="139" spans="1:39" ht="12.6" customHeight="1">
      <c r="A139" s="1536"/>
      <c r="B139" s="1536"/>
      <c r="C139" s="1536"/>
      <c r="D139" s="1536"/>
      <c r="E139" s="1536"/>
      <c r="F139" s="1536"/>
      <c r="G139" s="1536"/>
      <c r="H139" s="1536"/>
      <c r="I139" s="1536"/>
      <c r="J139" s="1536"/>
      <c r="K139" s="1536"/>
      <c r="L139" s="1536"/>
      <c r="M139" s="1536"/>
      <c r="N139" s="1536"/>
      <c r="O139" s="1536"/>
      <c r="P139" s="1536"/>
      <c r="Q139" s="1536"/>
      <c r="R139" s="1536"/>
      <c r="S139" s="1536"/>
      <c r="T139" s="1536"/>
      <c r="U139" s="1536"/>
      <c r="V139" s="1536"/>
      <c r="W139" s="1536"/>
      <c r="X139" s="1536"/>
      <c r="Y139" s="1536"/>
      <c r="Z139" s="1536"/>
      <c r="AA139" s="1536"/>
      <c r="AB139" s="1536"/>
      <c r="AC139" s="1536"/>
      <c r="AD139" s="1536"/>
      <c r="AE139" s="1536"/>
      <c r="AF139" s="1536"/>
      <c r="AG139" s="1536"/>
      <c r="AH139" s="1536"/>
      <c r="AI139" s="1536"/>
      <c r="AJ139" s="1536"/>
      <c r="AK139" s="1536"/>
      <c r="AL139" s="1536"/>
      <c r="AM139" s="241"/>
    </row>
    <row r="140" spans="1:39" ht="15" customHeight="1">
      <c r="A140" s="174"/>
      <c r="B140" s="1672" t="s">
        <v>2314</v>
      </c>
      <c r="C140" s="1672"/>
      <c r="D140" s="1672"/>
      <c r="E140" s="1672"/>
      <c r="F140" s="1672"/>
      <c r="G140" s="1672"/>
      <c r="H140" s="1672"/>
      <c r="I140" s="1672"/>
      <c r="J140" s="1672"/>
      <c r="K140" s="1672"/>
      <c r="L140" s="1672"/>
      <c r="M140" s="1672"/>
      <c r="N140" s="1672"/>
      <c r="O140" s="1672"/>
      <c r="P140" s="1672"/>
      <c r="Q140" s="1672"/>
      <c r="R140" s="1672"/>
      <c r="S140" s="1672"/>
      <c r="T140" s="1672"/>
      <c r="U140" s="1672"/>
      <c r="V140" s="1672"/>
      <c r="W140" s="1672"/>
      <c r="X140" s="1672"/>
      <c r="Y140" s="1672"/>
      <c r="Z140" s="1672"/>
      <c r="AA140" s="1672"/>
      <c r="AB140" s="1672"/>
      <c r="AC140" s="1672"/>
      <c r="AD140" s="1672"/>
      <c r="AE140" s="1672"/>
      <c r="AF140" s="1672"/>
      <c r="AG140" s="1672"/>
      <c r="AH140" s="1672" t="s">
        <v>2170</v>
      </c>
      <c r="AI140" s="1672"/>
      <c r="AJ140" s="1672"/>
      <c r="AK140" s="1672"/>
      <c r="AL140" s="174"/>
      <c r="AM140" s="241"/>
    </row>
    <row r="141" spans="1:39" ht="15" customHeight="1">
      <c r="A141" s="174"/>
      <c r="B141" s="1662" t="s">
        <v>2315</v>
      </c>
      <c r="C141" s="1662"/>
      <c r="D141" s="1662"/>
      <c r="E141" s="1662"/>
      <c r="F141" s="1662"/>
      <c r="G141" s="1662"/>
      <c r="H141" s="1662"/>
      <c r="I141" s="1662"/>
      <c r="J141" s="1662"/>
      <c r="K141" s="1662"/>
      <c r="L141" s="1662"/>
      <c r="M141" s="1662"/>
      <c r="N141" s="1662"/>
      <c r="O141" s="1662"/>
      <c r="P141" s="1662"/>
      <c r="Q141" s="1662"/>
      <c r="R141" s="1662"/>
      <c r="S141" s="1662"/>
      <c r="T141" s="1662"/>
      <c r="U141" s="1662"/>
      <c r="V141" s="1662"/>
      <c r="W141" s="1662"/>
      <c r="X141" s="1662"/>
      <c r="Y141" s="1662"/>
      <c r="Z141" s="1662"/>
      <c r="AA141" s="1662"/>
      <c r="AB141" s="1662"/>
      <c r="AC141" s="1662"/>
      <c r="AD141" s="1662"/>
      <c r="AE141" s="1662"/>
      <c r="AF141" s="1662"/>
      <c r="AG141" s="1662"/>
      <c r="AH141" s="1663" t="s">
        <v>2281</v>
      </c>
      <c r="AI141" s="1664"/>
      <c r="AJ141" s="1664"/>
      <c r="AK141" s="1665"/>
      <c r="AL141" s="174"/>
      <c r="AM141" s="241"/>
    </row>
    <row r="142" spans="1:39" ht="15" customHeight="1">
      <c r="A142" s="174"/>
      <c r="B142" s="1662" t="s">
        <v>2316</v>
      </c>
      <c r="C142" s="1662"/>
      <c r="D142" s="1662"/>
      <c r="E142" s="1662"/>
      <c r="F142" s="1662"/>
      <c r="G142" s="1662"/>
      <c r="H142" s="1662"/>
      <c r="I142" s="1662"/>
      <c r="J142" s="1662"/>
      <c r="K142" s="1662"/>
      <c r="L142" s="1662"/>
      <c r="M142" s="1662"/>
      <c r="N142" s="1662"/>
      <c r="O142" s="1662"/>
      <c r="P142" s="1662"/>
      <c r="Q142" s="1662"/>
      <c r="R142" s="1662"/>
      <c r="S142" s="1662"/>
      <c r="T142" s="1662"/>
      <c r="U142" s="1662"/>
      <c r="V142" s="1662"/>
      <c r="W142" s="1662"/>
      <c r="X142" s="1662"/>
      <c r="Y142" s="1662"/>
      <c r="Z142" s="1662"/>
      <c r="AA142" s="1662"/>
      <c r="AB142" s="1662"/>
      <c r="AC142" s="1662"/>
      <c r="AD142" s="1662"/>
      <c r="AE142" s="1662"/>
      <c r="AF142" s="1662"/>
      <c r="AG142" s="1662"/>
      <c r="AH142" s="1663" t="s">
        <v>2319</v>
      </c>
      <c r="AI142" s="1664"/>
      <c r="AJ142" s="1664"/>
      <c r="AK142" s="1665"/>
      <c r="AL142" s="174"/>
      <c r="AM142" s="241"/>
    </row>
    <row r="143" spans="1:39" ht="15" customHeight="1">
      <c r="A143" s="174"/>
      <c r="B143" s="1662" t="s">
        <v>2317</v>
      </c>
      <c r="C143" s="1662"/>
      <c r="D143" s="1662"/>
      <c r="E143" s="1662"/>
      <c r="F143" s="1662"/>
      <c r="G143" s="1662"/>
      <c r="H143" s="1662"/>
      <c r="I143" s="1662"/>
      <c r="J143" s="1662"/>
      <c r="K143" s="1662"/>
      <c r="L143" s="1662"/>
      <c r="M143" s="1662"/>
      <c r="N143" s="1662"/>
      <c r="O143" s="1662"/>
      <c r="P143" s="1662"/>
      <c r="Q143" s="1662"/>
      <c r="R143" s="1662"/>
      <c r="S143" s="1662"/>
      <c r="T143" s="1662"/>
      <c r="U143" s="1662"/>
      <c r="V143" s="1662"/>
      <c r="W143" s="1662"/>
      <c r="X143" s="1662"/>
      <c r="Y143" s="1662"/>
      <c r="Z143" s="1662"/>
      <c r="AA143" s="1662"/>
      <c r="AB143" s="1662"/>
      <c r="AC143" s="1662"/>
      <c r="AD143" s="1662"/>
      <c r="AE143" s="1662"/>
      <c r="AF143" s="1662"/>
      <c r="AG143" s="1662"/>
      <c r="AH143" s="1663" t="s">
        <v>2320</v>
      </c>
      <c r="AI143" s="1664"/>
      <c r="AJ143" s="1664"/>
      <c r="AK143" s="1665"/>
      <c r="AL143" s="174"/>
      <c r="AM143" s="241"/>
    </row>
    <row r="144" spans="1:39" ht="15" customHeight="1">
      <c r="A144" s="174"/>
      <c r="B144" s="1662" t="s">
        <v>2318</v>
      </c>
      <c r="C144" s="1662"/>
      <c r="D144" s="1662"/>
      <c r="E144" s="1662"/>
      <c r="F144" s="1662"/>
      <c r="G144" s="1662"/>
      <c r="H144" s="1662"/>
      <c r="I144" s="1662"/>
      <c r="J144" s="1662"/>
      <c r="K144" s="1662"/>
      <c r="L144" s="1662"/>
      <c r="M144" s="1662"/>
      <c r="N144" s="1662"/>
      <c r="O144" s="1662"/>
      <c r="P144" s="1662"/>
      <c r="Q144" s="1662"/>
      <c r="R144" s="1662"/>
      <c r="S144" s="1662"/>
      <c r="T144" s="1662"/>
      <c r="U144" s="1662"/>
      <c r="V144" s="1662"/>
      <c r="W144" s="1662"/>
      <c r="X144" s="1662"/>
      <c r="Y144" s="1662"/>
      <c r="Z144" s="1662"/>
      <c r="AA144" s="1662"/>
      <c r="AB144" s="1662"/>
      <c r="AC144" s="1662"/>
      <c r="AD144" s="1662"/>
      <c r="AE144" s="1662"/>
      <c r="AF144" s="1662"/>
      <c r="AG144" s="1662"/>
      <c r="AH144" s="1663" t="s">
        <v>2321</v>
      </c>
      <c r="AI144" s="1664"/>
      <c r="AJ144" s="1664"/>
      <c r="AK144" s="1665"/>
      <c r="AL144" s="174"/>
      <c r="AM144" s="241"/>
    </row>
    <row r="145" spans="1:44" ht="15" customHeight="1">
      <c r="A145" s="174"/>
      <c r="B145" s="1662" t="s">
        <v>2333</v>
      </c>
      <c r="C145" s="1662"/>
      <c r="D145" s="1662"/>
      <c r="E145" s="1662"/>
      <c r="F145" s="1662"/>
      <c r="G145" s="1662"/>
      <c r="H145" s="1662"/>
      <c r="I145" s="1662"/>
      <c r="J145" s="1662"/>
      <c r="K145" s="1662"/>
      <c r="L145" s="1662"/>
      <c r="M145" s="1662"/>
      <c r="N145" s="1662"/>
      <c r="O145" s="1662"/>
      <c r="P145" s="1662"/>
      <c r="Q145" s="1662"/>
      <c r="R145" s="1662"/>
      <c r="S145" s="1662"/>
      <c r="T145" s="1662"/>
      <c r="U145" s="1662"/>
      <c r="V145" s="1662"/>
      <c r="W145" s="1662"/>
      <c r="X145" s="1662"/>
      <c r="Y145" s="1662"/>
      <c r="Z145" s="1662"/>
      <c r="AA145" s="1662"/>
      <c r="AB145" s="1662"/>
      <c r="AC145" s="1662"/>
      <c r="AD145" s="1662"/>
      <c r="AE145" s="1662"/>
      <c r="AF145" s="1662"/>
      <c r="AG145" s="1662"/>
      <c r="AH145" s="1663" t="s">
        <v>2322</v>
      </c>
      <c r="AI145" s="1664"/>
      <c r="AJ145" s="1664"/>
      <c r="AK145" s="1665"/>
      <c r="AL145" s="174"/>
      <c r="AM145" s="241"/>
    </row>
    <row r="146" spans="1:44" ht="15" customHeight="1">
      <c r="A146" s="174"/>
      <c r="B146" s="1662" t="s">
        <v>2169</v>
      </c>
      <c r="C146" s="1662"/>
      <c r="D146" s="1662"/>
      <c r="E146" s="1662"/>
      <c r="F146" s="1662"/>
      <c r="G146" s="1662"/>
      <c r="H146" s="1662"/>
      <c r="I146" s="1662"/>
      <c r="J146" s="1662"/>
      <c r="K146" s="1662"/>
      <c r="L146" s="1662"/>
      <c r="M146" s="1662"/>
      <c r="N146" s="1662"/>
      <c r="O146" s="1662"/>
      <c r="P146" s="1662"/>
      <c r="Q146" s="1662"/>
      <c r="R146" s="1662"/>
      <c r="S146" s="1662"/>
      <c r="T146" s="1662"/>
      <c r="U146" s="1662"/>
      <c r="V146" s="1662"/>
      <c r="W146" s="1662"/>
      <c r="X146" s="1662"/>
      <c r="Y146" s="1662"/>
      <c r="Z146" s="1662"/>
      <c r="AA146" s="1662"/>
      <c r="AB146" s="1662"/>
      <c r="AC146" s="1662"/>
      <c r="AD146" s="1662"/>
      <c r="AE146" s="1662"/>
      <c r="AF146" s="1662"/>
      <c r="AG146" s="1662"/>
      <c r="AH146" s="1663" t="s">
        <v>2323</v>
      </c>
      <c r="AI146" s="1664"/>
      <c r="AJ146" s="1664"/>
      <c r="AK146" s="1665"/>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36" t="s">
        <v>2470</v>
      </c>
      <c r="B148" s="1536"/>
      <c r="C148" s="1536"/>
      <c r="D148" s="1536"/>
      <c r="E148" s="1536"/>
      <c r="F148" s="1536"/>
      <c r="G148" s="1536"/>
      <c r="H148" s="1536"/>
      <c r="I148" s="1536"/>
      <c r="J148" s="1536"/>
      <c r="K148" s="1536"/>
      <c r="L148" s="1536"/>
      <c r="M148" s="1536"/>
      <c r="N148" s="1536"/>
      <c r="O148" s="1536"/>
      <c r="P148" s="1536"/>
      <c r="Q148" s="1536"/>
      <c r="R148" s="1536"/>
      <c r="S148" s="1536"/>
      <c r="T148" s="1536"/>
      <c r="U148" s="1536"/>
      <c r="V148" s="1536"/>
      <c r="W148" s="1536"/>
      <c r="X148" s="1536"/>
      <c r="Y148" s="1536"/>
      <c r="Z148" s="1536"/>
      <c r="AA148" s="1536"/>
      <c r="AB148" s="1536"/>
      <c r="AC148" s="1536"/>
      <c r="AD148" s="1536"/>
      <c r="AE148" s="1536"/>
      <c r="AF148" s="1536"/>
      <c r="AG148" s="1536"/>
      <c r="AH148" s="1536"/>
      <c r="AI148" s="1536"/>
      <c r="AJ148" s="1536"/>
      <c r="AK148" s="1536"/>
      <c r="AL148" s="1536"/>
      <c r="AM148" s="4"/>
      <c r="AN148" s="4"/>
      <c r="AO148" s="4"/>
      <c r="AP148" s="4"/>
      <c r="AQ148" s="4"/>
      <c r="AR148" s="4"/>
    </row>
    <row r="149" spans="1:44" ht="15" customHeight="1">
      <c r="A149" s="1536"/>
      <c r="B149" s="1536"/>
      <c r="C149" s="1536"/>
      <c r="D149" s="1536"/>
      <c r="E149" s="1536"/>
      <c r="F149" s="1536"/>
      <c r="G149" s="1536"/>
      <c r="H149" s="1536"/>
      <c r="I149" s="1536"/>
      <c r="J149" s="1536"/>
      <c r="K149" s="1536"/>
      <c r="L149" s="1536"/>
      <c r="M149" s="1536"/>
      <c r="N149" s="1536"/>
      <c r="O149" s="1536"/>
      <c r="P149" s="1536"/>
      <c r="Q149" s="1536"/>
      <c r="R149" s="1536"/>
      <c r="S149" s="1536"/>
      <c r="T149" s="1536"/>
      <c r="U149" s="1536"/>
      <c r="V149" s="1536"/>
      <c r="W149" s="1536"/>
      <c r="X149" s="1536"/>
      <c r="Y149" s="1536"/>
      <c r="Z149" s="1536"/>
      <c r="AA149" s="1536"/>
      <c r="AB149" s="1536"/>
      <c r="AC149" s="1536"/>
      <c r="AD149" s="1536"/>
      <c r="AE149" s="1536"/>
      <c r="AF149" s="1536"/>
      <c r="AG149" s="1536"/>
      <c r="AH149" s="1536"/>
      <c r="AI149" s="1536"/>
      <c r="AJ149" s="1536"/>
      <c r="AK149" s="1536"/>
      <c r="AL149" s="1536"/>
      <c r="AM149" s="4"/>
      <c r="AN149" s="4"/>
      <c r="AO149" s="4"/>
      <c r="AP149" s="4"/>
      <c r="AQ149" s="4"/>
      <c r="AR149" s="4"/>
    </row>
    <row r="150" spans="1:44" ht="15" customHeight="1">
      <c r="A150" s="1536"/>
      <c r="B150" s="1536"/>
      <c r="C150" s="1536"/>
      <c r="D150" s="1536"/>
      <c r="E150" s="1536"/>
      <c r="F150" s="1536"/>
      <c r="G150" s="1536"/>
      <c r="H150" s="1536"/>
      <c r="I150" s="1536"/>
      <c r="J150" s="1536"/>
      <c r="K150" s="1536"/>
      <c r="L150" s="1536"/>
      <c r="M150" s="1536"/>
      <c r="N150" s="1536"/>
      <c r="O150" s="1536"/>
      <c r="P150" s="1536"/>
      <c r="Q150" s="1536"/>
      <c r="R150" s="1536"/>
      <c r="S150" s="1536"/>
      <c r="T150" s="1536"/>
      <c r="U150" s="1536"/>
      <c r="V150" s="1536"/>
      <c r="W150" s="1536"/>
      <c r="X150" s="1536"/>
      <c r="Y150" s="1536"/>
      <c r="Z150" s="1536"/>
      <c r="AA150" s="1536"/>
      <c r="AB150" s="1536"/>
      <c r="AC150" s="1536"/>
      <c r="AD150" s="1536"/>
      <c r="AE150" s="1536"/>
      <c r="AF150" s="1536"/>
      <c r="AG150" s="1536"/>
      <c r="AH150" s="1536"/>
      <c r="AI150" s="1536"/>
      <c r="AJ150" s="1536"/>
      <c r="AK150" s="1536"/>
      <c r="AL150" s="1536"/>
      <c r="AM150" s="4"/>
      <c r="AN150" s="4"/>
      <c r="AO150" s="4"/>
      <c r="AP150" s="4"/>
      <c r="AQ150" s="4"/>
      <c r="AR150" s="4"/>
    </row>
    <row r="151" spans="1:44" ht="15" customHeight="1">
      <c r="A151" s="1536"/>
      <c r="B151" s="1536"/>
      <c r="C151" s="1536"/>
      <c r="D151" s="1536"/>
      <c r="E151" s="1536"/>
      <c r="F151" s="1536"/>
      <c r="G151" s="1536"/>
      <c r="H151" s="1536"/>
      <c r="I151" s="1536"/>
      <c r="J151" s="1536"/>
      <c r="K151" s="1536"/>
      <c r="L151" s="1536"/>
      <c r="M151" s="1536"/>
      <c r="N151" s="1536"/>
      <c r="O151" s="1536"/>
      <c r="P151" s="1536"/>
      <c r="Q151" s="1536"/>
      <c r="R151" s="1536"/>
      <c r="S151" s="1536"/>
      <c r="T151" s="1536"/>
      <c r="U151" s="1536"/>
      <c r="V151" s="1536"/>
      <c r="W151" s="1536"/>
      <c r="X151" s="1536"/>
      <c r="Y151" s="1536"/>
      <c r="Z151" s="1536"/>
      <c r="AA151" s="1536"/>
      <c r="AB151" s="1536"/>
      <c r="AC151" s="1536"/>
      <c r="AD151" s="1536"/>
      <c r="AE151" s="1536"/>
      <c r="AF151" s="1536"/>
      <c r="AG151" s="1536"/>
      <c r="AH151" s="1536"/>
      <c r="AI151" s="1536"/>
      <c r="AJ151" s="1536"/>
      <c r="AK151" s="1536"/>
      <c r="AL151" s="1536"/>
      <c r="AM151" s="4"/>
      <c r="AN151" s="4"/>
      <c r="AO151" s="4"/>
      <c r="AP151" s="4"/>
      <c r="AQ151" s="4"/>
      <c r="AR151" s="4"/>
    </row>
    <row r="152" spans="1:44" ht="7.5" customHeight="1">
      <c r="A152" s="1536"/>
      <c r="B152" s="1536"/>
      <c r="C152" s="1536"/>
      <c r="D152" s="1536"/>
      <c r="E152" s="1536"/>
      <c r="F152" s="1536"/>
      <c r="G152" s="1536"/>
      <c r="H152" s="1536"/>
      <c r="I152" s="1536"/>
      <c r="J152" s="1536"/>
      <c r="K152" s="1536"/>
      <c r="L152" s="1536"/>
      <c r="M152" s="1536"/>
      <c r="N152" s="1536"/>
      <c r="O152" s="1536"/>
      <c r="P152" s="1536"/>
      <c r="Q152" s="1536"/>
      <c r="R152" s="1536"/>
      <c r="S152" s="1536"/>
      <c r="T152" s="1536"/>
      <c r="U152" s="1536"/>
      <c r="V152" s="1536"/>
      <c r="W152" s="1536"/>
      <c r="X152" s="1536"/>
      <c r="Y152" s="1536"/>
      <c r="Z152" s="1536"/>
      <c r="AA152" s="1536"/>
      <c r="AB152" s="1536"/>
      <c r="AC152" s="1536"/>
      <c r="AD152" s="1536"/>
      <c r="AE152" s="1536"/>
      <c r="AF152" s="1536"/>
      <c r="AG152" s="1536"/>
      <c r="AH152" s="1536"/>
      <c r="AI152" s="1536"/>
      <c r="AJ152" s="1536"/>
      <c r="AK152" s="1536"/>
      <c r="AL152" s="1536"/>
      <c r="AM152" s="4"/>
      <c r="AN152" s="4"/>
      <c r="AO152" s="4"/>
      <c r="AP152" s="4"/>
      <c r="AQ152" s="4"/>
      <c r="AR152" s="4"/>
    </row>
    <row r="153" spans="1:44" ht="15" customHeight="1">
      <c r="A153" s="1536" t="s">
        <v>2471</v>
      </c>
      <c r="B153" s="1536"/>
      <c r="C153" s="1536"/>
      <c r="D153" s="1536"/>
      <c r="E153" s="1536"/>
      <c r="F153" s="1536"/>
      <c r="G153" s="1536"/>
      <c r="H153" s="1536"/>
      <c r="I153" s="1536"/>
      <c r="J153" s="1536"/>
      <c r="K153" s="1536"/>
      <c r="L153" s="1536"/>
      <c r="M153" s="1536"/>
      <c r="N153" s="1536"/>
      <c r="O153" s="1536"/>
      <c r="P153" s="1536"/>
      <c r="Q153" s="1536"/>
      <c r="R153" s="1536"/>
      <c r="S153" s="1536"/>
      <c r="T153" s="1536"/>
      <c r="U153" s="1536"/>
      <c r="V153" s="1536"/>
      <c r="W153" s="1536"/>
      <c r="X153" s="1536"/>
      <c r="Y153" s="1536"/>
      <c r="Z153" s="1536"/>
      <c r="AA153" s="1536"/>
      <c r="AB153" s="1536"/>
      <c r="AC153" s="1536"/>
      <c r="AD153" s="1536"/>
      <c r="AE153" s="1536"/>
      <c r="AF153" s="1536"/>
      <c r="AG153" s="1536"/>
      <c r="AH153" s="1536"/>
      <c r="AI153" s="1536"/>
      <c r="AJ153" s="1536"/>
      <c r="AK153" s="1536"/>
      <c r="AL153" s="1536"/>
      <c r="AM153" s="241"/>
    </row>
    <row r="154" spans="1:44" ht="15" customHeight="1">
      <c r="A154" s="1536"/>
      <c r="B154" s="1536"/>
      <c r="C154" s="1536"/>
      <c r="D154" s="1536"/>
      <c r="E154" s="1536"/>
      <c r="F154" s="1536"/>
      <c r="G154" s="1536"/>
      <c r="H154" s="1536"/>
      <c r="I154" s="1536"/>
      <c r="J154" s="1536"/>
      <c r="K154" s="1536"/>
      <c r="L154" s="1536"/>
      <c r="M154" s="1536"/>
      <c r="N154" s="1536"/>
      <c r="O154" s="1536"/>
      <c r="P154" s="1536"/>
      <c r="Q154" s="1536"/>
      <c r="R154" s="1536"/>
      <c r="S154" s="1536"/>
      <c r="T154" s="1536"/>
      <c r="U154" s="1536"/>
      <c r="V154" s="1536"/>
      <c r="W154" s="1536"/>
      <c r="X154" s="1536"/>
      <c r="Y154" s="1536"/>
      <c r="Z154" s="1536"/>
      <c r="AA154" s="1536"/>
      <c r="AB154" s="1536"/>
      <c r="AC154" s="1536"/>
      <c r="AD154" s="1536"/>
      <c r="AE154" s="1536"/>
      <c r="AF154" s="1536"/>
      <c r="AG154" s="1536"/>
      <c r="AH154" s="1536"/>
      <c r="AI154" s="1536"/>
      <c r="AJ154" s="1536"/>
      <c r="AK154" s="1536"/>
      <c r="AL154" s="1536"/>
      <c r="AM154" s="241"/>
    </row>
    <row r="155" spans="1:44" ht="15" customHeight="1">
      <c r="A155" s="1536"/>
      <c r="B155" s="1536"/>
      <c r="C155" s="1536"/>
      <c r="D155" s="1536"/>
      <c r="E155" s="1536"/>
      <c r="F155" s="1536"/>
      <c r="G155" s="1536"/>
      <c r="H155" s="1536"/>
      <c r="I155" s="1536"/>
      <c r="J155" s="1536"/>
      <c r="K155" s="1536"/>
      <c r="L155" s="1536"/>
      <c r="M155" s="1536"/>
      <c r="N155" s="1536"/>
      <c r="O155" s="1536"/>
      <c r="P155" s="1536"/>
      <c r="Q155" s="1536"/>
      <c r="R155" s="1536"/>
      <c r="S155" s="1536"/>
      <c r="T155" s="1536"/>
      <c r="U155" s="1536"/>
      <c r="V155" s="1536"/>
      <c r="W155" s="1536"/>
      <c r="X155" s="1536"/>
      <c r="Y155" s="1536"/>
      <c r="Z155" s="1536"/>
      <c r="AA155" s="1536"/>
      <c r="AB155" s="1536"/>
      <c r="AC155" s="1536"/>
      <c r="AD155" s="1536"/>
      <c r="AE155" s="1536"/>
      <c r="AF155" s="1536"/>
      <c r="AG155" s="1536"/>
      <c r="AH155" s="1536"/>
      <c r="AI155" s="1536"/>
      <c r="AJ155" s="1536"/>
      <c r="AK155" s="1536"/>
      <c r="AL155" s="1536"/>
      <c r="AM155" s="241"/>
    </row>
    <row r="156" spans="1:44" ht="15" customHeight="1">
      <c r="A156" s="1536"/>
      <c r="B156" s="1536"/>
      <c r="C156" s="1536"/>
      <c r="D156" s="1536"/>
      <c r="E156" s="1536"/>
      <c r="F156" s="1536"/>
      <c r="G156" s="1536"/>
      <c r="H156" s="1536"/>
      <c r="I156" s="1536"/>
      <c r="J156" s="1536"/>
      <c r="K156" s="1536"/>
      <c r="L156" s="1536"/>
      <c r="M156" s="1536"/>
      <c r="N156" s="1536"/>
      <c r="O156" s="1536"/>
      <c r="P156" s="1536"/>
      <c r="Q156" s="1536"/>
      <c r="R156" s="1536"/>
      <c r="S156" s="1536"/>
      <c r="T156" s="1536"/>
      <c r="U156" s="1536"/>
      <c r="V156" s="1536"/>
      <c r="W156" s="1536"/>
      <c r="X156" s="1536"/>
      <c r="Y156" s="1536"/>
      <c r="Z156" s="1536"/>
      <c r="AA156" s="1536"/>
      <c r="AB156" s="1536"/>
      <c r="AC156" s="1536"/>
      <c r="AD156" s="1536"/>
      <c r="AE156" s="1536"/>
      <c r="AF156" s="1536"/>
      <c r="AG156" s="1536"/>
      <c r="AH156" s="1536"/>
      <c r="AI156" s="1536"/>
      <c r="AJ156" s="1536"/>
      <c r="AK156" s="1536"/>
      <c r="AL156" s="1536"/>
      <c r="AM156" s="241"/>
    </row>
    <row r="157" spans="1:44" ht="15" customHeight="1">
      <c r="A157" s="1536"/>
      <c r="B157" s="1536"/>
      <c r="C157" s="1536"/>
      <c r="D157" s="1536"/>
      <c r="E157" s="1536"/>
      <c r="F157" s="1536"/>
      <c r="G157" s="1536"/>
      <c r="H157" s="1536"/>
      <c r="I157" s="1536"/>
      <c r="J157" s="1536"/>
      <c r="K157" s="1536"/>
      <c r="L157" s="1536"/>
      <c r="M157" s="1536"/>
      <c r="N157" s="1536"/>
      <c r="O157" s="1536"/>
      <c r="P157" s="1536"/>
      <c r="Q157" s="1536"/>
      <c r="R157" s="1536"/>
      <c r="S157" s="1536"/>
      <c r="T157" s="1536"/>
      <c r="U157" s="1536"/>
      <c r="V157" s="1536"/>
      <c r="W157" s="1536"/>
      <c r="X157" s="1536"/>
      <c r="Y157" s="1536"/>
      <c r="Z157" s="1536"/>
      <c r="AA157" s="1536"/>
      <c r="AB157" s="1536"/>
      <c r="AC157" s="1536"/>
      <c r="AD157" s="1536"/>
      <c r="AE157" s="1536"/>
      <c r="AF157" s="1536"/>
      <c r="AG157" s="1536"/>
      <c r="AH157" s="1536"/>
      <c r="AI157" s="1536"/>
      <c r="AJ157" s="1536"/>
      <c r="AK157" s="1536"/>
      <c r="AL157" s="1536"/>
      <c r="AM157" s="241"/>
    </row>
    <row r="158" spans="1:44" ht="15" customHeight="1">
      <c r="A158" s="1536"/>
      <c r="B158" s="1536"/>
      <c r="C158" s="1536"/>
      <c r="D158" s="1536"/>
      <c r="E158" s="1536"/>
      <c r="F158" s="1536"/>
      <c r="G158" s="1536"/>
      <c r="H158" s="1536"/>
      <c r="I158" s="1536"/>
      <c r="J158" s="1536"/>
      <c r="K158" s="1536"/>
      <c r="L158" s="1536"/>
      <c r="M158" s="1536"/>
      <c r="N158" s="1536"/>
      <c r="O158" s="1536"/>
      <c r="P158" s="1536"/>
      <c r="Q158" s="1536"/>
      <c r="R158" s="1536"/>
      <c r="S158" s="1536"/>
      <c r="T158" s="1536"/>
      <c r="U158" s="1536"/>
      <c r="V158" s="1536"/>
      <c r="W158" s="1536"/>
      <c r="X158" s="1536"/>
      <c r="Y158" s="1536"/>
      <c r="Z158" s="1536"/>
      <c r="AA158" s="1536"/>
      <c r="AB158" s="1536"/>
      <c r="AC158" s="1536"/>
      <c r="AD158" s="1536"/>
      <c r="AE158" s="1536"/>
      <c r="AF158" s="1536"/>
      <c r="AG158" s="1536"/>
      <c r="AH158" s="1536"/>
      <c r="AI158" s="1536"/>
      <c r="AJ158" s="1536"/>
      <c r="AK158" s="1536"/>
      <c r="AL158" s="1536"/>
      <c r="AM158" s="241"/>
    </row>
    <row r="159" spans="1:44" ht="15" customHeight="1">
      <c r="A159" s="1536"/>
      <c r="B159" s="1536"/>
      <c r="C159" s="1536"/>
      <c r="D159" s="1536"/>
      <c r="E159" s="1536"/>
      <c r="F159" s="1536"/>
      <c r="G159" s="1536"/>
      <c r="H159" s="1536"/>
      <c r="I159" s="1536"/>
      <c r="J159" s="1536"/>
      <c r="K159" s="1536"/>
      <c r="L159" s="1536"/>
      <c r="M159" s="1536"/>
      <c r="N159" s="1536"/>
      <c r="O159" s="1536"/>
      <c r="P159" s="1536"/>
      <c r="Q159" s="1536"/>
      <c r="R159" s="1536"/>
      <c r="S159" s="1536"/>
      <c r="T159" s="1536"/>
      <c r="U159" s="1536"/>
      <c r="V159" s="1536"/>
      <c r="W159" s="1536"/>
      <c r="X159" s="1536"/>
      <c r="Y159" s="1536"/>
      <c r="Z159" s="1536"/>
      <c r="AA159" s="1536"/>
      <c r="AB159" s="1536"/>
      <c r="AC159" s="1536"/>
      <c r="AD159" s="1536"/>
      <c r="AE159" s="1536"/>
      <c r="AF159" s="1536"/>
      <c r="AG159" s="1536"/>
      <c r="AH159" s="1536"/>
      <c r="AI159" s="1536"/>
      <c r="AJ159" s="1536"/>
      <c r="AK159" s="1536"/>
      <c r="AL159" s="1536"/>
      <c r="AM159" s="241"/>
    </row>
    <row r="160" spans="1:44" ht="15" customHeight="1">
      <c r="A160" s="1536"/>
      <c r="B160" s="1536"/>
      <c r="C160" s="1536"/>
      <c r="D160" s="1536"/>
      <c r="E160" s="1536"/>
      <c r="F160" s="1536"/>
      <c r="G160" s="1536"/>
      <c r="H160" s="1536"/>
      <c r="I160" s="1536"/>
      <c r="J160" s="1536"/>
      <c r="K160" s="1536"/>
      <c r="L160" s="1536"/>
      <c r="M160" s="1536"/>
      <c r="N160" s="1536"/>
      <c r="O160" s="1536"/>
      <c r="P160" s="1536"/>
      <c r="Q160" s="1536"/>
      <c r="R160" s="1536"/>
      <c r="S160" s="1536"/>
      <c r="T160" s="1536"/>
      <c r="U160" s="1536"/>
      <c r="V160" s="1536"/>
      <c r="W160" s="1536"/>
      <c r="X160" s="1536"/>
      <c r="Y160" s="1536"/>
      <c r="Z160" s="1536"/>
      <c r="AA160" s="1536"/>
      <c r="AB160" s="1536"/>
      <c r="AC160" s="1536"/>
      <c r="AD160" s="1536"/>
      <c r="AE160" s="1536"/>
      <c r="AF160" s="1536"/>
      <c r="AG160" s="1536"/>
      <c r="AH160" s="1536"/>
      <c r="AI160" s="1536"/>
      <c r="AJ160" s="1536"/>
      <c r="AK160" s="1536"/>
      <c r="AL160" s="1536"/>
      <c r="AM160" s="241"/>
    </row>
    <row r="161" spans="1:39" ht="15" customHeight="1">
      <c r="A161" s="1536"/>
      <c r="B161" s="1536"/>
      <c r="C161" s="1536"/>
      <c r="D161" s="1536"/>
      <c r="E161" s="1536"/>
      <c r="F161" s="1536"/>
      <c r="G161" s="1536"/>
      <c r="H161" s="1536"/>
      <c r="I161" s="1536"/>
      <c r="J161" s="1536"/>
      <c r="K161" s="1536"/>
      <c r="L161" s="1536"/>
      <c r="M161" s="1536"/>
      <c r="N161" s="1536"/>
      <c r="O161" s="1536"/>
      <c r="P161" s="1536"/>
      <c r="Q161" s="1536"/>
      <c r="R161" s="1536"/>
      <c r="S161" s="1536"/>
      <c r="T161" s="1536"/>
      <c r="U161" s="1536"/>
      <c r="V161" s="1536"/>
      <c r="W161" s="1536"/>
      <c r="X161" s="1536"/>
      <c r="Y161" s="1536"/>
      <c r="Z161" s="1536"/>
      <c r="AA161" s="1536"/>
      <c r="AB161" s="1536"/>
      <c r="AC161" s="1536"/>
      <c r="AD161" s="1536"/>
      <c r="AE161" s="1536"/>
      <c r="AF161" s="1536"/>
      <c r="AG161" s="1536"/>
      <c r="AH161" s="1536"/>
      <c r="AI161" s="1536"/>
      <c r="AJ161" s="1536"/>
      <c r="AK161" s="1536"/>
      <c r="AL161" s="1536"/>
      <c r="AM161" s="241"/>
    </row>
    <row r="162" spans="1:39" ht="15" customHeight="1">
      <c r="A162" s="1536"/>
      <c r="B162" s="1536"/>
      <c r="C162" s="1536"/>
      <c r="D162" s="1536"/>
      <c r="E162" s="1536"/>
      <c r="F162" s="1536"/>
      <c r="G162" s="1536"/>
      <c r="H162" s="1536"/>
      <c r="I162" s="1536"/>
      <c r="J162" s="1536"/>
      <c r="K162" s="1536"/>
      <c r="L162" s="1536"/>
      <c r="M162" s="1536"/>
      <c r="N162" s="1536"/>
      <c r="O162" s="1536"/>
      <c r="P162" s="1536"/>
      <c r="Q162" s="1536"/>
      <c r="R162" s="1536"/>
      <c r="S162" s="1536"/>
      <c r="T162" s="1536"/>
      <c r="U162" s="1536"/>
      <c r="V162" s="1536"/>
      <c r="W162" s="1536"/>
      <c r="X162" s="1536"/>
      <c r="Y162" s="1536"/>
      <c r="Z162" s="1536"/>
      <c r="AA162" s="1536"/>
      <c r="AB162" s="1536"/>
      <c r="AC162" s="1536"/>
      <c r="AD162" s="1536"/>
      <c r="AE162" s="1536"/>
      <c r="AF162" s="1536"/>
      <c r="AG162" s="1536"/>
      <c r="AH162" s="1536"/>
      <c r="AI162" s="1536"/>
      <c r="AJ162" s="1536"/>
      <c r="AK162" s="1536"/>
      <c r="AL162" s="1536"/>
      <c r="AM162" s="241"/>
    </row>
    <row r="163" spans="1:39" ht="15" customHeight="1">
      <c r="A163" s="1536"/>
      <c r="B163" s="1536"/>
      <c r="C163" s="1536"/>
      <c r="D163" s="1536"/>
      <c r="E163" s="1536"/>
      <c r="F163" s="1536"/>
      <c r="G163" s="1536"/>
      <c r="H163" s="1536"/>
      <c r="I163" s="1536"/>
      <c r="J163" s="1536"/>
      <c r="K163" s="1536"/>
      <c r="L163" s="1536"/>
      <c r="M163" s="1536"/>
      <c r="N163" s="1536"/>
      <c r="O163" s="1536"/>
      <c r="P163" s="1536"/>
      <c r="Q163" s="1536"/>
      <c r="R163" s="1536"/>
      <c r="S163" s="1536"/>
      <c r="T163" s="1536"/>
      <c r="U163" s="1536"/>
      <c r="V163" s="1536"/>
      <c r="W163" s="1536"/>
      <c r="X163" s="1536"/>
      <c r="Y163" s="1536"/>
      <c r="Z163" s="1536"/>
      <c r="AA163" s="1536"/>
      <c r="AB163" s="1536"/>
      <c r="AC163" s="1536"/>
      <c r="AD163" s="1536"/>
      <c r="AE163" s="1536"/>
      <c r="AF163" s="1536"/>
      <c r="AG163" s="1536"/>
      <c r="AH163" s="1536"/>
      <c r="AI163" s="1536"/>
      <c r="AJ163" s="1536"/>
      <c r="AK163" s="1536"/>
      <c r="AL163" s="1536"/>
      <c r="AM163" s="241"/>
    </row>
    <row r="164" spans="1:39" ht="15" customHeight="1">
      <c r="A164" s="1536"/>
      <c r="B164" s="1536"/>
      <c r="C164" s="1536"/>
      <c r="D164" s="1536"/>
      <c r="E164" s="1536"/>
      <c r="F164" s="1536"/>
      <c r="G164" s="1536"/>
      <c r="H164" s="1536"/>
      <c r="I164" s="1536"/>
      <c r="J164" s="1536"/>
      <c r="K164" s="1536"/>
      <c r="L164" s="1536"/>
      <c r="M164" s="1536"/>
      <c r="N164" s="1536"/>
      <c r="O164" s="1536"/>
      <c r="P164" s="1536"/>
      <c r="Q164" s="1536"/>
      <c r="R164" s="1536"/>
      <c r="S164" s="1536"/>
      <c r="T164" s="1536"/>
      <c r="U164" s="1536"/>
      <c r="V164" s="1536"/>
      <c r="W164" s="1536"/>
      <c r="X164" s="1536"/>
      <c r="Y164" s="1536"/>
      <c r="Z164" s="1536"/>
      <c r="AA164" s="1536"/>
      <c r="AB164" s="1536"/>
      <c r="AC164" s="1536"/>
      <c r="AD164" s="1536"/>
      <c r="AE164" s="1536"/>
      <c r="AF164" s="1536"/>
      <c r="AG164" s="1536"/>
      <c r="AH164" s="1536"/>
      <c r="AI164" s="1536"/>
      <c r="AJ164" s="1536"/>
      <c r="AK164" s="1536"/>
      <c r="AL164" s="1536"/>
      <c r="AM164" s="241"/>
    </row>
    <row r="165" spans="1:39" ht="15" customHeight="1">
      <c r="A165" s="1536"/>
      <c r="B165" s="1536"/>
      <c r="C165" s="1536"/>
      <c r="D165" s="1536"/>
      <c r="E165" s="1536"/>
      <c r="F165" s="1536"/>
      <c r="G165" s="1536"/>
      <c r="H165" s="1536"/>
      <c r="I165" s="1536"/>
      <c r="J165" s="1536"/>
      <c r="K165" s="1536"/>
      <c r="L165" s="1536"/>
      <c r="M165" s="1536"/>
      <c r="N165" s="1536"/>
      <c r="O165" s="1536"/>
      <c r="P165" s="1536"/>
      <c r="Q165" s="1536"/>
      <c r="R165" s="1536"/>
      <c r="S165" s="1536"/>
      <c r="T165" s="1536"/>
      <c r="U165" s="1536"/>
      <c r="V165" s="1536"/>
      <c r="W165" s="1536"/>
      <c r="X165" s="1536"/>
      <c r="Y165" s="1536"/>
      <c r="Z165" s="1536"/>
      <c r="AA165" s="1536"/>
      <c r="AB165" s="1536"/>
      <c r="AC165" s="1536"/>
      <c r="AD165" s="1536"/>
      <c r="AE165" s="1536"/>
      <c r="AF165" s="1536"/>
      <c r="AG165" s="1536"/>
      <c r="AH165" s="1536"/>
      <c r="AI165" s="1536"/>
      <c r="AJ165" s="1536"/>
      <c r="AK165" s="1536"/>
      <c r="AL165" s="1536"/>
      <c r="AM165" s="241"/>
    </row>
    <row r="166" spans="1:39" ht="15" customHeight="1">
      <c r="A166" s="1536"/>
      <c r="B166" s="1536"/>
      <c r="C166" s="1536"/>
      <c r="D166" s="1536"/>
      <c r="E166" s="1536"/>
      <c r="F166" s="1536"/>
      <c r="G166" s="1536"/>
      <c r="H166" s="1536"/>
      <c r="I166" s="1536"/>
      <c r="J166" s="1536"/>
      <c r="K166" s="1536"/>
      <c r="L166" s="1536"/>
      <c r="M166" s="1536"/>
      <c r="N166" s="1536"/>
      <c r="O166" s="1536"/>
      <c r="P166" s="1536"/>
      <c r="Q166" s="1536"/>
      <c r="R166" s="1536"/>
      <c r="S166" s="1536"/>
      <c r="T166" s="1536"/>
      <c r="U166" s="1536"/>
      <c r="V166" s="1536"/>
      <c r="W166" s="1536"/>
      <c r="X166" s="1536"/>
      <c r="Y166" s="1536"/>
      <c r="Z166" s="1536"/>
      <c r="AA166" s="1536"/>
      <c r="AB166" s="1536"/>
      <c r="AC166" s="1536"/>
      <c r="AD166" s="1536"/>
      <c r="AE166" s="1536"/>
      <c r="AF166" s="1536"/>
      <c r="AG166" s="1536"/>
      <c r="AH166" s="1536"/>
      <c r="AI166" s="1536"/>
      <c r="AJ166" s="1536"/>
      <c r="AK166" s="1536"/>
      <c r="AL166" s="1536"/>
      <c r="AM166" s="241"/>
    </row>
    <row r="167" spans="1:39" ht="2.4500000000000002" customHeight="1">
      <c r="A167" s="1536"/>
      <c r="B167" s="1536"/>
      <c r="C167" s="1536"/>
      <c r="D167" s="1536"/>
      <c r="E167" s="1536"/>
      <c r="F167" s="1536"/>
      <c r="G167" s="1536"/>
      <c r="H167" s="1536"/>
      <c r="I167" s="1536"/>
      <c r="J167" s="1536"/>
      <c r="K167" s="1536"/>
      <c r="L167" s="1536"/>
      <c r="M167" s="1536"/>
      <c r="N167" s="1536"/>
      <c r="O167" s="1536"/>
      <c r="P167" s="1536"/>
      <c r="Q167" s="1536"/>
      <c r="R167" s="1536"/>
      <c r="S167" s="1536"/>
      <c r="T167" s="1536"/>
      <c r="U167" s="1536"/>
      <c r="V167" s="1536"/>
      <c r="W167" s="1536"/>
      <c r="X167" s="1536"/>
      <c r="Y167" s="1536"/>
      <c r="Z167" s="1536"/>
      <c r="AA167" s="1536"/>
      <c r="AB167" s="1536"/>
      <c r="AC167" s="1536"/>
      <c r="AD167" s="1536"/>
      <c r="AE167" s="1536"/>
      <c r="AF167" s="1536"/>
      <c r="AG167" s="1536"/>
      <c r="AH167" s="1536"/>
      <c r="AI167" s="1536"/>
      <c r="AJ167" s="1536"/>
      <c r="AK167" s="1536"/>
      <c r="AL167" s="1536"/>
      <c r="AM167" s="241"/>
    </row>
    <row r="168" spans="1:39" ht="15" customHeight="1">
      <c r="A168" s="1536" t="s">
        <v>2472</v>
      </c>
      <c r="B168" s="1536"/>
      <c r="C168" s="1536"/>
      <c r="D168" s="1536"/>
      <c r="E168" s="1536"/>
      <c r="F168" s="1536"/>
      <c r="G168" s="1536"/>
      <c r="H168" s="1536"/>
      <c r="I168" s="1536"/>
      <c r="J168" s="1536"/>
      <c r="K168" s="1536"/>
      <c r="L168" s="1536"/>
      <c r="M168" s="1536"/>
      <c r="N168" s="1536"/>
      <c r="O168" s="1536"/>
      <c r="P168" s="1536"/>
      <c r="Q168" s="1536"/>
      <c r="R168" s="1536"/>
      <c r="S168" s="1536"/>
      <c r="T168" s="1536"/>
      <c r="U168" s="1536"/>
      <c r="V168" s="1536"/>
      <c r="W168" s="1536"/>
      <c r="X168" s="1536"/>
      <c r="Y168" s="1536"/>
      <c r="Z168" s="1536"/>
      <c r="AA168" s="1536"/>
      <c r="AB168" s="1536"/>
      <c r="AC168" s="1536"/>
      <c r="AD168" s="1536"/>
      <c r="AE168" s="1536"/>
      <c r="AF168" s="1536"/>
      <c r="AG168" s="1536"/>
      <c r="AH168" s="1536"/>
      <c r="AI168" s="1536"/>
      <c r="AJ168" s="1536"/>
      <c r="AK168" s="1536"/>
      <c r="AL168" s="1536"/>
      <c r="AM168" s="241"/>
    </row>
    <row r="169" spans="1:39" ht="15" customHeight="1">
      <c r="A169" s="1536"/>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241"/>
    </row>
    <row r="170" spans="1:39" ht="1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241"/>
    </row>
    <row r="171" spans="1:39" ht="15" customHeight="1">
      <c r="A171" s="1536"/>
      <c r="B171" s="1536"/>
      <c r="C171" s="1536"/>
      <c r="D171" s="1536"/>
      <c r="E171" s="1536"/>
      <c r="F171" s="1536"/>
      <c r="G171" s="1536"/>
      <c r="H171" s="1536"/>
      <c r="I171" s="1536"/>
      <c r="J171" s="1536"/>
      <c r="K171" s="1536"/>
      <c r="L171" s="1536"/>
      <c r="M171" s="1536"/>
      <c r="N171" s="1536"/>
      <c r="O171" s="1536"/>
      <c r="P171" s="1536"/>
      <c r="Q171" s="1536"/>
      <c r="R171" s="1536"/>
      <c r="S171" s="1536"/>
      <c r="T171" s="1536"/>
      <c r="U171" s="1536"/>
      <c r="V171" s="1536"/>
      <c r="W171" s="1536"/>
      <c r="X171" s="1536"/>
      <c r="Y171" s="1536"/>
      <c r="Z171" s="1536"/>
      <c r="AA171" s="1536"/>
      <c r="AB171" s="1536"/>
      <c r="AC171" s="1536"/>
      <c r="AD171" s="1536"/>
      <c r="AE171" s="1536"/>
      <c r="AF171" s="1536"/>
      <c r="AG171" s="1536"/>
      <c r="AH171" s="1536"/>
      <c r="AI171" s="1536"/>
      <c r="AJ171" s="1536"/>
      <c r="AK171" s="1536"/>
      <c r="AL171" s="1536"/>
      <c r="AM171" s="241"/>
    </row>
    <row r="172" spans="1:39" ht="15" customHeight="1">
      <c r="A172" s="1536"/>
      <c r="B172" s="1536"/>
      <c r="C172" s="1536"/>
      <c r="D172" s="1536"/>
      <c r="E172" s="1536"/>
      <c r="F172" s="1536"/>
      <c r="G172" s="1536"/>
      <c r="H172" s="1536"/>
      <c r="I172" s="1536"/>
      <c r="J172" s="1536"/>
      <c r="K172" s="1536"/>
      <c r="L172" s="1536"/>
      <c r="M172" s="1536"/>
      <c r="N172" s="1536"/>
      <c r="O172" s="1536"/>
      <c r="P172" s="1536"/>
      <c r="Q172" s="1536"/>
      <c r="R172" s="1536"/>
      <c r="S172" s="1536"/>
      <c r="T172" s="1536"/>
      <c r="U172" s="1536"/>
      <c r="V172" s="1536"/>
      <c r="W172" s="1536"/>
      <c r="X172" s="1536"/>
      <c r="Y172" s="1536"/>
      <c r="Z172" s="1536"/>
      <c r="AA172" s="1536"/>
      <c r="AB172" s="1536"/>
      <c r="AC172" s="1536"/>
      <c r="AD172" s="1536"/>
      <c r="AE172" s="1536"/>
      <c r="AF172" s="1536"/>
      <c r="AG172" s="1536"/>
      <c r="AH172" s="1536"/>
      <c r="AI172" s="1536"/>
      <c r="AJ172" s="1536"/>
      <c r="AK172" s="1536"/>
      <c r="AL172" s="1536"/>
      <c r="AM172" s="241"/>
    </row>
    <row r="173" spans="1:39" ht="15" customHeight="1">
      <c r="A173" s="1536"/>
      <c r="B173" s="1536"/>
      <c r="C173" s="1536"/>
      <c r="D173" s="1536"/>
      <c r="E173" s="1536"/>
      <c r="F173" s="1536"/>
      <c r="G173" s="1536"/>
      <c r="H173" s="1536"/>
      <c r="I173" s="1536"/>
      <c r="J173" s="1536"/>
      <c r="K173" s="1536"/>
      <c r="L173" s="1536"/>
      <c r="M173" s="1536"/>
      <c r="N173" s="1536"/>
      <c r="O173" s="1536"/>
      <c r="P173" s="1536"/>
      <c r="Q173" s="1536"/>
      <c r="R173" s="1536"/>
      <c r="S173" s="1536"/>
      <c r="T173" s="1536"/>
      <c r="U173" s="1536"/>
      <c r="V173" s="1536"/>
      <c r="W173" s="1536"/>
      <c r="X173" s="1536"/>
      <c r="Y173" s="1536"/>
      <c r="Z173" s="1536"/>
      <c r="AA173" s="1536"/>
      <c r="AB173" s="1536"/>
      <c r="AC173" s="1536"/>
      <c r="AD173" s="1536"/>
      <c r="AE173" s="1536"/>
      <c r="AF173" s="1536"/>
      <c r="AG173" s="1536"/>
      <c r="AH173" s="1536"/>
      <c r="AI173" s="1536"/>
      <c r="AJ173" s="1536"/>
      <c r="AK173" s="1536"/>
      <c r="AL173" s="1536"/>
      <c r="AM173" s="241"/>
    </row>
    <row r="174" spans="1:39" ht="15" customHeight="1">
      <c r="A174" s="1536"/>
      <c r="B174" s="1536"/>
      <c r="C174" s="1536"/>
      <c r="D174" s="1536"/>
      <c r="E174" s="1536"/>
      <c r="F174" s="1536"/>
      <c r="G174" s="1536"/>
      <c r="H174" s="1536"/>
      <c r="I174" s="1536"/>
      <c r="J174" s="1536"/>
      <c r="K174" s="1536"/>
      <c r="L174" s="1536"/>
      <c r="M174" s="1536"/>
      <c r="N174" s="1536"/>
      <c r="O174" s="1536"/>
      <c r="P174" s="1536"/>
      <c r="Q174" s="1536"/>
      <c r="R174" s="1536"/>
      <c r="S174" s="1536"/>
      <c r="T174" s="1536"/>
      <c r="U174" s="1536"/>
      <c r="V174" s="1536"/>
      <c r="W174" s="1536"/>
      <c r="X174" s="1536"/>
      <c r="Y174" s="1536"/>
      <c r="Z174" s="1536"/>
      <c r="AA174" s="1536"/>
      <c r="AB174" s="1536"/>
      <c r="AC174" s="1536"/>
      <c r="AD174" s="1536"/>
      <c r="AE174" s="1536"/>
      <c r="AF174" s="1536"/>
      <c r="AG174" s="1536"/>
      <c r="AH174" s="1536"/>
      <c r="AI174" s="1536"/>
      <c r="AJ174" s="1536"/>
      <c r="AK174" s="1536"/>
      <c r="AL174" s="1536"/>
      <c r="AM174" s="241"/>
    </row>
    <row r="175" spans="1:39" ht="15" customHeight="1">
      <c r="A175" s="1536"/>
      <c r="B175" s="1536"/>
      <c r="C175" s="1536"/>
      <c r="D175" s="1536"/>
      <c r="E175" s="1536"/>
      <c r="F175" s="1536"/>
      <c r="G175" s="1536"/>
      <c r="H175" s="1536"/>
      <c r="I175" s="1536"/>
      <c r="J175" s="1536"/>
      <c r="K175" s="1536"/>
      <c r="L175" s="1536"/>
      <c r="M175" s="1536"/>
      <c r="N175" s="1536"/>
      <c r="O175" s="1536"/>
      <c r="P175" s="1536"/>
      <c r="Q175" s="1536"/>
      <c r="R175" s="1536"/>
      <c r="S175" s="1536"/>
      <c r="T175" s="1536"/>
      <c r="U175" s="1536"/>
      <c r="V175" s="1536"/>
      <c r="W175" s="1536"/>
      <c r="X175" s="1536"/>
      <c r="Y175" s="1536"/>
      <c r="Z175" s="1536"/>
      <c r="AA175" s="1536"/>
      <c r="AB175" s="1536"/>
      <c r="AC175" s="1536"/>
      <c r="AD175" s="1536"/>
      <c r="AE175" s="1536"/>
      <c r="AF175" s="1536"/>
      <c r="AG175" s="1536"/>
      <c r="AH175" s="1536"/>
      <c r="AI175" s="1536"/>
      <c r="AJ175" s="1536"/>
      <c r="AK175" s="1536"/>
      <c r="AL175" s="1536"/>
      <c r="AM175" s="241"/>
    </row>
    <row r="176" spans="1:39" ht="15" customHeight="1">
      <c r="A176" s="1536"/>
      <c r="B176" s="1536"/>
      <c r="C176" s="1536"/>
      <c r="D176" s="1536"/>
      <c r="E176" s="1536"/>
      <c r="F176" s="1536"/>
      <c r="G176" s="1536"/>
      <c r="H176" s="1536"/>
      <c r="I176" s="1536"/>
      <c r="J176" s="1536"/>
      <c r="K176" s="1536"/>
      <c r="L176" s="1536"/>
      <c r="M176" s="1536"/>
      <c r="N176" s="1536"/>
      <c r="O176" s="1536"/>
      <c r="P176" s="1536"/>
      <c r="Q176" s="1536"/>
      <c r="R176" s="1536"/>
      <c r="S176" s="1536"/>
      <c r="T176" s="1536"/>
      <c r="U176" s="1536"/>
      <c r="V176" s="1536"/>
      <c r="W176" s="1536"/>
      <c r="X176" s="1536"/>
      <c r="Y176" s="1536"/>
      <c r="Z176" s="1536"/>
      <c r="AA176" s="1536"/>
      <c r="AB176" s="1536"/>
      <c r="AC176" s="1536"/>
      <c r="AD176" s="1536"/>
      <c r="AE176" s="1536"/>
      <c r="AF176" s="1536"/>
      <c r="AG176" s="1536"/>
      <c r="AH176" s="1536"/>
      <c r="AI176" s="1536"/>
      <c r="AJ176" s="1536"/>
      <c r="AK176" s="1536"/>
      <c r="AL176" s="1536"/>
      <c r="AM176" s="241"/>
    </row>
    <row r="177" spans="1:39" ht="15" customHeight="1">
      <c r="A177" s="1536"/>
      <c r="B177" s="1536"/>
      <c r="C177" s="1536"/>
      <c r="D177" s="1536"/>
      <c r="E177" s="1536"/>
      <c r="F177" s="1536"/>
      <c r="G177" s="1536"/>
      <c r="H177" s="1536"/>
      <c r="I177" s="1536"/>
      <c r="J177" s="1536"/>
      <c r="K177" s="1536"/>
      <c r="L177" s="1536"/>
      <c r="M177" s="1536"/>
      <c r="N177" s="1536"/>
      <c r="O177" s="1536"/>
      <c r="P177" s="1536"/>
      <c r="Q177" s="1536"/>
      <c r="R177" s="1536"/>
      <c r="S177" s="1536"/>
      <c r="T177" s="1536"/>
      <c r="U177" s="1536"/>
      <c r="V177" s="1536"/>
      <c r="W177" s="1536"/>
      <c r="X177" s="1536"/>
      <c r="Y177" s="1536"/>
      <c r="Z177" s="1536"/>
      <c r="AA177" s="1536"/>
      <c r="AB177" s="1536"/>
      <c r="AC177" s="1536"/>
      <c r="AD177" s="1536"/>
      <c r="AE177" s="1536"/>
      <c r="AF177" s="1536"/>
      <c r="AG177" s="1536"/>
      <c r="AH177" s="1536"/>
      <c r="AI177" s="1536"/>
      <c r="AJ177" s="1536"/>
      <c r="AK177" s="1536"/>
      <c r="AL177" s="1536"/>
      <c r="AM177" s="241"/>
    </row>
    <row r="178" spans="1:39" ht="15" customHeight="1">
      <c r="A178" s="1536"/>
      <c r="B178" s="1536"/>
      <c r="C178" s="1536"/>
      <c r="D178" s="1536"/>
      <c r="E178" s="1536"/>
      <c r="F178" s="1536"/>
      <c r="G178" s="1536"/>
      <c r="H178" s="1536"/>
      <c r="I178" s="1536"/>
      <c r="J178" s="1536"/>
      <c r="K178" s="1536"/>
      <c r="L178" s="1536"/>
      <c r="M178" s="1536"/>
      <c r="N178" s="1536"/>
      <c r="O178" s="1536"/>
      <c r="P178" s="1536"/>
      <c r="Q178" s="1536"/>
      <c r="R178" s="1536"/>
      <c r="S178" s="1536"/>
      <c r="T178" s="1536"/>
      <c r="U178" s="1536"/>
      <c r="V178" s="1536"/>
      <c r="W178" s="1536"/>
      <c r="X178" s="1536"/>
      <c r="Y178" s="1536"/>
      <c r="Z178" s="1536"/>
      <c r="AA178" s="1536"/>
      <c r="AB178" s="1536"/>
      <c r="AC178" s="1536"/>
      <c r="AD178" s="1536"/>
      <c r="AE178" s="1536"/>
      <c r="AF178" s="1536"/>
      <c r="AG178" s="1536"/>
      <c r="AH178" s="1536"/>
      <c r="AI178" s="1536"/>
      <c r="AJ178" s="1536"/>
      <c r="AK178" s="1536"/>
      <c r="AL178" s="1536"/>
      <c r="AM178" s="241"/>
    </row>
    <row r="179" spans="1:39" ht="15" customHeight="1">
      <c r="A179" s="1536"/>
      <c r="B179" s="1536"/>
      <c r="C179" s="1536"/>
      <c r="D179" s="1536"/>
      <c r="E179" s="1536"/>
      <c r="F179" s="1536"/>
      <c r="G179" s="1536"/>
      <c r="H179" s="1536"/>
      <c r="I179" s="1536"/>
      <c r="J179" s="1536"/>
      <c r="K179" s="1536"/>
      <c r="L179" s="1536"/>
      <c r="M179" s="1536"/>
      <c r="N179" s="1536"/>
      <c r="O179" s="1536"/>
      <c r="P179" s="1536"/>
      <c r="Q179" s="1536"/>
      <c r="R179" s="1536"/>
      <c r="S179" s="1536"/>
      <c r="T179" s="1536"/>
      <c r="U179" s="1536"/>
      <c r="V179" s="1536"/>
      <c r="W179" s="1536"/>
      <c r="X179" s="1536"/>
      <c r="Y179" s="1536"/>
      <c r="Z179" s="1536"/>
      <c r="AA179" s="1536"/>
      <c r="AB179" s="1536"/>
      <c r="AC179" s="1536"/>
      <c r="AD179" s="1536"/>
      <c r="AE179" s="1536"/>
      <c r="AF179" s="1536"/>
      <c r="AG179" s="1536"/>
      <c r="AH179" s="1536"/>
      <c r="AI179" s="1536"/>
      <c r="AJ179" s="1536"/>
      <c r="AK179" s="1536"/>
      <c r="AL179" s="1536"/>
      <c r="AM179" s="241"/>
    </row>
    <row r="180" spans="1:39" ht="15" customHeight="1">
      <c r="A180" s="1536"/>
      <c r="B180" s="1536"/>
      <c r="C180" s="1536"/>
      <c r="D180" s="1536"/>
      <c r="E180" s="1536"/>
      <c r="F180" s="1536"/>
      <c r="G180" s="1536"/>
      <c r="H180" s="1536"/>
      <c r="I180" s="1536"/>
      <c r="J180" s="1536"/>
      <c r="K180" s="1536"/>
      <c r="L180" s="1536"/>
      <c r="M180" s="1536"/>
      <c r="N180" s="1536"/>
      <c r="O180" s="1536"/>
      <c r="P180" s="1536"/>
      <c r="Q180" s="1536"/>
      <c r="R180" s="1536"/>
      <c r="S180" s="1536"/>
      <c r="T180" s="1536"/>
      <c r="U180" s="1536"/>
      <c r="V180" s="1536"/>
      <c r="W180" s="1536"/>
      <c r="X180" s="1536"/>
      <c r="Y180" s="1536"/>
      <c r="Z180" s="1536"/>
      <c r="AA180" s="1536"/>
      <c r="AB180" s="1536"/>
      <c r="AC180" s="1536"/>
      <c r="AD180" s="1536"/>
      <c r="AE180" s="1536"/>
      <c r="AF180" s="1536"/>
      <c r="AG180" s="1536"/>
      <c r="AH180" s="1536"/>
      <c r="AI180" s="1536"/>
      <c r="AJ180" s="1536"/>
      <c r="AK180" s="1536"/>
      <c r="AL180" s="1536"/>
      <c r="AM180" s="241"/>
    </row>
    <row r="181" spans="1:39" ht="15" customHeight="1">
      <c r="A181" s="1536"/>
      <c r="B181" s="1536"/>
      <c r="C181" s="1536"/>
      <c r="D181" s="1536"/>
      <c r="E181" s="1536"/>
      <c r="F181" s="1536"/>
      <c r="G181" s="1536"/>
      <c r="H181" s="1536"/>
      <c r="I181" s="1536"/>
      <c r="J181" s="1536"/>
      <c r="K181" s="1536"/>
      <c r="L181" s="1536"/>
      <c r="M181" s="1536"/>
      <c r="N181" s="1536"/>
      <c r="O181" s="1536"/>
      <c r="P181" s="1536"/>
      <c r="Q181" s="1536"/>
      <c r="R181" s="1536"/>
      <c r="S181" s="1536"/>
      <c r="T181" s="1536"/>
      <c r="U181" s="1536"/>
      <c r="V181" s="1536"/>
      <c r="W181" s="1536"/>
      <c r="X181" s="1536"/>
      <c r="Y181" s="1536"/>
      <c r="Z181" s="1536"/>
      <c r="AA181" s="1536"/>
      <c r="AB181" s="1536"/>
      <c r="AC181" s="1536"/>
      <c r="AD181" s="1536"/>
      <c r="AE181" s="1536"/>
      <c r="AF181" s="1536"/>
      <c r="AG181" s="1536"/>
      <c r="AH181" s="1536"/>
      <c r="AI181" s="1536"/>
      <c r="AJ181" s="1536"/>
      <c r="AK181" s="1536"/>
      <c r="AL181" s="1536"/>
      <c r="AM181" s="241"/>
    </row>
    <row r="182" spans="1:39" ht="6" customHeight="1">
      <c r="A182" s="1536"/>
      <c r="B182" s="1536"/>
      <c r="C182" s="1536"/>
      <c r="D182" s="1536"/>
      <c r="E182" s="1536"/>
      <c r="F182" s="1536"/>
      <c r="G182" s="1536"/>
      <c r="H182" s="1536"/>
      <c r="I182" s="1536"/>
      <c r="J182" s="1536"/>
      <c r="K182" s="1536"/>
      <c r="L182" s="1536"/>
      <c r="M182" s="1536"/>
      <c r="N182" s="1536"/>
      <c r="O182" s="1536"/>
      <c r="P182" s="1536"/>
      <c r="Q182" s="1536"/>
      <c r="R182" s="1536"/>
      <c r="S182" s="1536"/>
      <c r="T182" s="1536"/>
      <c r="U182" s="1536"/>
      <c r="V182" s="1536"/>
      <c r="W182" s="1536"/>
      <c r="X182" s="1536"/>
      <c r="Y182" s="1536"/>
      <c r="Z182" s="1536"/>
      <c r="AA182" s="1536"/>
      <c r="AB182" s="1536"/>
      <c r="AC182" s="1536"/>
      <c r="AD182" s="1536"/>
      <c r="AE182" s="1536"/>
      <c r="AF182" s="1536"/>
      <c r="AG182" s="1536"/>
      <c r="AH182" s="1536"/>
      <c r="AI182" s="1536"/>
      <c r="AJ182" s="1536"/>
      <c r="AK182" s="1536"/>
      <c r="AL182" s="1536"/>
      <c r="AM182" s="241"/>
    </row>
    <row r="183" spans="1:39" ht="15" customHeight="1">
      <c r="A183" s="1536" t="s">
        <v>2473</v>
      </c>
      <c r="B183" s="1536"/>
      <c r="C183" s="1536"/>
      <c r="D183" s="1536"/>
      <c r="E183" s="1536"/>
      <c r="F183" s="1536"/>
      <c r="G183" s="1536"/>
      <c r="H183" s="1536"/>
      <c r="I183" s="1536"/>
      <c r="J183" s="1536"/>
      <c r="K183" s="1536"/>
      <c r="L183" s="1536"/>
      <c r="M183" s="1536"/>
      <c r="N183" s="1536"/>
      <c r="O183" s="1536"/>
      <c r="P183" s="1536"/>
      <c r="Q183" s="1536"/>
      <c r="R183" s="1536"/>
      <c r="S183" s="1536"/>
      <c r="T183" s="1536"/>
      <c r="U183" s="1536"/>
      <c r="V183" s="1536"/>
      <c r="W183" s="1536"/>
      <c r="X183" s="1536"/>
      <c r="Y183" s="1536"/>
      <c r="Z183" s="1536"/>
      <c r="AA183" s="1536"/>
      <c r="AB183" s="1536"/>
      <c r="AC183" s="1536"/>
      <c r="AD183" s="1536"/>
      <c r="AE183" s="1536"/>
      <c r="AF183" s="1536"/>
      <c r="AG183" s="1536"/>
      <c r="AH183" s="1536"/>
      <c r="AI183" s="1536"/>
      <c r="AJ183" s="1536"/>
      <c r="AK183" s="1536"/>
      <c r="AL183" s="1536"/>
      <c r="AM183" s="241"/>
    </row>
    <row r="184" spans="1:39" ht="15" customHeight="1">
      <c r="A184" s="1536"/>
      <c r="B184" s="1536"/>
      <c r="C184" s="1536"/>
      <c r="D184" s="1536"/>
      <c r="E184" s="1536"/>
      <c r="F184" s="1536"/>
      <c r="G184" s="1536"/>
      <c r="H184" s="1536"/>
      <c r="I184" s="1536"/>
      <c r="J184" s="1536"/>
      <c r="K184" s="1536"/>
      <c r="L184" s="1536"/>
      <c r="M184" s="1536"/>
      <c r="N184" s="1536"/>
      <c r="O184" s="1536"/>
      <c r="P184" s="1536"/>
      <c r="Q184" s="1536"/>
      <c r="R184" s="1536"/>
      <c r="S184" s="1536"/>
      <c r="T184" s="1536"/>
      <c r="U184" s="1536"/>
      <c r="V184" s="1536"/>
      <c r="W184" s="1536"/>
      <c r="X184" s="1536"/>
      <c r="Y184" s="1536"/>
      <c r="Z184" s="1536"/>
      <c r="AA184" s="1536"/>
      <c r="AB184" s="1536"/>
      <c r="AC184" s="1536"/>
      <c r="AD184" s="1536"/>
      <c r="AE184" s="1536"/>
      <c r="AF184" s="1536"/>
      <c r="AG184" s="1536"/>
      <c r="AH184" s="1536"/>
      <c r="AI184" s="1536"/>
      <c r="AJ184" s="1536"/>
      <c r="AK184" s="1536"/>
      <c r="AL184" s="1536"/>
      <c r="AM184" s="241"/>
    </row>
    <row r="185" spans="1:39" ht="15" customHeight="1">
      <c r="A185" s="1536"/>
      <c r="B185" s="1536"/>
      <c r="C185" s="1536"/>
      <c r="D185" s="1536"/>
      <c r="E185" s="1536"/>
      <c r="F185" s="1536"/>
      <c r="G185" s="1536"/>
      <c r="H185" s="1536"/>
      <c r="I185" s="1536"/>
      <c r="J185" s="1536"/>
      <c r="K185" s="1536"/>
      <c r="L185" s="1536"/>
      <c r="M185" s="1536"/>
      <c r="N185" s="1536"/>
      <c r="O185" s="1536"/>
      <c r="P185" s="1536"/>
      <c r="Q185" s="1536"/>
      <c r="R185" s="1536"/>
      <c r="S185" s="1536"/>
      <c r="T185" s="1536"/>
      <c r="U185" s="1536"/>
      <c r="V185" s="1536"/>
      <c r="W185" s="1536"/>
      <c r="X185" s="1536"/>
      <c r="Y185" s="1536"/>
      <c r="Z185" s="1536"/>
      <c r="AA185" s="1536"/>
      <c r="AB185" s="1536"/>
      <c r="AC185" s="1536"/>
      <c r="AD185" s="1536"/>
      <c r="AE185" s="1536"/>
      <c r="AF185" s="1536"/>
      <c r="AG185" s="1536"/>
      <c r="AH185" s="1536"/>
      <c r="AI185" s="1536"/>
      <c r="AJ185" s="1536"/>
      <c r="AK185" s="1536"/>
      <c r="AL185" s="1536"/>
      <c r="AM185" s="241"/>
    </row>
    <row r="186" spans="1:39" ht="15" customHeight="1">
      <c r="A186" s="1536"/>
      <c r="B186" s="1536"/>
      <c r="C186" s="1536"/>
      <c r="D186" s="1536"/>
      <c r="E186" s="1536"/>
      <c r="F186" s="1536"/>
      <c r="G186" s="1536"/>
      <c r="H186" s="1536"/>
      <c r="I186" s="1536"/>
      <c r="J186" s="1536"/>
      <c r="K186" s="1536"/>
      <c r="L186" s="1536"/>
      <c r="M186" s="1536"/>
      <c r="N186" s="1536"/>
      <c r="O186" s="1536"/>
      <c r="P186" s="1536"/>
      <c r="Q186" s="1536"/>
      <c r="R186" s="1536"/>
      <c r="S186" s="1536"/>
      <c r="T186" s="1536"/>
      <c r="U186" s="1536"/>
      <c r="V186" s="1536"/>
      <c r="W186" s="1536"/>
      <c r="X186" s="1536"/>
      <c r="Y186" s="1536"/>
      <c r="Z186" s="1536"/>
      <c r="AA186" s="1536"/>
      <c r="AB186" s="1536"/>
      <c r="AC186" s="1536"/>
      <c r="AD186" s="1536"/>
      <c r="AE186" s="1536"/>
      <c r="AF186" s="1536"/>
      <c r="AG186" s="1536"/>
      <c r="AH186" s="1536"/>
      <c r="AI186" s="1536"/>
      <c r="AJ186" s="1536"/>
      <c r="AK186" s="1536"/>
      <c r="AL186" s="1536"/>
      <c r="AM186" s="241"/>
    </row>
    <row r="187" spans="1:39" ht="18" customHeight="1">
      <c r="A187" s="1536"/>
      <c r="B187" s="1536"/>
      <c r="C187" s="1536"/>
      <c r="D187" s="1536"/>
      <c r="E187" s="1536"/>
      <c r="F187" s="1536"/>
      <c r="G187" s="1536"/>
      <c r="H187" s="1536"/>
      <c r="I187" s="1536"/>
      <c r="J187" s="1536"/>
      <c r="K187" s="1536"/>
      <c r="L187" s="1536"/>
      <c r="M187" s="1536"/>
      <c r="N187" s="1536"/>
      <c r="O187" s="1536"/>
      <c r="P187" s="1536"/>
      <c r="Q187" s="1536"/>
      <c r="R187" s="1536"/>
      <c r="S187" s="1536"/>
      <c r="T187" s="1536"/>
      <c r="U187" s="1536"/>
      <c r="V187" s="1536"/>
      <c r="W187" s="1536"/>
      <c r="X187" s="1536"/>
      <c r="Y187" s="1536"/>
      <c r="Z187" s="1536"/>
      <c r="AA187" s="1536"/>
      <c r="AB187" s="1536"/>
      <c r="AC187" s="1536"/>
      <c r="AD187" s="1536"/>
      <c r="AE187" s="1536"/>
      <c r="AF187" s="1536"/>
      <c r="AG187" s="1536"/>
      <c r="AH187" s="1536"/>
      <c r="AI187" s="1536"/>
      <c r="AJ187" s="1536"/>
      <c r="AK187" s="1536"/>
      <c r="AL187" s="1536"/>
      <c r="AM187" s="241"/>
    </row>
    <row r="188" spans="1:39" ht="15" customHeight="1">
      <c r="A188" s="1536"/>
      <c r="B188" s="1536"/>
      <c r="C188" s="1536"/>
      <c r="D188" s="1536"/>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AF188" s="1536"/>
      <c r="AG188" s="1536"/>
      <c r="AH188" s="1536"/>
      <c r="AI188" s="1536"/>
      <c r="AJ188" s="1536"/>
      <c r="AK188" s="1536"/>
      <c r="AL188" s="1536"/>
      <c r="AM188" s="241"/>
    </row>
    <row r="189" spans="1:39" ht="15" customHeight="1">
      <c r="A189" s="1536"/>
      <c r="B189" s="1536"/>
      <c r="C189" s="1536"/>
      <c r="D189" s="1536"/>
      <c r="E189" s="1536"/>
      <c r="F189" s="1536"/>
      <c r="G189" s="1536"/>
      <c r="H189" s="1536"/>
      <c r="I189" s="1536"/>
      <c r="J189" s="1536"/>
      <c r="K189" s="1536"/>
      <c r="L189" s="1536"/>
      <c r="M189" s="1536"/>
      <c r="N189" s="1536"/>
      <c r="O189" s="1536"/>
      <c r="P189" s="1536"/>
      <c r="Q189" s="1536"/>
      <c r="R189" s="1536"/>
      <c r="S189" s="1536"/>
      <c r="T189" s="1536"/>
      <c r="U189" s="1536"/>
      <c r="V189" s="1536"/>
      <c r="W189" s="1536"/>
      <c r="X189" s="1536"/>
      <c r="Y189" s="1536"/>
      <c r="Z189" s="1536"/>
      <c r="AA189" s="1536"/>
      <c r="AB189" s="1536"/>
      <c r="AC189" s="1536"/>
      <c r="AD189" s="1536"/>
      <c r="AE189" s="1536"/>
      <c r="AF189" s="1536"/>
      <c r="AG189" s="1536"/>
      <c r="AH189" s="1536"/>
      <c r="AI189" s="1536"/>
      <c r="AJ189" s="1536"/>
      <c r="AK189" s="1536"/>
      <c r="AL189" s="1536"/>
      <c r="AM189" s="241"/>
    </row>
    <row r="190" spans="1:39" ht="15" customHeight="1">
      <c r="A190" s="1536"/>
      <c r="B190" s="1536"/>
      <c r="C190" s="1536"/>
      <c r="D190" s="1536"/>
      <c r="E190" s="1536"/>
      <c r="F190" s="1536"/>
      <c r="G190" s="1536"/>
      <c r="H190" s="1536"/>
      <c r="I190" s="1536"/>
      <c r="J190" s="1536"/>
      <c r="K190" s="1536"/>
      <c r="L190" s="1536"/>
      <c r="M190" s="1536"/>
      <c r="N190" s="1536"/>
      <c r="O190" s="1536"/>
      <c r="P190" s="1536"/>
      <c r="Q190" s="1536"/>
      <c r="R190" s="1536"/>
      <c r="S190" s="1536"/>
      <c r="T190" s="1536"/>
      <c r="U190" s="1536"/>
      <c r="V190" s="1536"/>
      <c r="W190" s="1536"/>
      <c r="X190" s="1536"/>
      <c r="Y190" s="1536"/>
      <c r="Z190" s="1536"/>
      <c r="AA190" s="1536"/>
      <c r="AB190" s="1536"/>
      <c r="AC190" s="1536"/>
      <c r="AD190" s="1536"/>
      <c r="AE190" s="1536"/>
      <c r="AF190" s="1536"/>
      <c r="AG190" s="1536"/>
      <c r="AH190" s="1536"/>
      <c r="AI190" s="1536"/>
      <c r="AJ190" s="1536"/>
      <c r="AK190" s="1536"/>
      <c r="AL190" s="1536"/>
      <c r="AM190" s="241"/>
    </row>
    <row r="191" spans="1:39" ht="15" customHeight="1">
      <c r="A191" s="1536"/>
      <c r="B191" s="1536"/>
      <c r="C191" s="1536"/>
      <c r="D191" s="1536"/>
      <c r="E191" s="1536"/>
      <c r="F191" s="1536"/>
      <c r="G191" s="1536"/>
      <c r="H191" s="1536"/>
      <c r="I191" s="1536"/>
      <c r="J191" s="1536"/>
      <c r="K191" s="1536"/>
      <c r="L191" s="1536"/>
      <c r="M191" s="1536"/>
      <c r="N191" s="1536"/>
      <c r="O191" s="1536"/>
      <c r="P191" s="1536"/>
      <c r="Q191" s="1536"/>
      <c r="R191" s="1536"/>
      <c r="S191" s="1536"/>
      <c r="T191" s="1536"/>
      <c r="U191" s="1536"/>
      <c r="V191" s="1536"/>
      <c r="W191" s="1536"/>
      <c r="X191" s="1536"/>
      <c r="Y191" s="1536"/>
      <c r="Z191" s="1536"/>
      <c r="AA191" s="1536"/>
      <c r="AB191" s="1536"/>
      <c r="AC191" s="1536"/>
      <c r="AD191" s="1536"/>
      <c r="AE191" s="1536"/>
      <c r="AF191" s="1536"/>
      <c r="AG191" s="1536"/>
      <c r="AH191" s="1536"/>
      <c r="AI191" s="1536"/>
      <c r="AJ191" s="1536"/>
      <c r="AK191" s="1536"/>
      <c r="AL191" s="1536"/>
      <c r="AM191" s="241"/>
    </row>
    <row r="192" spans="1:39" ht="15" customHeight="1">
      <c r="A192" s="1536"/>
      <c r="B192" s="1536"/>
      <c r="C192" s="1536"/>
      <c r="D192" s="1536"/>
      <c r="E192" s="1536"/>
      <c r="F192" s="1536"/>
      <c r="G192" s="1536"/>
      <c r="H192" s="1536"/>
      <c r="I192" s="1536"/>
      <c r="J192" s="1536"/>
      <c r="K192" s="1536"/>
      <c r="L192" s="1536"/>
      <c r="M192" s="1536"/>
      <c r="N192" s="1536"/>
      <c r="O192" s="1536"/>
      <c r="P192" s="1536"/>
      <c r="Q192" s="1536"/>
      <c r="R192" s="1536"/>
      <c r="S192" s="1536"/>
      <c r="T192" s="1536"/>
      <c r="U192" s="1536"/>
      <c r="V192" s="1536"/>
      <c r="W192" s="1536"/>
      <c r="X192" s="1536"/>
      <c r="Y192" s="1536"/>
      <c r="Z192" s="1536"/>
      <c r="AA192" s="1536"/>
      <c r="AB192" s="1536"/>
      <c r="AC192" s="1536"/>
      <c r="AD192" s="1536"/>
      <c r="AE192" s="1536"/>
      <c r="AF192" s="1536"/>
      <c r="AG192" s="1536"/>
      <c r="AH192" s="1536"/>
      <c r="AI192" s="1536"/>
      <c r="AJ192" s="1536"/>
      <c r="AK192" s="1536"/>
      <c r="AL192" s="1536"/>
      <c r="AM192" s="241"/>
    </row>
    <row r="193" spans="1:39" ht="15" customHeight="1">
      <c r="A193" s="1536"/>
      <c r="B193" s="1536"/>
      <c r="C193" s="1536"/>
      <c r="D193" s="1536"/>
      <c r="E193" s="1536"/>
      <c r="F193" s="1536"/>
      <c r="G193" s="1536"/>
      <c r="H193" s="1536"/>
      <c r="I193" s="1536"/>
      <c r="J193" s="1536"/>
      <c r="K193" s="1536"/>
      <c r="L193" s="1536"/>
      <c r="M193" s="1536"/>
      <c r="N193" s="1536"/>
      <c r="O193" s="1536"/>
      <c r="P193" s="1536"/>
      <c r="Q193" s="1536"/>
      <c r="R193" s="1536"/>
      <c r="S193" s="1536"/>
      <c r="T193" s="1536"/>
      <c r="U193" s="1536"/>
      <c r="V193" s="1536"/>
      <c r="W193" s="1536"/>
      <c r="X193" s="1536"/>
      <c r="Y193" s="1536"/>
      <c r="Z193" s="1536"/>
      <c r="AA193" s="1536"/>
      <c r="AB193" s="1536"/>
      <c r="AC193" s="1536"/>
      <c r="AD193" s="1536"/>
      <c r="AE193" s="1536"/>
      <c r="AF193" s="1536"/>
      <c r="AG193" s="1536"/>
      <c r="AH193" s="1536"/>
      <c r="AI193" s="1536"/>
      <c r="AJ193" s="1536"/>
      <c r="AK193" s="1536"/>
      <c r="AL193" s="1536"/>
      <c r="AM193" s="241"/>
    </row>
    <row r="194" spans="1:39" ht="15" customHeight="1">
      <c r="A194" s="1536"/>
      <c r="B194" s="1536"/>
      <c r="C194" s="1536"/>
      <c r="D194" s="1536"/>
      <c r="E194" s="1536"/>
      <c r="F194" s="1536"/>
      <c r="G194" s="1536"/>
      <c r="H194" s="1536"/>
      <c r="I194" s="1536"/>
      <c r="J194" s="1536"/>
      <c r="K194" s="1536"/>
      <c r="L194" s="1536"/>
      <c r="M194" s="1536"/>
      <c r="N194" s="1536"/>
      <c r="O194" s="1536"/>
      <c r="P194" s="1536"/>
      <c r="Q194" s="1536"/>
      <c r="R194" s="1536"/>
      <c r="S194" s="1536"/>
      <c r="T194" s="1536"/>
      <c r="U194" s="1536"/>
      <c r="V194" s="1536"/>
      <c r="W194" s="1536"/>
      <c r="X194" s="1536"/>
      <c r="Y194" s="1536"/>
      <c r="Z194" s="1536"/>
      <c r="AA194" s="1536"/>
      <c r="AB194" s="1536"/>
      <c r="AC194" s="1536"/>
      <c r="AD194" s="1536"/>
      <c r="AE194" s="1536"/>
      <c r="AF194" s="1536"/>
      <c r="AG194" s="1536"/>
      <c r="AH194" s="1536"/>
      <c r="AI194" s="1536"/>
      <c r="AJ194" s="1536"/>
      <c r="AK194" s="1536"/>
      <c r="AL194" s="1536"/>
      <c r="AM194" s="241"/>
    </row>
    <row r="195" spans="1:39" ht="15" customHeight="1">
      <c r="A195" s="1536"/>
      <c r="B195" s="1536"/>
      <c r="C195" s="1536"/>
      <c r="D195" s="1536"/>
      <c r="E195" s="1536"/>
      <c r="F195" s="1536"/>
      <c r="G195" s="1536"/>
      <c r="H195" s="1536"/>
      <c r="I195" s="1536"/>
      <c r="J195" s="1536"/>
      <c r="K195" s="1536"/>
      <c r="L195" s="1536"/>
      <c r="M195" s="1536"/>
      <c r="N195" s="1536"/>
      <c r="O195" s="1536"/>
      <c r="P195" s="1536"/>
      <c r="Q195" s="1536"/>
      <c r="R195" s="1536"/>
      <c r="S195" s="1536"/>
      <c r="T195" s="1536"/>
      <c r="U195" s="1536"/>
      <c r="V195" s="1536"/>
      <c r="W195" s="1536"/>
      <c r="X195" s="1536"/>
      <c r="Y195" s="1536"/>
      <c r="Z195" s="1536"/>
      <c r="AA195" s="1536"/>
      <c r="AB195" s="1536"/>
      <c r="AC195" s="1536"/>
      <c r="AD195" s="1536"/>
      <c r="AE195" s="1536"/>
      <c r="AF195" s="1536"/>
      <c r="AG195" s="1536"/>
      <c r="AH195" s="1536"/>
      <c r="AI195" s="1536"/>
      <c r="AJ195" s="1536"/>
      <c r="AK195" s="1536"/>
      <c r="AL195" s="1536"/>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660" customWidth="1"/>
    <col min="81" max="99" width="3.125" style="660" customWidth="1"/>
    <col min="100" max="256" width="3.125" style="660"/>
    <col min="257" max="336" width="2.625" style="660" customWidth="1"/>
    <col min="337" max="512" width="3.125" style="660"/>
    <col min="513" max="592" width="2.625" style="660" customWidth="1"/>
    <col min="593" max="768" width="3.125" style="660"/>
    <col min="769" max="848" width="2.625" style="660" customWidth="1"/>
    <col min="849" max="1024" width="3.125" style="660"/>
    <col min="1025" max="1104" width="2.625" style="660" customWidth="1"/>
    <col min="1105" max="1280" width="3.125" style="660"/>
    <col min="1281" max="1360" width="2.625" style="660" customWidth="1"/>
    <col min="1361" max="1536" width="3.125" style="660"/>
    <col min="1537" max="1616" width="2.625" style="660" customWidth="1"/>
    <col min="1617" max="1792" width="3.125" style="660"/>
    <col min="1793" max="1872" width="2.625" style="660" customWidth="1"/>
    <col min="1873" max="2048" width="3.125" style="660"/>
    <col min="2049" max="2128" width="2.625" style="660" customWidth="1"/>
    <col min="2129" max="2304" width="3.125" style="660"/>
    <col min="2305" max="2384" width="2.625" style="660" customWidth="1"/>
    <col min="2385" max="2560" width="3.125" style="660"/>
    <col min="2561" max="2640" width="2.625" style="660" customWidth="1"/>
    <col min="2641" max="2816" width="3.125" style="660"/>
    <col min="2817" max="2896" width="2.625" style="660" customWidth="1"/>
    <col min="2897" max="3072" width="3.125" style="660"/>
    <col min="3073" max="3152" width="2.625" style="660" customWidth="1"/>
    <col min="3153" max="3328" width="3.125" style="660"/>
    <col min="3329" max="3408" width="2.625" style="660" customWidth="1"/>
    <col min="3409" max="3584" width="3.125" style="660"/>
    <col min="3585" max="3664" width="2.625" style="660" customWidth="1"/>
    <col min="3665" max="3840" width="3.125" style="660"/>
    <col min="3841" max="3920" width="2.625" style="660" customWidth="1"/>
    <col min="3921" max="4096" width="3.125" style="660"/>
    <col min="4097" max="4176" width="2.625" style="660" customWidth="1"/>
    <col min="4177" max="4352" width="3.125" style="660"/>
    <col min="4353" max="4432" width="2.625" style="660" customWidth="1"/>
    <col min="4433" max="4608" width="3.125" style="660"/>
    <col min="4609" max="4688" width="2.625" style="660" customWidth="1"/>
    <col min="4689" max="4864" width="3.125" style="660"/>
    <col min="4865" max="4944" width="2.625" style="660" customWidth="1"/>
    <col min="4945" max="5120" width="3.125" style="660"/>
    <col min="5121" max="5200" width="2.625" style="660" customWidth="1"/>
    <col min="5201" max="5376" width="3.125" style="660"/>
    <col min="5377" max="5456" width="2.625" style="660" customWidth="1"/>
    <col min="5457" max="5632" width="3.125" style="660"/>
    <col min="5633" max="5712" width="2.625" style="660" customWidth="1"/>
    <col min="5713" max="5888" width="3.125" style="660"/>
    <col min="5889" max="5968" width="2.625" style="660" customWidth="1"/>
    <col min="5969" max="6144" width="3.125" style="660"/>
    <col min="6145" max="6224" width="2.625" style="660" customWidth="1"/>
    <col min="6225" max="6400" width="3.125" style="660"/>
    <col min="6401" max="6480" width="2.625" style="660" customWidth="1"/>
    <col min="6481" max="6656" width="3.125" style="660"/>
    <col min="6657" max="6736" width="2.625" style="660" customWidth="1"/>
    <col min="6737" max="6912" width="3.125" style="660"/>
    <col min="6913" max="6992" width="2.625" style="660" customWidth="1"/>
    <col min="6993" max="7168" width="3.125" style="660"/>
    <col min="7169" max="7248" width="2.625" style="660" customWidth="1"/>
    <col min="7249" max="7424" width="3.125" style="660"/>
    <col min="7425" max="7504" width="2.625" style="660" customWidth="1"/>
    <col min="7505" max="7680" width="3.125" style="660"/>
    <col min="7681" max="7760" width="2.625" style="660" customWidth="1"/>
    <col min="7761" max="7936" width="3.125" style="660"/>
    <col min="7937" max="8016" width="2.625" style="660" customWidth="1"/>
    <col min="8017" max="8192" width="3.125" style="660"/>
    <col min="8193" max="8272" width="2.625" style="660" customWidth="1"/>
    <col min="8273" max="8448" width="3.125" style="660"/>
    <col min="8449" max="8528" width="2.625" style="660" customWidth="1"/>
    <col min="8529" max="8704" width="3.125" style="660"/>
    <col min="8705" max="8784" width="2.625" style="660" customWidth="1"/>
    <col min="8785" max="8960" width="3.125" style="660"/>
    <col min="8961" max="9040" width="2.625" style="660" customWidth="1"/>
    <col min="9041" max="9216" width="3.125" style="660"/>
    <col min="9217" max="9296" width="2.625" style="660" customWidth="1"/>
    <col min="9297" max="9472" width="3.125" style="660"/>
    <col min="9473" max="9552" width="2.625" style="660" customWidth="1"/>
    <col min="9553" max="9728" width="3.125" style="660"/>
    <col min="9729" max="9808" width="2.625" style="660" customWidth="1"/>
    <col min="9809" max="9984" width="3.125" style="660"/>
    <col min="9985" max="10064" width="2.625" style="660" customWidth="1"/>
    <col min="10065" max="10240" width="3.125" style="660"/>
    <col min="10241" max="10320" width="2.625" style="660" customWidth="1"/>
    <col min="10321" max="10496" width="3.125" style="660"/>
    <col min="10497" max="10576" width="2.625" style="660" customWidth="1"/>
    <col min="10577" max="10752" width="3.125" style="660"/>
    <col min="10753" max="10832" width="2.625" style="660" customWidth="1"/>
    <col min="10833" max="11008" width="3.125" style="660"/>
    <col min="11009" max="11088" width="2.625" style="660" customWidth="1"/>
    <col min="11089" max="11264" width="3.125" style="660"/>
    <col min="11265" max="11344" width="2.625" style="660" customWidth="1"/>
    <col min="11345" max="11520" width="3.125" style="660"/>
    <col min="11521" max="11600" width="2.625" style="660" customWidth="1"/>
    <col min="11601" max="11776" width="3.125" style="660"/>
    <col min="11777" max="11856" width="2.625" style="660" customWidth="1"/>
    <col min="11857" max="12032" width="3.125" style="660"/>
    <col min="12033" max="12112" width="2.625" style="660" customWidth="1"/>
    <col min="12113" max="12288" width="3.125" style="660"/>
    <col min="12289" max="12368" width="2.625" style="660" customWidth="1"/>
    <col min="12369" max="12544" width="3.125" style="660"/>
    <col min="12545" max="12624" width="2.625" style="660" customWidth="1"/>
    <col min="12625" max="12800" width="3.125" style="660"/>
    <col min="12801" max="12880" width="2.625" style="660" customWidth="1"/>
    <col min="12881" max="13056" width="3.125" style="660"/>
    <col min="13057" max="13136" width="2.625" style="660" customWidth="1"/>
    <col min="13137" max="13312" width="3.125" style="660"/>
    <col min="13313" max="13392" width="2.625" style="660" customWidth="1"/>
    <col min="13393" max="13568" width="3.125" style="660"/>
    <col min="13569" max="13648" width="2.625" style="660" customWidth="1"/>
    <col min="13649" max="13824" width="3.125" style="660"/>
    <col min="13825" max="13904" width="2.625" style="660" customWidth="1"/>
    <col min="13905" max="14080" width="3.125" style="660"/>
    <col min="14081" max="14160" width="2.625" style="660" customWidth="1"/>
    <col min="14161" max="14336" width="3.125" style="660"/>
    <col min="14337" max="14416" width="2.625" style="660" customWidth="1"/>
    <col min="14417" max="14592" width="3.125" style="660"/>
    <col min="14593" max="14672" width="2.625" style="660" customWidth="1"/>
    <col min="14673" max="14848" width="3.125" style="660"/>
    <col min="14849" max="14928" width="2.625" style="660" customWidth="1"/>
    <col min="14929" max="15104" width="3.125" style="660"/>
    <col min="15105" max="15184" width="2.625" style="660" customWidth="1"/>
    <col min="15185" max="15360" width="3.125" style="660"/>
    <col min="15361" max="15440" width="2.625" style="660" customWidth="1"/>
    <col min="15441" max="15616" width="3.125" style="660"/>
    <col min="15617" max="15696" width="2.625" style="660" customWidth="1"/>
    <col min="15697" max="15872" width="3.125" style="660"/>
    <col min="15873" max="15952" width="2.625" style="660" customWidth="1"/>
    <col min="15953" max="16128" width="3.125" style="660"/>
    <col min="16129" max="16208" width="2.625" style="660" customWidth="1"/>
    <col min="16209" max="16384" width="3.125" style="660"/>
  </cols>
  <sheetData>
    <row r="1" spans="1:31" ht="16.5" customHeight="1">
      <c r="A1" s="657" t="s">
        <v>3627</v>
      </c>
      <c r="B1" s="657"/>
      <c r="C1" s="657"/>
      <c r="D1" s="657"/>
      <c r="E1" s="657"/>
      <c r="F1" s="657"/>
      <c r="G1" s="657"/>
      <c r="H1" s="657"/>
      <c r="I1" s="657"/>
      <c r="J1" s="657"/>
      <c r="K1" s="657"/>
      <c r="L1" s="657"/>
      <c r="M1" s="657"/>
      <c r="N1" s="657"/>
      <c r="O1" s="657"/>
      <c r="P1" s="658"/>
      <c r="Q1" s="658"/>
      <c r="R1" s="658"/>
      <c r="S1" s="658"/>
      <c r="T1" s="658"/>
      <c r="U1" s="658"/>
      <c r="V1" s="658"/>
      <c r="W1" s="658"/>
      <c r="X1" s="658"/>
      <c r="Y1" s="658"/>
      <c r="Z1" s="658"/>
      <c r="AA1" s="658"/>
      <c r="AB1" s="658"/>
      <c r="AC1" s="658"/>
      <c r="AD1" s="658"/>
      <c r="AE1" s="659"/>
    </row>
    <row r="2" spans="1:31" ht="16.5" customHeight="1">
      <c r="A2" s="657"/>
      <c r="B2" s="657"/>
      <c r="C2" s="657"/>
      <c r="D2" s="657"/>
      <c r="E2" s="657"/>
      <c r="F2" s="657"/>
      <c r="G2" s="657"/>
      <c r="H2" s="657"/>
      <c r="I2" s="657"/>
      <c r="J2" s="657"/>
      <c r="K2" s="657"/>
      <c r="L2" s="657"/>
      <c r="M2" s="657"/>
      <c r="N2" s="657"/>
      <c r="O2" s="657"/>
      <c r="P2" s="658"/>
      <c r="Q2" s="658"/>
      <c r="R2" s="658"/>
      <c r="S2" s="658"/>
      <c r="T2" s="658"/>
      <c r="U2" s="658"/>
      <c r="V2" s="658"/>
      <c r="W2" s="658"/>
      <c r="X2" s="658"/>
      <c r="Y2" s="658"/>
      <c r="Z2" s="658"/>
      <c r="AA2" s="658"/>
      <c r="AB2" s="658"/>
      <c r="AC2" s="658"/>
      <c r="AD2" s="658"/>
      <c r="AE2" s="659"/>
    </row>
    <row r="3" spans="1:31" ht="16.5" customHeight="1">
      <c r="A3" s="657"/>
      <c r="B3" s="657"/>
      <c r="C3" s="657"/>
      <c r="D3" s="657"/>
      <c r="E3" s="657"/>
      <c r="F3" s="657"/>
      <c r="G3" s="657"/>
      <c r="H3" s="657"/>
      <c r="I3" s="657"/>
      <c r="J3" s="657"/>
      <c r="K3" s="657"/>
      <c r="L3" s="657"/>
      <c r="M3" s="657"/>
      <c r="N3" s="657"/>
      <c r="O3" s="657"/>
      <c r="P3" s="658"/>
      <c r="Q3" s="658"/>
      <c r="R3" s="658"/>
      <c r="S3" s="658"/>
      <c r="T3" s="658"/>
      <c r="U3" s="658"/>
      <c r="V3" s="658"/>
      <c r="W3" s="658"/>
      <c r="X3" s="658"/>
      <c r="Y3" s="658"/>
      <c r="Z3" s="658"/>
      <c r="AA3" s="658"/>
      <c r="AB3" s="658"/>
      <c r="AC3" s="658"/>
      <c r="AD3" s="658"/>
      <c r="AE3" s="659"/>
    </row>
    <row r="4" spans="1:31" ht="16.5" customHeight="1">
      <c r="A4" s="661"/>
      <c r="B4" s="661"/>
      <c r="C4" s="661"/>
      <c r="D4" s="661"/>
      <c r="E4" s="661"/>
      <c r="F4" s="661"/>
      <c r="G4" s="661"/>
      <c r="H4" s="662"/>
      <c r="I4" s="662"/>
      <c r="J4" s="663"/>
      <c r="K4" s="663"/>
      <c r="L4" s="663"/>
      <c r="M4" s="658"/>
      <c r="N4" s="658"/>
      <c r="O4" s="658"/>
      <c r="P4" s="658"/>
      <c r="Q4" s="658"/>
      <c r="R4" s="658"/>
      <c r="S4" s="658"/>
      <c r="T4" s="658"/>
      <c r="U4" s="658"/>
      <c r="V4" s="658"/>
      <c r="W4" s="658"/>
      <c r="X4" s="658"/>
      <c r="Y4" s="658"/>
      <c r="Z4" s="658"/>
      <c r="AA4" s="658"/>
      <c r="AB4" s="658"/>
      <c r="AC4" s="658"/>
      <c r="AD4" s="658"/>
      <c r="AE4" s="659"/>
    </row>
    <row r="5" spans="1:31" ht="16.5" customHeight="1">
      <c r="A5" s="1699" t="s">
        <v>3628</v>
      </c>
      <c r="B5" s="1699"/>
      <c r="C5" s="1699"/>
      <c r="D5" s="1699"/>
      <c r="E5" s="1699"/>
      <c r="F5" s="1699"/>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row>
    <row r="6" spans="1:31" ht="16.5" customHeight="1">
      <c r="A6" s="1699"/>
      <c r="B6" s="1699"/>
      <c r="C6" s="1699"/>
      <c r="D6" s="1699"/>
      <c r="E6" s="1699"/>
      <c r="F6" s="1699"/>
      <c r="G6" s="1699"/>
      <c r="H6" s="1699"/>
      <c r="I6" s="1699"/>
      <c r="J6" s="1699"/>
      <c r="K6" s="1699"/>
      <c r="L6" s="1699"/>
      <c r="M6" s="1699"/>
      <c r="N6" s="1699"/>
      <c r="O6" s="1699"/>
      <c r="P6" s="1699"/>
      <c r="Q6" s="1699"/>
      <c r="R6" s="1699"/>
      <c r="S6" s="1699"/>
      <c r="T6" s="1699"/>
      <c r="U6" s="1699"/>
      <c r="V6" s="1699"/>
      <c r="W6" s="1699"/>
      <c r="X6" s="1699"/>
      <c r="Y6" s="1699"/>
      <c r="Z6" s="1699"/>
      <c r="AA6" s="1699"/>
      <c r="AB6" s="1699"/>
      <c r="AC6" s="1699"/>
      <c r="AD6" s="1699"/>
      <c r="AE6" s="1699"/>
    </row>
    <row r="7" spans="1:31" ht="18.75">
      <c r="A7" s="1700" t="s">
        <v>3629</v>
      </c>
      <c r="B7" s="1700"/>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row>
    <row r="8" spans="1:31" ht="16.5" customHeight="1">
      <c r="A8" s="664"/>
      <c r="B8" s="664"/>
      <c r="C8" s="664"/>
      <c r="D8" s="664"/>
      <c r="E8" s="664"/>
      <c r="F8" s="664"/>
      <c r="G8" s="664"/>
      <c r="H8" s="664"/>
      <c r="I8" s="664"/>
      <c r="J8" s="664"/>
      <c r="K8" s="664"/>
      <c r="L8" s="664"/>
      <c r="M8" s="664"/>
      <c r="N8" s="664"/>
      <c r="O8" s="664"/>
      <c r="P8" s="664"/>
      <c r="Q8" s="664"/>
      <c r="R8" s="664"/>
      <c r="S8" s="664"/>
      <c r="T8" s="664"/>
      <c r="U8" s="664"/>
      <c r="V8" s="664"/>
      <c r="W8" s="664"/>
      <c r="X8" s="664"/>
      <c r="Y8" s="664"/>
      <c r="Z8" s="664"/>
      <c r="AA8" s="664"/>
      <c r="AB8" s="664"/>
      <c r="AC8" s="664"/>
      <c r="AD8" s="664"/>
      <c r="AE8" s="664"/>
    </row>
    <row r="9" spans="1:31" ht="16.5" customHeight="1">
      <c r="A9" s="1701" t="s">
        <v>3630</v>
      </c>
      <c r="B9" s="1701"/>
      <c r="C9" s="1701"/>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row>
    <row r="10" spans="1:31" ht="16.5" customHeight="1">
      <c r="A10" s="1701"/>
      <c r="B10" s="1701"/>
      <c r="C10" s="1701"/>
      <c r="D10" s="1701"/>
      <c r="E10" s="1701"/>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1701"/>
      <c r="AD10" s="1701"/>
      <c r="AE10" s="1701"/>
    </row>
    <row r="11" spans="1:31" ht="16.5" customHeight="1">
      <c r="A11" s="1701"/>
      <c r="B11" s="1701"/>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row>
    <row r="12" spans="1:31" ht="16.5" customHeight="1">
      <c r="A12" s="1701"/>
      <c r="B12" s="1701"/>
      <c r="C12" s="1701"/>
      <c r="D12" s="1701"/>
      <c r="E12" s="1701"/>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1701"/>
      <c r="AD12" s="1701"/>
      <c r="AE12" s="1701"/>
    </row>
    <row r="13" spans="1:31" ht="16.5" customHeight="1">
      <c r="A13" s="665"/>
      <c r="B13" s="665"/>
      <c r="C13" s="665"/>
      <c r="D13" s="665"/>
      <c r="E13" s="665"/>
      <c r="F13" s="665"/>
      <c r="G13" s="665"/>
      <c r="H13" s="665"/>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row>
    <row r="14" spans="1:31" ht="16.5" customHeight="1">
      <c r="A14" s="665"/>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665"/>
      <c r="AC14" s="665"/>
      <c r="AD14" s="665"/>
      <c r="AE14" s="665"/>
    </row>
    <row r="15" spans="1:31" ht="16.5" customHeight="1">
      <c r="A15" s="665"/>
      <c r="B15" s="665"/>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665"/>
      <c r="AD15" s="665"/>
      <c r="AE15" s="665"/>
    </row>
    <row r="16" spans="1:31" ht="16.5" customHeight="1">
      <c r="A16" s="663"/>
      <c r="B16" s="663"/>
      <c r="C16" s="663"/>
      <c r="D16" s="663"/>
      <c r="E16" s="663"/>
      <c r="F16" s="663"/>
      <c r="G16" s="663"/>
      <c r="H16" s="663"/>
      <c r="I16" s="663"/>
      <c r="J16" s="663"/>
      <c r="K16" s="663"/>
      <c r="L16" s="663"/>
      <c r="M16" s="658"/>
      <c r="N16" s="658"/>
      <c r="O16" s="658"/>
      <c r="P16" s="658"/>
      <c r="Q16" s="658"/>
      <c r="R16" s="658"/>
      <c r="S16" s="658"/>
      <c r="T16" s="658"/>
      <c r="U16" s="658"/>
      <c r="V16" s="658"/>
      <c r="W16" s="658"/>
      <c r="X16" s="658"/>
      <c r="Y16" s="658"/>
      <c r="Z16" s="658"/>
      <c r="AA16" s="658"/>
      <c r="AB16" s="658"/>
      <c r="AC16" s="658"/>
      <c r="AD16" s="658"/>
      <c r="AE16" s="658"/>
    </row>
    <row r="17" spans="1:54" ht="16.5" customHeight="1">
      <c r="A17" s="1702" t="s">
        <v>3631</v>
      </c>
      <c r="B17" s="1702"/>
      <c r="C17" s="1702"/>
      <c r="D17" s="1702"/>
      <c r="E17" s="1702"/>
      <c r="F17" s="1702"/>
      <c r="G17" s="1702"/>
      <c r="H17" s="1702"/>
      <c r="I17" s="1702"/>
      <c r="J17" s="1702"/>
      <c r="K17" s="1702"/>
      <c r="L17" s="1702"/>
      <c r="M17" s="1702"/>
      <c r="N17" s="1702"/>
      <c r="O17" s="1702"/>
      <c r="P17" s="1702"/>
      <c r="Q17" s="1702"/>
      <c r="R17" s="1702"/>
      <c r="S17" s="1702"/>
      <c r="T17" s="1702"/>
      <c r="U17" s="1702"/>
      <c r="V17" s="1702"/>
      <c r="W17" s="1702"/>
      <c r="X17" s="1702"/>
      <c r="Y17" s="1702"/>
      <c r="Z17" s="1702"/>
      <c r="AA17" s="1702"/>
      <c r="AB17" s="1702"/>
      <c r="AC17" s="1702"/>
      <c r="AD17" s="1702"/>
      <c r="AE17" s="1702"/>
    </row>
    <row r="18" spans="1:54" ht="16.5" customHeight="1">
      <c r="A18" s="663"/>
      <c r="B18" s="663"/>
      <c r="C18" s="663"/>
      <c r="D18" s="663"/>
      <c r="E18" s="663"/>
      <c r="F18" s="663"/>
      <c r="G18" s="663"/>
      <c r="H18" s="663"/>
      <c r="I18" s="663"/>
      <c r="J18" s="663"/>
      <c r="K18" s="663"/>
      <c r="L18" s="663"/>
      <c r="M18" s="658"/>
      <c r="N18" s="658"/>
      <c r="O18" s="658"/>
      <c r="P18" s="666"/>
      <c r="Q18" s="666"/>
      <c r="R18" s="666"/>
      <c r="S18" s="666"/>
      <c r="T18" s="666"/>
      <c r="U18" s="666"/>
      <c r="V18" s="666"/>
      <c r="W18" s="666"/>
      <c r="X18" s="666"/>
      <c r="Y18" s="666"/>
      <c r="Z18" s="666"/>
      <c r="AA18" s="666"/>
      <c r="AB18" s="666"/>
      <c r="AC18" s="666"/>
      <c r="AD18" s="658"/>
      <c r="AE18" s="658"/>
    </row>
    <row r="19" spans="1:54" ht="16.5" customHeight="1">
      <c r="A19" s="658"/>
      <c r="B19" s="658"/>
      <c r="C19" s="658"/>
      <c r="D19" s="658"/>
      <c r="E19" s="658"/>
      <c r="F19" s="658"/>
      <c r="G19" s="658"/>
      <c r="H19" s="658"/>
      <c r="I19" s="658"/>
      <c r="J19" s="658"/>
      <c r="K19" s="658"/>
      <c r="L19" s="658"/>
      <c r="M19" s="658"/>
      <c r="N19" s="658"/>
      <c r="O19" s="658"/>
      <c r="P19" s="666"/>
      <c r="Q19" s="666"/>
      <c r="R19" s="666"/>
      <c r="S19" s="666"/>
      <c r="T19" s="666"/>
      <c r="U19" s="666"/>
      <c r="V19" s="666"/>
      <c r="W19" s="666"/>
      <c r="X19" s="666"/>
      <c r="Y19" s="666"/>
      <c r="Z19" s="666"/>
      <c r="AA19" s="666"/>
      <c r="AB19" s="666"/>
      <c r="AC19" s="666"/>
      <c r="AD19" s="667"/>
      <c r="AE19" s="658"/>
    </row>
    <row r="20" spans="1:54" ht="16.5" customHeight="1">
      <c r="A20" s="1703" t="s">
        <v>3632</v>
      </c>
      <c r="B20" s="1688"/>
      <c r="C20" s="1688"/>
      <c r="D20" s="1688"/>
      <c r="E20" s="1688"/>
      <c r="F20" s="1688"/>
      <c r="G20" s="1688"/>
      <c r="H20" s="668"/>
      <c r="I20" s="669"/>
      <c r="J20" s="669"/>
      <c r="K20" s="669"/>
      <c r="L20" s="669"/>
      <c r="M20" s="669"/>
      <c r="N20" s="669"/>
      <c r="O20" s="669"/>
      <c r="P20" s="670"/>
      <c r="Q20" s="670"/>
      <c r="R20" s="670"/>
      <c r="S20" s="670"/>
      <c r="T20" s="670"/>
      <c r="U20" s="670"/>
      <c r="V20" s="670"/>
      <c r="W20" s="670"/>
      <c r="X20" s="670"/>
      <c r="Y20" s="670"/>
      <c r="Z20" s="670"/>
      <c r="AA20" s="670"/>
      <c r="AB20" s="670"/>
      <c r="AC20" s="670"/>
      <c r="AD20" s="671"/>
      <c r="AE20" s="672"/>
    </row>
    <row r="21" spans="1:54" ht="16.5" customHeight="1">
      <c r="A21" s="1704"/>
      <c r="B21" s="1705"/>
      <c r="C21" s="1705"/>
      <c r="D21" s="1705"/>
      <c r="E21" s="1705"/>
      <c r="F21" s="1705"/>
      <c r="G21" s="1705"/>
      <c r="H21" s="673"/>
      <c r="I21" s="674" t="s">
        <v>2828</v>
      </c>
      <c r="J21" s="658" t="s">
        <v>3633</v>
      </c>
      <c r="K21" s="658"/>
      <c r="L21" s="658"/>
      <c r="M21" s="658"/>
      <c r="N21" s="658"/>
      <c r="O21" s="658"/>
      <c r="P21" s="666"/>
      <c r="Q21" s="666"/>
      <c r="R21" s="666"/>
      <c r="S21" s="666"/>
      <c r="T21" s="666"/>
      <c r="U21" s="674" t="s">
        <v>2828</v>
      </c>
      <c r="V21" s="675" t="s">
        <v>3634</v>
      </c>
      <c r="W21" s="666"/>
      <c r="X21" s="666"/>
      <c r="Y21" s="666"/>
      <c r="Z21" s="666"/>
      <c r="AA21" s="666"/>
      <c r="AB21" s="666"/>
      <c r="AC21" s="666"/>
      <c r="AD21" s="667"/>
      <c r="AE21" s="676"/>
      <c r="BB21" s="674"/>
    </row>
    <row r="22" spans="1:54" ht="16.5" customHeight="1">
      <c r="A22" s="1704"/>
      <c r="B22" s="1705"/>
      <c r="C22" s="1705"/>
      <c r="D22" s="1705"/>
      <c r="E22" s="1705"/>
      <c r="F22" s="1705"/>
      <c r="G22" s="1705"/>
      <c r="H22" s="673"/>
      <c r="I22" s="658"/>
      <c r="J22" s="658"/>
      <c r="K22" s="658"/>
      <c r="L22" s="658"/>
      <c r="M22" s="658"/>
      <c r="N22" s="658"/>
      <c r="O22" s="658"/>
      <c r="P22" s="666"/>
      <c r="Q22" s="666"/>
      <c r="R22" s="666"/>
      <c r="S22" s="666"/>
      <c r="T22" s="666"/>
      <c r="U22" s="666"/>
      <c r="V22" s="666"/>
      <c r="W22" s="666"/>
      <c r="X22" s="666"/>
      <c r="Y22" s="666"/>
      <c r="Z22" s="666"/>
      <c r="AA22" s="666"/>
      <c r="AB22" s="666"/>
      <c r="AC22" s="666"/>
      <c r="AD22" s="667"/>
      <c r="AE22" s="676"/>
    </row>
    <row r="23" spans="1:54" ht="16.5" customHeight="1">
      <c r="A23" s="1704"/>
      <c r="B23" s="1705"/>
      <c r="C23" s="1705"/>
      <c r="D23" s="1705"/>
      <c r="E23" s="1705"/>
      <c r="F23" s="1705"/>
      <c r="G23" s="1705"/>
      <c r="H23" s="673"/>
      <c r="I23" s="674" t="s">
        <v>2828</v>
      </c>
      <c r="J23" s="658" t="s">
        <v>3635</v>
      </c>
      <c r="K23" s="658"/>
      <c r="L23" s="658"/>
      <c r="M23" s="658"/>
      <c r="N23" s="658"/>
      <c r="O23" s="658"/>
      <c r="P23" s="666"/>
      <c r="Q23" s="666"/>
      <c r="R23" s="666"/>
      <c r="S23" s="666"/>
      <c r="T23" s="666"/>
      <c r="U23" s="674" t="s">
        <v>2828</v>
      </c>
      <c r="V23" s="675" t="s">
        <v>3636</v>
      </c>
      <c r="W23" s="675"/>
      <c r="X23" s="666"/>
      <c r="Y23" s="666"/>
      <c r="Z23" s="666"/>
      <c r="AA23" s="666"/>
      <c r="AB23" s="666"/>
      <c r="AC23" s="666"/>
      <c r="AD23" s="667"/>
      <c r="AE23" s="676"/>
    </row>
    <row r="24" spans="1:54" ht="16.5" customHeight="1">
      <c r="A24" s="1704"/>
      <c r="B24" s="1705"/>
      <c r="C24" s="1705"/>
      <c r="D24" s="1705"/>
      <c r="E24" s="1705"/>
      <c r="F24" s="1705"/>
      <c r="G24" s="1705"/>
      <c r="H24" s="673"/>
      <c r="I24" s="658"/>
      <c r="J24" s="658"/>
      <c r="K24" s="658"/>
      <c r="L24" s="658"/>
      <c r="M24" s="658"/>
      <c r="N24" s="658"/>
      <c r="O24" s="658"/>
      <c r="P24" s="666"/>
      <c r="Q24" s="666"/>
      <c r="R24" s="666"/>
      <c r="S24" s="666"/>
      <c r="T24" s="666"/>
      <c r="U24" s="666"/>
      <c r="V24" s="666"/>
      <c r="W24" s="666"/>
      <c r="X24" s="666"/>
      <c r="Y24" s="666"/>
      <c r="Z24" s="666"/>
      <c r="AA24" s="666"/>
      <c r="AB24" s="666"/>
      <c r="AC24" s="666"/>
      <c r="AD24" s="667"/>
      <c r="AE24" s="676"/>
    </row>
    <row r="25" spans="1:54" ht="16.5" customHeight="1">
      <c r="A25" s="1706"/>
      <c r="B25" s="1705"/>
      <c r="C25" s="1705"/>
      <c r="D25" s="1705"/>
      <c r="E25" s="1705"/>
      <c r="F25" s="1705"/>
      <c r="G25" s="1705"/>
      <c r="H25" s="673"/>
      <c r="I25" s="674" t="s">
        <v>2828</v>
      </c>
      <c r="J25" s="658" t="s">
        <v>3637</v>
      </c>
      <c r="K25" s="658"/>
      <c r="L25" s="658"/>
      <c r="M25" s="658"/>
      <c r="N25" s="658"/>
      <c r="O25" s="658"/>
      <c r="P25" s="666"/>
      <c r="Q25" s="666"/>
      <c r="R25" s="666"/>
      <c r="S25" s="666"/>
      <c r="T25" s="666"/>
      <c r="U25" s="674" t="s">
        <v>2828</v>
      </c>
      <c r="V25" s="675" t="s">
        <v>3638</v>
      </c>
      <c r="W25" s="666"/>
      <c r="X25" s="666"/>
      <c r="Y25" s="666"/>
      <c r="Z25" s="666"/>
      <c r="AA25" s="666"/>
      <c r="AB25" s="666"/>
      <c r="AC25" s="666"/>
      <c r="AD25" s="667"/>
      <c r="AE25" s="676"/>
    </row>
    <row r="26" spans="1:54" ht="16.5" customHeight="1">
      <c r="A26" s="1690"/>
      <c r="B26" s="1691"/>
      <c r="C26" s="1691"/>
      <c r="D26" s="1691"/>
      <c r="E26" s="1691"/>
      <c r="F26" s="1691"/>
      <c r="G26" s="1691"/>
      <c r="H26" s="678"/>
      <c r="I26" s="679"/>
      <c r="J26" s="679"/>
      <c r="K26" s="679"/>
      <c r="L26" s="677"/>
      <c r="M26" s="679"/>
      <c r="N26" s="679"/>
      <c r="O26" s="679"/>
      <c r="P26" s="679"/>
      <c r="Q26" s="679"/>
      <c r="R26" s="679"/>
      <c r="S26" s="679"/>
      <c r="T26" s="679"/>
      <c r="U26" s="679"/>
      <c r="V26" s="679"/>
      <c r="W26" s="679"/>
      <c r="X26" s="679"/>
      <c r="Y26" s="679"/>
      <c r="Z26" s="679"/>
      <c r="AA26" s="679"/>
      <c r="AB26" s="679"/>
      <c r="AC26" s="679"/>
      <c r="AD26" s="679"/>
      <c r="AE26" s="680"/>
    </row>
    <row r="27" spans="1:54" ht="16.5" customHeight="1">
      <c r="A27" s="1687" t="s">
        <v>3639</v>
      </c>
      <c r="B27" s="1688"/>
      <c r="C27" s="1688"/>
      <c r="D27" s="1688"/>
      <c r="E27" s="1688"/>
      <c r="F27" s="1688"/>
      <c r="G27" s="1689"/>
      <c r="H27" s="1693">
        <f>'第二面-3'!A52</f>
        <v>0</v>
      </c>
      <c r="I27" s="1694"/>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1695"/>
    </row>
    <row r="28" spans="1:54" ht="16.5" customHeight="1">
      <c r="A28" s="1690"/>
      <c r="B28" s="1691"/>
      <c r="C28" s="1691"/>
      <c r="D28" s="1691"/>
      <c r="E28" s="1691"/>
      <c r="F28" s="1691"/>
      <c r="G28" s="1692"/>
      <c r="H28" s="1696"/>
      <c r="I28" s="1697"/>
      <c r="J28" s="1697"/>
      <c r="K28" s="1697"/>
      <c r="L28" s="1697"/>
      <c r="M28" s="1697"/>
      <c r="N28" s="1697"/>
      <c r="O28" s="1697"/>
      <c r="P28" s="1697"/>
      <c r="Q28" s="1697"/>
      <c r="R28" s="1697"/>
      <c r="S28" s="1697"/>
      <c r="T28" s="1697"/>
      <c r="U28" s="1697"/>
      <c r="V28" s="1697"/>
      <c r="W28" s="1697"/>
      <c r="X28" s="1697"/>
      <c r="Y28" s="1697"/>
      <c r="Z28" s="1697"/>
      <c r="AA28" s="1697"/>
      <c r="AB28" s="1697"/>
      <c r="AC28" s="1697"/>
      <c r="AD28" s="1697"/>
      <c r="AE28" s="1698"/>
    </row>
    <row r="29" spans="1:54" ht="16.5" customHeight="1">
      <c r="A29" s="1687" t="s">
        <v>3640</v>
      </c>
      <c r="B29" s="1688"/>
      <c r="C29" s="1688"/>
      <c r="D29" s="1688"/>
      <c r="E29" s="1688"/>
      <c r="F29" s="1688"/>
      <c r="G29" s="1689"/>
      <c r="H29" s="1707">
        <f>第三面!F4</f>
        <v>0</v>
      </c>
      <c r="I29" s="1708"/>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9"/>
    </row>
    <row r="30" spans="1:54" ht="16.5" customHeight="1">
      <c r="A30" s="1690"/>
      <c r="B30" s="1691"/>
      <c r="C30" s="1691"/>
      <c r="D30" s="1691"/>
      <c r="E30" s="1691"/>
      <c r="F30" s="1691"/>
      <c r="G30" s="1692"/>
      <c r="H30" s="1696"/>
      <c r="I30" s="1697"/>
      <c r="J30" s="1697"/>
      <c r="K30" s="1697"/>
      <c r="L30" s="1697"/>
      <c r="M30" s="1697"/>
      <c r="N30" s="1697"/>
      <c r="O30" s="1697"/>
      <c r="P30" s="1697"/>
      <c r="Q30" s="1697"/>
      <c r="R30" s="1697"/>
      <c r="S30" s="1697"/>
      <c r="T30" s="1697"/>
      <c r="U30" s="1697"/>
      <c r="V30" s="1697"/>
      <c r="W30" s="1697"/>
      <c r="X30" s="1697"/>
      <c r="Y30" s="1697"/>
      <c r="Z30" s="1697"/>
      <c r="AA30" s="1697"/>
      <c r="AB30" s="1697"/>
      <c r="AC30" s="1697"/>
      <c r="AD30" s="1697"/>
      <c r="AE30" s="1698"/>
    </row>
    <row r="31" spans="1:54" ht="16.5" customHeight="1">
      <c r="A31" s="1706" t="s">
        <v>3641</v>
      </c>
      <c r="B31" s="1705"/>
      <c r="C31" s="1705"/>
      <c r="D31" s="1705"/>
      <c r="E31" s="1705"/>
      <c r="F31" s="1705"/>
      <c r="G31" s="1710"/>
      <c r="H31" s="1687" t="s">
        <v>3642</v>
      </c>
      <c r="I31" s="1688"/>
      <c r="J31" s="1688"/>
      <c r="K31" s="1688"/>
      <c r="L31" s="1689"/>
      <c r="M31" s="1694" t="str">
        <f>第二面!K12</f>
        <v/>
      </c>
      <c r="N31" s="1694"/>
      <c r="O31" s="1694"/>
      <c r="P31" s="1694"/>
      <c r="Q31" s="1694"/>
      <c r="R31" s="1694"/>
      <c r="S31" s="1694"/>
      <c r="T31" s="1694"/>
      <c r="U31" s="1694"/>
      <c r="V31" s="1694"/>
      <c r="W31" s="1694"/>
      <c r="X31" s="1694"/>
      <c r="Y31" s="1694"/>
      <c r="Z31" s="1694"/>
      <c r="AA31" s="1694"/>
      <c r="AB31" s="1694"/>
      <c r="AC31" s="1694"/>
      <c r="AD31" s="1694"/>
      <c r="AE31" s="1695"/>
    </row>
    <row r="32" spans="1:54" ht="16.5" customHeight="1">
      <c r="A32" s="1706"/>
      <c r="B32" s="1705"/>
      <c r="C32" s="1705"/>
      <c r="D32" s="1705"/>
      <c r="E32" s="1705"/>
      <c r="F32" s="1705"/>
      <c r="G32" s="1710"/>
      <c r="H32" s="1706"/>
      <c r="I32" s="1705"/>
      <c r="J32" s="1705"/>
      <c r="K32" s="1705"/>
      <c r="L32" s="1710"/>
      <c r="M32" s="1694"/>
      <c r="N32" s="1694"/>
      <c r="O32" s="1694"/>
      <c r="P32" s="1694"/>
      <c r="Q32" s="1694"/>
      <c r="R32" s="1694"/>
      <c r="S32" s="1694"/>
      <c r="T32" s="1694"/>
      <c r="U32" s="1694"/>
      <c r="V32" s="1694"/>
      <c r="W32" s="1694"/>
      <c r="X32" s="1694"/>
      <c r="Y32" s="1694"/>
      <c r="Z32" s="1694"/>
      <c r="AA32" s="1694"/>
      <c r="AB32" s="1694"/>
      <c r="AC32" s="1694"/>
      <c r="AD32" s="1694"/>
      <c r="AE32" s="1695"/>
    </row>
    <row r="33" spans="1:31" ht="16.5" customHeight="1">
      <c r="A33" s="1706"/>
      <c r="B33" s="1705"/>
      <c r="C33" s="1705"/>
      <c r="D33" s="1705"/>
      <c r="E33" s="1705"/>
      <c r="F33" s="1705"/>
      <c r="G33" s="1710"/>
      <c r="H33" s="1687" t="s">
        <v>3643</v>
      </c>
      <c r="I33" s="1688"/>
      <c r="J33" s="1688"/>
      <c r="K33" s="1688"/>
      <c r="L33" s="1689"/>
      <c r="M33" s="1708" t="str">
        <f>第二面!K14</f>
        <v/>
      </c>
      <c r="N33" s="1708"/>
      <c r="O33" s="1708"/>
      <c r="P33" s="1708"/>
      <c r="Q33" s="1708"/>
      <c r="R33" s="1708"/>
      <c r="S33" s="1708"/>
      <c r="T33" s="1708"/>
      <c r="U33" s="1708"/>
      <c r="V33" s="1708"/>
      <c r="W33" s="1708"/>
      <c r="X33" s="1708"/>
      <c r="Y33" s="1708"/>
      <c r="Z33" s="1708"/>
      <c r="AA33" s="1708"/>
      <c r="AB33" s="1708"/>
      <c r="AC33" s="1708"/>
      <c r="AD33" s="1708"/>
      <c r="AE33" s="1709"/>
    </row>
    <row r="34" spans="1:31" ht="16.5" customHeight="1">
      <c r="A34" s="1706"/>
      <c r="B34" s="1705"/>
      <c r="C34" s="1705"/>
      <c r="D34" s="1705"/>
      <c r="E34" s="1705"/>
      <c r="F34" s="1705"/>
      <c r="G34" s="1710"/>
      <c r="H34" s="1690"/>
      <c r="I34" s="1691"/>
      <c r="J34" s="1691"/>
      <c r="K34" s="1691"/>
      <c r="L34" s="1692"/>
      <c r="M34" s="1697"/>
      <c r="N34" s="1697"/>
      <c r="O34" s="1697"/>
      <c r="P34" s="1697"/>
      <c r="Q34" s="1697"/>
      <c r="R34" s="1697"/>
      <c r="S34" s="1697"/>
      <c r="T34" s="1697"/>
      <c r="U34" s="1697"/>
      <c r="V34" s="1697"/>
      <c r="W34" s="1697"/>
      <c r="X34" s="1697"/>
      <c r="Y34" s="1697"/>
      <c r="Z34" s="1697"/>
      <c r="AA34" s="1697"/>
      <c r="AB34" s="1697"/>
      <c r="AC34" s="1697"/>
      <c r="AD34" s="1697"/>
      <c r="AE34" s="1698"/>
    </row>
    <row r="35" spans="1:31" ht="16.5" customHeight="1">
      <c r="A35" s="1706"/>
      <c r="B35" s="1705"/>
      <c r="C35" s="1705"/>
      <c r="D35" s="1705"/>
      <c r="E35" s="1705"/>
      <c r="F35" s="1705"/>
      <c r="G35" s="1710"/>
      <c r="H35" s="1706" t="s">
        <v>3644</v>
      </c>
      <c r="I35" s="1705"/>
      <c r="J35" s="1705"/>
      <c r="K35" s="1705"/>
      <c r="L35" s="1710"/>
      <c r="M35" s="1694" t="str">
        <f>第二面!K16</f>
        <v/>
      </c>
      <c r="N35" s="1694"/>
      <c r="O35" s="1694"/>
      <c r="P35" s="1694"/>
      <c r="Q35" s="1694"/>
      <c r="R35" s="1694"/>
      <c r="S35" s="1694"/>
      <c r="T35" s="1694"/>
      <c r="U35" s="1694"/>
      <c r="V35" s="1694"/>
      <c r="W35" s="1694"/>
      <c r="X35" s="1694"/>
      <c r="Y35" s="1694"/>
      <c r="Z35" s="1694"/>
      <c r="AA35" s="1694"/>
      <c r="AB35" s="1694"/>
      <c r="AC35" s="1694"/>
      <c r="AD35" s="1694"/>
      <c r="AE35" s="1695"/>
    </row>
    <row r="36" spans="1:31" ht="16.5" customHeight="1">
      <c r="A36" s="1690"/>
      <c r="B36" s="1691"/>
      <c r="C36" s="1691"/>
      <c r="D36" s="1691"/>
      <c r="E36" s="1691"/>
      <c r="F36" s="1691"/>
      <c r="G36" s="1692"/>
      <c r="H36" s="1690"/>
      <c r="I36" s="1691"/>
      <c r="J36" s="1691"/>
      <c r="K36" s="1691"/>
      <c r="L36" s="1692"/>
      <c r="M36" s="1697"/>
      <c r="N36" s="1697"/>
      <c r="O36" s="1697"/>
      <c r="P36" s="1697"/>
      <c r="Q36" s="1697"/>
      <c r="R36" s="1697"/>
      <c r="S36" s="1697"/>
      <c r="T36" s="1697"/>
      <c r="U36" s="1697"/>
      <c r="V36" s="1697"/>
      <c r="W36" s="1697"/>
      <c r="X36" s="1697"/>
      <c r="Y36" s="1697"/>
      <c r="Z36" s="1697"/>
      <c r="AA36" s="1697"/>
      <c r="AB36" s="1697"/>
      <c r="AC36" s="1697"/>
      <c r="AD36" s="1697"/>
      <c r="AE36" s="1698"/>
    </row>
    <row r="37" spans="1:31" ht="16.5" customHeight="1">
      <c r="A37" s="658"/>
      <c r="B37" s="658"/>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c r="AA37" s="658"/>
      <c r="AB37" s="658"/>
      <c r="AC37" s="658"/>
      <c r="AD37" s="658"/>
      <c r="AE37" s="658"/>
    </row>
    <row r="38" spans="1:31" ht="16.5" customHeight="1">
      <c r="A38" s="658"/>
      <c r="B38" s="658"/>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c r="AA38" s="658"/>
      <c r="AB38" s="658"/>
      <c r="AC38" s="658"/>
      <c r="AD38" s="658"/>
      <c r="AE38" s="658"/>
    </row>
    <row r="39" spans="1:31" ht="16.5" customHeight="1">
      <c r="A39" s="658"/>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c r="AD39" s="658"/>
      <c r="AE39" s="658"/>
    </row>
    <row r="40" spans="1:31" ht="16.5" customHeight="1">
      <c r="A40" s="658"/>
      <c r="B40" s="658"/>
      <c r="C40" s="658"/>
      <c r="D40" s="658"/>
      <c r="E40" s="658"/>
      <c r="F40" s="658"/>
      <c r="G40" s="658"/>
      <c r="H40" s="658"/>
      <c r="I40" s="658"/>
      <c r="J40" s="658"/>
      <c r="K40" s="658"/>
      <c r="L40" s="658"/>
      <c r="M40" s="658"/>
      <c r="N40" s="658"/>
      <c r="O40" s="658"/>
      <c r="P40" s="658"/>
      <c r="Q40" s="658"/>
      <c r="R40" s="658"/>
      <c r="S40" s="658"/>
      <c r="T40" s="658"/>
      <c r="U40" s="658"/>
      <c r="V40" s="658"/>
      <c r="W40" s="658"/>
      <c r="X40" s="658"/>
      <c r="Y40" s="658"/>
      <c r="Z40" s="658"/>
      <c r="AA40" s="658"/>
      <c r="AB40" s="658"/>
      <c r="AC40" s="658"/>
      <c r="AD40" s="658"/>
      <c r="AE40" s="658"/>
    </row>
    <row r="41" spans="1:31" ht="16.5" customHeight="1">
      <c r="A41" s="658"/>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c r="AA41" s="658"/>
      <c r="AB41" s="658"/>
      <c r="AC41" s="658"/>
      <c r="AD41" s="658"/>
      <c r="AE41" s="658"/>
    </row>
    <row r="42" spans="1:31" ht="16.5" customHeight="1">
      <c r="A42" s="681"/>
      <c r="B42" s="681"/>
      <c r="C42" s="681"/>
      <c r="D42" s="68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row>
    <row r="43" spans="1:31" ht="16.5" customHeight="1">
      <c r="A43" s="681"/>
      <c r="B43" s="681"/>
      <c r="C43" s="681"/>
      <c r="D43" s="681"/>
      <c r="E43" s="681"/>
      <c r="F43" s="681"/>
      <c r="G43" s="681"/>
      <c r="H43" s="681"/>
      <c r="I43" s="681"/>
      <c r="J43" s="681"/>
      <c r="K43" s="681"/>
      <c r="L43" s="1705" t="s">
        <v>2717</v>
      </c>
      <c r="M43" s="1705"/>
      <c r="N43" s="1711"/>
      <c r="O43" s="1711"/>
      <c r="P43" s="681" t="s">
        <v>5</v>
      </c>
      <c r="Q43" s="1711"/>
      <c r="R43" s="1711"/>
      <c r="S43" s="681" t="s">
        <v>2718</v>
      </c>
      <c r="T43" s="1711"/>
      <c r="U43" s="1711"/>
      <c r="V43" s="681" t="s">
        <v>3</v>
      </c>
      <c r="W43" s="681"/>
      <c r="X43" s="681"/>
      <c r="Y43" s="681"/>
      <c r="Z43" s="681"/>
      <c r="AA43" s="681"/>
      <c r="AB43" s="681"/>
      <c r="AC43" s="681"/>
      <c r="AD43" s="681"/>
      <c r="AE43" s="681"/>
    </row>
    <row r="44" spans="1:31" ht="16.5" customHeight="1">
      <c r="A44" s="658"/>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c r="AD44" s="658"/>
      <c r="AE44" s="658"/>
    </row>
    <row r="45" spans="1:31" ht="16.5" customHeight="1">
      <c r="A45" s="658"/>
      <c r="B45" s="658"/>
      <c r="C45" s="658"/>
      <c r="D45" s="658"/>
      <c r="E45" s="658"/>
      <c r="F45" s="658"/>
      <c r="G45" s="658"/>
      <c r="H45" s="658"/>
      <c r="I45" s="658"/>
      <c r="J45" s="658"/>
      <c r="K45" s="658"/>
      <c r="L45" s="658"/>
      <c r="M45" s="1705" t="s">
        <v>3645</v>
      </c>
      <c r="N45" s="1705"/>
      <c r="O45" s="1705"/>
      <c r="P45" s="1712">
        <f>第二面!K7</f>
        <v>0</v>
      </c>
      <c r="Q45" s="1712"/>
      <c r="R45" s="1712"/>
      <c r="S45" s="1712"/>
      <c r="T45" s="1712"/>
      <c r="U45" s="1712"/>
      <c r="V45" s="1712"/>
      <c r="W45" s="1712"/>
      <c r="X45" s="1712"/>
      <c r="Y45" s="1712"/>
      <c r="Z45" s="1712"/>
      <c r="AA45" s="1712"/>
      <c r="AB45" s="1712"/>
      <c r="AC45" s="1712"/>
      <c r="AD45" s="1712"/>
      <c r="AE45" s="1712"/>
    </row>
    <row r="46" spans="1:31" ht="16.5" customHeight="1">
      <c r="A46" s="658"/>
      <c r="B46" s="658"/>
      <c r="C46" s="658"/>
      <c r="D46" s="658"/>
      <c r="E46" s="658"/>
      <c r="F46" s="658"/>
      <c r="G46" s="658"/>
      <c r="H46" s="658"/>
      <c r="I46" s="658"/>
      <c r="J46" s="658"/>
      <c r="K46" s="658"/>
      <c r="L46" s="658"/>
      <c r="M46" s="658"/>
      <c r="N46" s="658"/>
      <c r="O46" s="658"/>
      <c r="P46" s="1712"/>
      <c r="Q46" s="1712"/>
      <c r="R46" s="1712"/>
      <c r="S46" s="1712"/>
      <c r="T46" s="1712"/>
      <c r="U46" s="1712"/>
      <c r="V46" s="1712"/>
      <c r="W46" s="1712"/>
      <c r="X46" s="1712"/>
      <c r="Y46" s="1712"/>
      <c r="Z46" s="1712"/>
      <c r="AA46" s="1712"/>
      <c r="AB46" s="1712"/>
      <c r="AC46" s="1712"/>
      <c r="AD46" s="1712"/>
      <c r="AE46" s="1712"/>
    </row>
    <row r="47" spans="1:31" ht="16.5" customHeight="1">
      <c r="A47" s="658"/>
      <c r="B47" s="658"/>
      <c r="C47" s="658"/>
      <c r="D47" s="658"/>
      <c r="E47" s="658"/>
      <c r="F47" s="658"/>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row>
    <row r="48" spans="1:31" ht="16.5" customHeight="1">
      <c r="A48" s="658"/>
      <c r="B48" s="658"/>
      <c r="C48" s="658"/>
      <c r="D48" s="658"/>
      <c r="E48" s="658"/>
      <c r="F48" s="658"/>
      <c r="G48" s="658"/>
      <c r="H48" s="658"/>
      <c r="I48" s="658"/>
      <c r="J48" s="658"/>
      <c r="K48" s="658"/>
      <c r="L48" s="658"/>
      <c r="M48" s="1705" t="s">
        <v>3646</v>
      </c>
      <c r="N48" s="1705"/>
      <c r="O48" s="1705"/>
      <c r="P48" s="1712" t="str">
        <f>建築主１!B2&amp;CHAR(10)&amp;建築主１!D2</f>
        <v xml:space="preserve">0
</v>
      </c>
      <c r="Q48" s="1712"/>
      <c r="R48" s="1712"/>
      <c r="S48" s="1712"/>
      <c r="T48" s="1712"/>
      <c r="U48" s="1712"/>
      <c r="V48" s="1712"/>
      <c r="W48" s="1712"/>
      <c r="X48" s="1712"/>
      <c r="Y48" s="1712"/>
      <c r="Z48" s="1712"/>
      <c r="AA48" s="1712"/>
      <c r="AB48" s="1712"/>
      <c r="AC48" s="1712"/>
      <c r="AD48" s="1705"/>
      <c r="AE48" s="1705"/>
    </row>
    <row r="49" spans="1:31" ht="16.5" customHeight="1">
      <c r="A49" s="658"/>
      <c r="B49" s="658"/>
      <c r="C49" s="658"/>
      <c r="D49" s="658"/>
      <c r="E49" s="658"/>
      <c r="F49" s="658"/>
      <c r="G49" s="658"/>
      <c r="H49" s="658"/>
      <c r="I49" s="658"/>
      <c r="J49" s="658"/>
      <c r="K49" s="658"/>
      <c r="L49" s="658"/>
      <c r="M49" s="658"/>
      <c r="N49" s="658"/>
      <c r="O49" s="658"/>
      <c r="P49" s="1712"/>
      <c r="Q49" s="1712"/>
      <c r="R49" s="1712"/>
      <c r="S49" s="1712"/>
      <c r="T49" s="1712"/>
      <c r="U49" s="1712"/>
      <c r="V49" s="1712"/>
      <c r="W49" s="1712"/>
      <c r="X49" s="1712"/>
      <c r="Y49" s="1712"/>
      <c r="Z49" s="1712"/>
      <c r="AA49" s="1712"/>
      <c r="AB49" s="1712"/>
      <c r="AC49" s="1712"/>
      <c r="AD49" s="1705"/>
      <c r="AE49" s="1705"/>
    </row>
    <row r="50" spans="1:31" ht="16.5" customHeight="1">
      <c r="A50" s="658"/>
      <c r="B50" s="658"/>
      <c r="C50" s="658"/>
      <c r="D50" s="658"/>
      <c r="E50" s="658"/>
      <c r="F50" s="658"/>
      <c r="G50" s="658"/>
      <c r="H50" s="658"/>
      <c r="I50" s="658"/>
      <c r="J50" s="658"/>
      <c r="K50" s="658"/>
      <c r="L50" s="658"/>
      <c r="M50" s="658"/>
      <c r="N50" s="658"/>
      <c r="O50" s="658"/>
      <c r="P50" s="658"/>
      <c r="Q50" s="658"/>
      <c r="R50" s="658"/>
      <c r="S50" s="658"/>
      <c r="T50" s="658"/>
      <c r="U50" s="658"/>
      <c r="V50" s="658"/>
      <c r="W50" s="658"/>
      <c r="X50" s="658"/>
      <c r="Y50" s="658"/>
      <c r="Z50" s="658"/>
      <c r="AA50" s="658"/>
      <c r="AB50" s="658"/>
      <c r="AC50" s="658"/>
      <c r="AD50" s="658"/>
      <c r="AE50" s="658"/>
    </row>
    <row r="53" spans="1:31" ht="16.5" customHeight="1">
      <c r="A53" s="682"/>
      <c r="B53" s="682"/>
      <c r="E53" s="682"/>
      <c r="F53" s="682"/>
      <c r="G53" s="682"/>
      <c r="J53" s="682"/>
      <c r="K53" s="682"/>
      <c r="M53" s="682"/>
      <c r="N53" s="682"/>
      <c r="P53" s="682"/>
      <c r="Q53" s="682"/>
    </row>
    <row r="54" spans="1:31" ht="16.5" customHeight="1">
      <c r="A54" s="682"/>
      <c r="B54" s="682"/>
      <c r="E54" s="682"/>
      <c r="F54" s="682"/>
      <c r="G54" s="682"/>
      <c r="J54" s="682"/>
      <c r="K54" s="682"/>
      <c r="M54" s="682"/>
      <c r="N54" s="682"/>
      <c r="P54" s="682"/>
      <c r="Q54" s="682"/>
    </row>
    <row r="55" spans="1:31" ht="16.5" customHeight="1">
      <c r="H55" s="683"/>
      <c r="I55" s="683"/>
      <c r="Q55" s="683"/>
      <c r="R55" s="683"/>
      <c r="S55" s="683"/>
    </row>
    <row r="56" spans="1:31" ht="16.5" customHeight="1">
      <c r="H56" s="683"/>
      <c r="I56" s="683"/>
      <c r="Q56" s="683"/>
      <c r="R56" s="683"/>
      <c r="S56" s="683"/>
    </row>
    <row r="62" spans="1:31" ht="16.5" customHeight="1">
      <c r="A62" s="1713"/>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row>
    <row r="63" spans="1:31" ht="16.5" customHeight="1">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row>
    <row r="64" spans="1:31" ht="16.5" customHeight="1">
      <c r="B64" s="684"/>
      <c r="C64" s="684"/>
      <c r="D64" s="684"/>
      <c r="E64" s="684"/>
      <c r="F64" s="684"/>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row>
    <row r="65" spans="2:30" ht="16.5" customHeight="1">
      <c r="B65" s="684"/>
      <c r="C65" s="684"/>
      <c r="D65" s="684"/>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row>
    <row r="66" spans="2:30" ht="16.5" customHeight="1">
      <c r="B66" s="684"/>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row>
    <row r="67" spans="2:30" ht="16.5" customHeight="1">
      <c r="B67" s="684"/>
      <c r="C67" s="684"/>
      <c r="D67" s="684"/>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row>
    <row r="68" spans="2:30" ht="16.5" customHeight="1">
      <c r="B68" s="684"/>
      <c r="C68" s="684"/>
      <c r="D68" s="684"/>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row>
    <row r="71" spans="2:30" ht="16.5" customHeight="1">
      <c r="H71" s="1714"/>
      <c r="I71" s="1714"/>
      <c r="J71" s="1714"/>
      <c r="K71" s="1714"/>
      <c r="L71" s="1714"/>
      <c r="M71" s="1714"/>
      <c r="N71" s="1715"/>
      <c r="O71" s="1715"/>
      <c r="P71" s="1715"/>
      <c r="Q71" s="1715"/>
      <c r="R71" s="1715"/>
      <c r="S71" s="1715"/>
      <c r="T71" s="1715"/>
      <c r="U71" s="1715"/>
      <c r="V71" s="1715"/>
      <c r="W71" s="1715"/>
      <c r="X71" s="1715"/>
      <c r="Y71" s="1715"/>
      <c r="Z71" s="1715"/>
      <c r="AA71" s="685"/>
      <c r="AB71" s="685"/>
    </row>
    <row r="72" spans="2:30" ht="16.5" customHeight="1">
      <c r="H72" s="1714"/>
      <c r="I72" s="1714"/>
      <c r="J72" s="1714"/>
      <c r="K72" s="1714"/>
      <c r="L72" s="1714"/>
      <c r="M72" s="1714"/>
      <c r="N72" s="1715"/>
      <c r="O72" s="1715"/>
      <c r="P72" s="1715"/>
      <c r="Q72" s="1715"/>
      <c r="R72" s="1715"/>
      <c r="S72" s="1715"/>
      <c r="T72" s="1715"/>
      <c r="U72" s="1715"/>
      <c r="V72" s="1715"/>
      <c r="W72" s="1715"/>
      <c r="X72" s="1715"/>
      <c r="Y72" s="1715"/>
      <c r="Z72" s="1715"/>
      <c r="AA72" s="685"/>
      <c r="AB72" s="685"/>
    </row>
    <row r="73" spans="2:30" ht="16.5" customHeight="1">
      <c r="H73" s="1714"/>
      <c r="I73" s="1714"/>
      <c r="J73" s="1714"/>
      <c r="K73" s="1714"/>
      <c r="L73" s="1714"/>
      <c r="M73" s="1714"/>
      <c r="N73" s="1715"/>
      <c r="O73" s="1715"/>
      <c r="P73" s="1715"/>
      <c r="Q73" s="1715"/>
      <c r="R73" s="1715"/>
      <c r="S73" s="1715"/>
      <c r="T73" s="1715"/>
      <c r="U73" s="1715"/>
      <c r="V73" s="1715"/>
      <c r="W73" s="1715"/>
      <c r="X73" s="1715"/>
      <c r="Y73" s="1715"/>
      <c r="Z73" s="1715"/>
      <c r="AA73" s="685"/>
      <c r="AB73" s="685"/>
    </row>
    <row r="75" spans="2:30" ht="16.5" customHeight="1">
      <c r="H75" s="1714"/>
      <c r="I75" s="1714"/>
      <c r="J75" s="1714"/>
      <c r="K75" s="1714"/>
      <c r="L75" s="1714"/>
      <c r="M75" s="1714"/>
      <c r="N75" s="1715"/>
      <c r="O75" s="1715"/>
      <c r="P75" s="1715"/>
      <c r="Q75" s="1715"/>
      <c r="R75" s="1715"/>
      <c r="S75" s="1715"/>
      <c r="T75" s="1715"/>
      <c r="U75" s="1715"/>
      <c r="V75" s="1715"/>
      <c r="W75" s="1715"/>
      <c r="X75" s="1715"/>
      <c r="Y75" s="1715"/>
      <c r="Z75" s="1715"/>
      <c r="AA75" s="685"/>
      <c r="AB75" s="685"/>
    </row>
    <row r="76" spans="2:30" ht="16.5" customHeight="1">
      <c r="H76" s="1714"/>
      <c r="I76" s="1714"/>
      <c r="J76" s="1714"/>
      <c r="K76" s="1714"/>
      <c r="L76" s="1714"/>
      <c r="M76" s="1714"/>
      <c r="N76" s="1715"/>
      <c r="O76" s="1715"/>
      <c r="P76" s="1715"/>
      <c r="Q76" s="1715"/>
      <c r="R76" s="1715"/>
      <c r="S76" s="1715"/>
      <c r="T76" s="1715"/>
      <c r="U76" s="1715"/>
      <c r="V76" s="1715"/>
      <c r="W76" s="1715"/>
      <c r="X76" s="1715"/>
      <c r="Y76" s="1715"/>
      <c r="Z76" s="1715"/>
      <c r="AA76" s="685"/>
      <c r="AB76" s="685"/>
    </row>
    <row r="77" spans="2:30" ht="16.5" customHeight="1">
      <c r="H77" s="1714"/>
      <c r="I77" s="1714"/>
      <c r="J77" s="1714"/>
      <c r="K77" s="1714"/>
      <c r="L77" s="1714"/>
      <c r="M77" s="1714"/>
      <c r="N77" s="1715"/>
      <c r="O77" s="1715"/>
      <c r="P77" s="1715"/>
      <c r="Q77" s="1715"/>
      <c r="R77" s="1715"/>
      <c r="S77" s="1715"/>
      <c r="T77" s="1715"/>
      <c r="U77" s="1715"/>
      <c r="V77" s="1715"/>
      <c r="W77" s="1715"/>
      <c r="X77" s="1715"/>
      <c r="Y77" s="1715"/>
      <c r="Z77" s="1715"/>
      <c r="AA77" s="685"/>
      <c r="AB77" s="685"/>
    </row>
    <row r="79" spans="2:30" ht="16.5" customHeight="1">
      <c r="H79" s="1714"/>
      <c r="I79" s="1714"/>
      <c r="J79" s="1714"/>
      <c r="K79" s="1714"/>
      <c r="L79" s="1714"/>
      <c r="M79" s="1714"/>
      <c r="N79" s="1715"/>
      <c r="O79" s="1715"/>
      <c r="P79" s="1715"/>
      <c r="Q79" s="1715"/>
      <c r="R79" s="1715"/>
      <c r="S79" s="1715"/>
      <c r="T79" s="1715"/>
      <c r="U79" s="1715"/>
      <c r="V79" s="1715"/>
      <c r="W79" s="1715"/>
      <c r="X79" s="1715"/>
      <c r="Y79" s="1715"/>
      <c r="Z79" s="1715"/>
      <c r="AA79" s="685"/>
      <c r="AB79" s="685"/>
    </row>
    <row r="80" spans="2:30" ht="16.5" customHeight="1">
      <c r="H80" s="1714"/>
      <c r="I80" s="1714"/>
      <c r="J80" s="1714"/>
      <c r="K80" s="1714"/>
      <c r="L80" s="1714"/>
      <c r="M80" s="1714"/>
      <c r="N80" s="1715"/>
      <c r="O80" s="1715"/>
      <c r="P80" s="1715"/>
      <c r="Q80" s="1715"/>
      <c r="R80" s="1715"/>
      <c r="S80" s="1715"/>
      <c r="T80" s="1715"/>
      <c r="U80" s="1715"/>
      <c r="V80" s="1715"/>
      <c r="W80" s="1715"/>
      <c r="X80" s="1715"/>
      <c r="Y80" s="1715"/>
      <c r="Z80" s="1715"/>
      <c r="AA80" s="685"/>
      <c r="AB80" s="685"/>
    </row>
    <row r="81" spans="8:28" ht="16.5" customHeight="1">
      <c r="H81" s="1714"/>
      <c r="I81" s="1714"/>
      <c r="J81" s="1714"/>
      <c r="K81" s="1714"/>
      <c r="L81" s="1714"/>
      <c r="M81" s="1714"/>
      <c r="N81" s="1715"/>
      <c r="O81" s="1715"/>
      <c r="P81" s="1715"/>
      <c r="Q81" s="1715"/>
      <c r="R81" s="1715"/>
      <c r="S81" s="1715"/>
      <c r="T81" s="1715"/>
      <c r="U81" s="1715"/>
      <c r="V81" s="1715"/>
      <c r="W81" s="1715"/>
      <c r="X81" s="1715"/>
      <c r="Y81" s="1715"/>
      <c r="Z81" s="1715"/>
      <c r="AA81" s="685"/>
      <c r="AB81" s="685"/>
    </row>
    <row r="83" spans="8:28" ht="16.5" customHeight="1">
      <c r="H83" s="1714"/>
      <c r="I83" s="1714"/>
      <c r="J83" s="1714"/>
      <c r="K83" s="1714"/>
      <c r="L83" s="1714"/>
      <c r="M83" s="1714"/>
      <c r="N83" s="1715"/>
      <c r="O83" s="1715"/>
      <c r="P83" s="1715"/>
      <c r="Q83" s="1715"/>
      <c r="R83" s="1715"/>
      <c r="S83" s="1715"/>
      <c r="T83" s="1715"/>
      <c r="U83" s="1715"/>
      <c r="V83" s="1715"/>
      <c r="W83" s="1715"/>
      <c r="X83" s="1715"/>
      <c r="Y83" s="1715"/>
      <c r="Z83" s="1715"/>
      <c r="AA83" s="685"/>
      <c r="AB83" s="685"/>
    </row>
    <row r="84" spans="8:28" ht="16.5" customHeight="1">
      <c r="H84" s="1714"/>
      <c r="I84" s="1714"/>
      <c r="J84" s="1714"/>
      <c r="K84" s="1714"/>
      <c r="L84" s="1714"/>
      <c r="M84" s="1714"/>
      <c r="N84" s="1715"/>
      <c r="O84" s="1715"/>
      <c r="P84" s="1715"/>
      <c r="Q84" s="1715"/>
      <c r="R84" s="1715"/>
      <c r="S84" s="1715"/>
      <c r="T84" s="1715"/>
      <c r="U84" s="1715"/>
      <c r="V84" s="1715"/>
      <c r="W84" s="1715"/>
      <c r="X84" s="1715"/>
      <c r="Y84" s="1715"/>
      <c r="Z84" s="1715"/>
      <c r="AA84" s="685"/>
      <c r="AB84" s="685"/>
    </row>
    <row r="85" spans="8:28" ht="16.5" customHeight="1">
      <c r="H85" s="1714"/>
      <c r="I85" s="1714"/>
      <c r="J85" s="1714"/>
      <c r="K85" s="1714"/>
      <c r="L85" s="1714"/>
      <c r="M85" s="1714"/>
      <c r="N85" s="1715"/>
      <c r="O85" s="1715"/>
      <c r="P85" s="1715"/>
      <c r="Q85" s="1715"/>
      <c r="R85" s="1715"/>
      <c r="S85" s="1715"/>
      <c r="T85" s="1715"/>
      <c r="U85" s="1715"/>
      <c r="V85" s="1715"/>
      <c r="W85" s="1715"/>
      <c r="X85" s="1715"/>
      <c r="Y85" s="1715"/>
      <c r="Z85" s="1715"/>
      <c r="AA85" s="685"/>
      <c r="AB85" s="685"/>
    </row>
    <row r="87" spans="8:28" ht="16.5" customHeight="1">
      <c r="H87" s="1714"/>
      <c r="I87" s="1714"/>
      <c r="J87" s="1714"/>
      <c r="K87" s="1714"/>
      <c r="L87" s="1714"/>
      <c r="M87" s="1714"/>
      <c r="N87" s="1715"/>
      <c r="O87" s="1715"/>
      <c r="P87" s="1715"/>
      <c r="Q87" s="1715"/>
      <c r="R87" s="1715"/>
      <c r="S87" s="1715"/>
      <c r="T87" s="1715"/>
      <c r="U87" s="1715"/>
      <c r="V87" s="1715"/>
      <c r="W87" s="1715"/>
      <c r="X87" s="1715"/>
      <c r="Y87" s="1715"/>
      <c r="Z87" s="1715"/>
      <c r="AA87" s="685"/>
      <c r="AB87" s="685"/>
    </row>
    <row r="88" spans="8:28" ht="16.5" customHeight="1">
      <c r="H88" s="1714"/>
      <c r="I88" s="1714"/>
      <c r="J88" s="1714"/>
      <c r="K88" s="1714"/>
      <c r="L88" s="1714"/>
      <c r="M88" s="1714"/>
      <c r="N88" s="1715"/>
      <c r="O88" s="1715"/>
      <c r="P88" s="1715"/>
      <c r="Q88" s="1715"/>
      <c r="R88" s="1715"/>
      <c r="S88" s="1715"/>
      <c r="T88" s="1715"/>
      <c r="U88" s="1715"/>
      <c r="V88" s="1715"/>
      <c r="W88" s="1715"/>
      <c r="X88" s="1715"/>
      <c r="Y88" s="1715"/>
      <c r="Z88" s="1715"/>
      <c r="AA88" s="685"/>
      <c r="AB88" s="685"/>
    </row>
    <row r="89" spans="8:28" ht="16.5" customHeight="1">
      <c r="H89" s="1714"/>
      <c r="I89" s="1714"/>
      <c r="J89" s="1714"/>
      <c r="K89" s="1714"/>
      <c r="L89" s="1714"/>
      <c r="M89" s="1714"/>
      <c r="N89" s="1715"/>
      <c r="O89" s="1715"/>
      <c r="P89" s="1715"/>
      <c r="Q89" s="1715"/>
      <c r="R89" s="1715"/>
      <c r="S89" s="1715"/>
      <c r="T89" s="1715"/>
      <c r="U89" s="1715"/>
      <c r="V89" s="1715"/>
      <c r="W89" s="1715"/>
      <c r="X89" s="1715"/>
      <c r="Y89" s="1715"/>
      <c r="Z89" s="1715"/>
      <c r="AA89" s="685"/>
      <c r="AB89" s="685"/>
    </row>
    <row r="90" spans="8:28" s="682" customFormat="1" ht="16.5" customHeight="1"/>
    <row r="91" spans="8:28" s="682" customFormat="1" ht="16.5" customHeight="1"/>
    <row r="92" spans="8:28" s="682" customFormat="1" ht="16.5" customHeight="1"/>
  </sheetData>
  <mergeCells count="56">
    <mergeCell ref="H88:M88"/>
    <mergeCell ref="N88:Z88"/>
    <mergeCell ref="H89:M89"/>
    <mergeCell ref="N89:Z89"/>
    <mergeCell ref="H84:M84"/>
    <mergeCell ref="N84:Z84"/>
    <mergeCell ref="H85:M85"/>
    <mergeCell ref="N85:Z85"/>
    <mergeCell ref="H87:M87"/>
    <mergeCell ref="N87:Z87"/>
    <mergeCell ref="H80:M80"/>
    <mergeCell ref="N80:Z80"/>
    <mergeCell ref="H81:M81"/>
    <mergeCell ref="N81:Z81"/>
    <mergeCell ref="H83:M83"/>
    <mergeCell ref="N83:Z83"/>
    <mergeCell ref="H76:M76"/>
    <mergeCell ref="N76:Z76"/>
    <mergeCell ref="H77:M77"/>
    <mergeCell ref="N77:Z77"/>
    <mergeCell ref="H79:M79"/>
    <mergeCell ref="N79:Z79"/>
    <mergeCell ref="H72:M72"/>
    <mergeCell ref="N72:Z72"/>
    <mergeCell ref="H73:M73"/>
    <mergeCell ref="N73:Z73"/>
    <mergeCell ref="H75:M75"/>
    <mergeCell ref="N75:Z75"/>
    <mergeCell ref="M48:O48"/>
    <mergeCell ref="P48:AC49"/>
    <mergeCell ref="AD48:AE49"/>
    <mergeCell ref="A62:AC62"/>
    <mergeCell ref="H71:M71"/>
    <mergeCell ref="N71:Z71"/>
    <mergeCell ref="L43:M43"/>
    <mergeCell ref="N43:O43"/>
    <mergeCell ref="Q43:R43"/>
    <mergeCell ref="T43:U43"/>
    <mergeCell ref="M45:O45"/>
    <mergeCell ref="P45:AE46"/>
    <mergeCell ref="A29:G30"/>
    <mergeCell ref="H29:AE30"/>
    <mergeCell ref="A31:G36"/>
    <mergeCell ref="H31:L32"/>
    <mergeCell ref="M31:AE32"/>
    <mergeCell ref="H33:L34"/>
    <mergeCell ref="M33:AE34"/>
    <mergeCell ref="H35:L36"/>
    <mergeCell ref="M35:AE36"/>
    <mergeCell ref="A27:G28"/>
    <mergeCell ref="H27:AE28"/>
    <mergeCell ref="A5:AE6"/>
    <mergeCell ref="A7:AE7"/>
    <mergeCell ref="A9:AE12"/>
    <mergeCell ref="A17:AE17"/>
    <mergeCell ref="A20:G26"/>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1"/>
  <sheetViews>
    <sheetView view="pageBreakPreview" zoomScale="70" zoomScaleNormal="70" zoomScaleSheetLayoutView="70" workbookViewId="0">
      <selection activeCell="AD2" sqref="AD2"/>
    </sheetView>
  </sheetViews>
  <sheetFormatPr defaultRowHeight="13.5"/>
  <cols>
    <col min="1" max="2" width="14.625" style="686" customWidth="1"/>
    <col min="3" max="25" width="6.625" style="686" customWidth="1"/>
    <col min="26" max="256" width="9" style="686"/>
    <col min="257" max="258" width="14.625" style="686" customWidth="1"/>
    <col min="259" max="281" width="6.625" style="686" customWidth="1"/>
    <col min="282" max="512" width="9" style="686"/>
    <col min="513" max="514" width="14.625" style="686" customWidth="1"/>
    <col min="515" max="537" width="6.625" style="686" customWidth="1"/>
    <col min="538" max="768" width="9" style="686"/>
    <col min="769" max="770" width="14.625" style="686" customWidth="1"/>
    <col min="771" max="793" width="6.625" style="686" customWidth="1"/>
    <col min="794" max="1024" width="9" style="686"/>
    <col min="1025" max="1026" width="14.625" style="686" customWidth="1"/>
    <col min="1027" max="1049" width="6.625" style="686" customWidth="1"/>
    <col min="1050" max="1280" width="9" style="686"/>
    <col min="1281" max="1282" width="14.625" style="686" customWidth="1"/>
    <col min="1283" max="1305" width="6.625" style="686" customWidth="1"/>
    <col min="1306" max="1536" width="9" style="686"/>
    <col min="1537" max="1538" width="14.625" style="686" customWidth="1"/>
    <col min="1539" max="1561" width="6.625" style="686" customWidth="1"/>
    <col min="1562" max="1792" width="9" style="686"/>
    <col min="1793" max="1794" width="14.625" style="686" customWidth="1"/>
    <col min="1795" max="1817" width="6.625" style="686" customWidth="1"/>
    <col min="1818" max="2048" width="9" style="686"/>
    <col min="2049" max="2050" width="14.625" style="686" customWidth="1"/>
    <col min="2051" max="2073" width="6.625" style="686" customWidth="1"/>
    <col min="2074" max="2304" width="9" style="686"/>
    <col min="2305" max="2306" width="14.625" style="686" customWidth="1"/>
    <col min="2307" max="2329" width="6.625" style="686" customWidth="1"/>
    <col min="2330" max="2560" width="9" style="686"/>
    <col min="2561" max="2562" width="14.625" style="686" customWidth="1"/>
    <col min="2563" max="2585" width="6.625" style="686" customWidth="1"/>
    <col min="2586" max="2816" width="9" style="686"/>
    <col min="2817" max="2818" width="14.625" style="686" customWidth="1"/>
    <col min="2819" max="2841" width="6.625" style="686" customWidth="1"/>
    <col min="2842" max="3072" width="9" style="686"/>
    <col min="3073" max="3074" width="14.625" style="686" customWidth="1"/>
    <col min="3075" max="3097" width="6.625" style="686" customWidth="1"/>
    <col min="3098" max="3328" width="9" style="686"/>
    <col min="3329" max="3330" width="14.625" style="686" customWidth="1"/>
    <col min="3331" max="3353" width="6.625" style="686" customWidth="1"/>
    <col min="3354" max="3584" width="9" style="686"/>
    <col min="3585" max="3586" width="14.625" style="686" customWidth="1"/>
    <col min="3587" max="3609" width="6.625" style="686" customWidth="1"/>
    <col min="3610" max="3840" width="9" style="686"/>
    <col min="3841" max="3842" width="14.625" style="686" customWidth="1"/>
    <col min="3843" max="3865" width="6.625" style="686" customWidth="1"/>
    <col min="3866" max="4096" width="9" style="686"/>
    <col min="4097" max="4098" width="14.625" style="686" customWidth="1"/>
    <col min="4099" max="4121" width="6.625" style="686" customWidth="1"/>
    <col min="4122" max="4352" width="9" style="686"/>
    <col min="4353" max="4354" width="14.625" style="686" customWidth="1"/>
    <col min="4355" max="4377" width="6.625" style="686" customWidth="1"/>
    <col min="4378" max="4608" width="9" style="686"/>
    <col min="4609" max="4610" width="14.625" style="686" customWidth="1"/>
    <col min="4611" max="4633" width="6.625" style="686" customWidth="1"/>
    <col min="4634" max="4864" width="9" style="686"/>
    <col min="4865" max="4866" width="14.625" style="686" customWidth="1"/>
    <col min="4867" max="4889" width="6.625" style="686" customWidth="1"/>
    <col min="4890" max="5120" width="9" style="686"/>
    <col min="5121" max="5122" width="14.625" style="686" customWidth="1"/>
    <col min="5123" max="5145" width="6.625" style="686" customWidth="1"/>
    <col min="5146" max="5376" width="9" style="686"/>
    <col min="5377" max="5378" width="14.625" style="686" customWidth="1"/>
    <col min="5379" max="5401" width="6.625" style="686" customWidth="1"/>
    <col min="5402" max="5632" width="9" style="686"/>
    <col min="5633" max="5634" width="14.625" style="686" customWidth="1"/>
    <col min="5635" max="5657" width="6.625" style="686" customWidth="1"/>
    <col min="5658" max="5888" width="9" style="686"/>
    <col min="5889" max="5890" width="14.625" style="686" customWidth="1"/>
    <col min="5891" max="5913" width="6.625" style="686" customWidth="1"/>
    <col min="5914" max="6144" width="9" style="686"/>
    <col min="6145" max="6146" width="14.625" style="686" customWidth="1"/>
    <col min="6147" max="6169" width="6.625" style="686" customWidth="1"/>
    <col min="6170" max="6400" width="9" style="686"/>
    <col min="6401" max="6402" width="14.625" style="686" customWidth="1"/>
    <col min="6403" max="6425" width="6.625" style="686" customWidth="1"/>
    <col min="6426" max="6656" width="9" style="686"/>
    <col min="6657" max="6658" width="14.625" style="686" customWidth="1"/>
    <col min="6659" max="6681" width="6.625" style="686" customWidth="1"/>
    <col min="6682" max="6912" width="9" style="686"/>
    <col min="6913" max="6914" width="14.625" style="686" customWidth="1"/>
    <col min="6915" max="6937" width="6.625" style="686" customWidth="1"/>
    <col min="6938" max="7168" width="9" style="686"/>
    <col min="7169" max="7170" width="14.625" style="686" customWidth="1"/>
    <col min="7171" max="7193" width="6.625" style="686" customWidth="1"/>
    <col min="7194" max="7424" width="9" style="686"/>
    <col min="7425" max="7426" width="14.625" style="686" customWidth="1"/>
    <col min="7427" max="7449" width="6.625" style="686" customWidth="1"/>
    <col min="7450" max="7680" width="9" style="686"/>
    <col min="7681" max="7682" width="14.625" style="686" customWidth="1"/>
    <col min="7683" max="7705" width="6.625" style="686" customWidth="1"/>
    <col min="7706" max="7936" width="9" style="686"/>
    <col min="7937" max="7938" width="14.625" style="686" customWidth="1"/>
    <col min="7939" max="7961" width="6.625" style="686" customWidth="1"/>
    <col min="7962" max="8192" width="9" style="686"/>
    <col min="8193" max="8194" width="14.625" style="686" customWidth="1"/>
    <col min="8195" max="8217" width="6.625" style="686" customWidth="1"/>
    <col min="8218" max="8448" width="9" style="686"/>
    <col min="8449" max="8450" width="14.625" style="686" customWidth="1"/>
    <col min="8451" max="8473" width="6.625" style="686" customWidth="1"/>
    <col min="8474" max="8704" width="9" style="686"/>
    <col min="8705" max="8706" width="14.625" style="686" customWidth="1"/>
    <col min="8707" max="8729" width="6.625" style="686" customWidth="1"/>
    <col min="8730" max="8960" width="9" style="686"/>
    <col min="8961" max="8962" width="14.625" style="686" customWidth="1"/>
    <col min="8963" max="8985" width="6.625" style="686" customWidth="1"/>
    <col min="8986" max="9216" width="9" style="686"/>
    <col min="9217" max="9218" width="14.625" style="686" customWidth="1"/>
    <col min="9219" max="9241" width="6.625" style="686" customWidth="1"/>
    <col min="9242" max="9472" width="9" style="686"/>
    <col min="9473" max="9474" width="14.625" style="686" customWidth="1"/>
    <col min="9475" max="9497" width="6.625" style="686" customWidth="1"/>
    <col min="9498" max="9728" width="9" style="686"/>
    <col min="9729" max="9730" width="14.625" style="686" customWidth="1"/>
    <col min="9731" max="9753" width="6.625" style="686" customWidth="1"/>
    <col min="9754" max="9984" width="9" style="686"/>
    <col min="9985" max="9986" width="14.625" style="686" customWidth="1"/>
    <col min="9987" max="10009" width="6.625" style="686" customWidth="1"/>
    <col min="10010" max="10240" width="9" style="686"/>
    <col min="10241" max="10242" width="14.625" style="686" customWidth="1"/>
    <col min="10243" max="10265" width="6.625" style="686" customWidth="1"/>
    <col min="10266" max="10496" width="9" style="686"/>
    <col min="10497" max="10498" width="14.625" style="686" customWidth="1"/>
    <col min="10499" max="10521" width="6.625" style="686" customWidth="1"/>
    <col min="10522" max="10752" width="9" style="686"/>
    <col min="10753" max="10754" width="14.625" style="686" customWidth="1"/>
    <col min="10755" max="10777" width="6.625" style="686" customWidth="1"/>
    <col min="10778" max="11008" width="9" style="686"/>
    <col min="11009" max="11010" width="14.625" style="686" customWidth="1"/>
    <col min="11011" max="11033" width="6.625" style="686" customWidth="1"/>
    <col min="11034" max="11264" width="9" style="686"/>
    <col min="11265" max="11266" width="14.625" style="686" customWidth="1"/>
    <col min="11267" max="11289" width="6.625" style="686" customWidth="1"/>
    <col min="11290" max="11520" width="9" style="686"/>
    <col min="11521" max="11522" width="14.625" style="686" customWidth="1"/>
    <col min="11523" max="11545" width="6.625" style="686" customWidth="1"/>
    <col min="11546" max="11776" width="9" style="686"/>
    <col min="11777" max="11778" width="14.625" style="686" customWidth="1"/>
    <col min="11779" max="11801" width="6.625" style="686" customWidth="1"/>
    <col min="11802" max="12032" width="9" style="686"/>
    <col min="12033" max="12034" width="14.625" style="686" customWidth="1"/>
    <col min="12035" max="12057" width="6.625" style="686" customWidth="1"/>
    <col min="12058" max="12288" width="9" style="686"/>
    <col min="12289" max="12290" width="14.625" style="686" customWidth="1"/>
    <col min="12291" max="12313" width="6.625" style="686" customWidth="1"/>
    <col min="12314" max="12544" width="9" style="686"/>
    <col min="12545" max="12546" width="14.625" style="686" customWidth="1"/>
    <col min="12547" max="12569" width="6.625" style="686" customWidth="1"/>
    <col min="12570" max="12800" width="9" style="686"/>
    <col min="12801" max="12802" width="14.625" style="686" customWidth="1"/>
    <col min="12803" max="12825" width="6.625" style="686" customWidth="1"/>
    <col min="12826" max="13056" width="9" style="686"/>
    <col min="13057" max="13058" width="14.625" style="686" customWidth="1"/>
    <col min="13059" max="13081" width="6.625" style="686" customWidth="1"/>
    <col min="13082" max="13312" width="9" style="686"/>
    <col min="13313" max="13314" width="14.625" style="686" customWidth="1"/>
    <col min="13315" max="13337" width="6.625" style="686" customWidth="1"/>
    <col min="13338" max="13568" width="9" style="686"/>
    <col min="13569" max="13570" width="14.625" style="686" customWidth="1"/>
    <col min="13571" max="13593" width="6.625" style="686" customWidth="1"/>
    <col min="13594" max="13824" width="9" style="686"/>
    <col min="13825" max="13826" width="14.625" style="686" customWidth="1"/>
    <col min="13827" max="13849" width="6.625" style="686" customWidth="1"/>
    <col min="13850" max="14080" width="9" style="686"/>
    <col min="14081" max="14082" width="14.625" style="686" customWidth="1"/>
    <col min="14083" max="14105" width="6.625" style="686" customWidth="1"/>
    <col min="14106" max="14336" width="9" style="686"/>
    <col min="14337" max="14338" width="14.625" style="686" customWidth="1"/>
    <col min="14339" max="14361" width="6.625" style="686" customWidth="1"/>
    <col min="14362" max="14592" width="9" style="686"/>
    <col min="14593" max="14594" width="14.625" style="686" customWidth="1"/>
    <col min="14595" max="14617" width="6.625" style="686" customWidth="1"/>
    <col min="14618" max="14848" width="9" style="686"/>
    <col min="14849" max="14850" width="14.625" style="686" customWidth="1"/>
    <col min="14851" max="14873" width="6.625" style="686" customWidth="1"/>
    <col min="14874" max="15104" width="9" style="686"/>
    <col min="15105" max="15106" width="14.625" style="686" customWidth="1"/>
    <col min="15107" max="15129" width="6.625" style="686" customWidth="1"/>
    <col min="15130" max="15360" width="9" style="686"/>
    <col min="15361" max="15362" width="14.625" style="686" customWidth="1"/>
    <col min="15363" max="15385" width="6.625" style="686" customWidth="1"/>
    <col min="15386" max="15616" width="9" style="686"/>
    <col min="15617" max="15618" width="14.625" style="686" customWidth="1"/>
    <col min="15619" max="15641" width="6.625" style="686" customWidth="1"/>
    <col min="15642" max="15872" width="9" style="686"/>
    <col min="15873" max="15874" width="14.625" style="686" customWidth="1"/>
    <col min="15875" max="15897" width="6.625" style="686" customWidth="1"/>
    <col min="15898" max="16128" width="9" style="686"/>
    <col min="16129" max="16130" width="14.625" style="686" customWidth="1"/>
    <col min="16131" max="16153" width="6.625" style="686" customWidth="1"/>
    <col min="16154" max="16384" width="9" style="686"/>
  </cols>
  <sheetData>
    <row r="1" spans="1:31" ht="14.25" thickBot="1"/>
    <row r="2" spans="1:31" ht="35.1" customHeight="1" thickBot="1">
      <c r="A2" s="687" t="s">
        <v>3647</v>
      </c>
      <c r="B2" s="688"/>
      <c r="C2" s="688"/>
      <c r="D2" s="688"/>
      <c r="E2" s="688"/>
      <c r="F2" s="688"/>
      <c r="G2" s="688"/>
      <c r="H2" s="688"/>
      <c r="I2" s="688"/>
      <c r="J2" s="688"/>
      <c r="K2" s="688"/>
      <c r="L2" s="688"/>
      <c r="M2" s="688"/>
      <c r="N2" s="688"/>
      <c r="O2" s="688"/>
      <c r="P2" s="688"/>
      <c r="Q2" s="688"/>
      <c r="R2" s="688"/>
      <c r="S2" s="688"/>
      <c r="T2" s="1716" t="str">
        <f>IF(AA2="","",IF(AA2&lt;43586,TEXT(AA2,"ggge年m月d日"),IF(AA2&lt;43831,TEXT(AA2,"令和元年m月d日"),("令和"&amp;(YEAR(AA2)-2018)&amp;"年")&amp;TEXT(AA2,"m月d日"))))</f>
        <v/>
      </c>
      <c r="U2" s="1716"/>
      <c r="V2" s="1716"/>
      <c r="W2" s="1716"/>
      <c r="X2" s="1716"/>
      <c r="Y2" s="1717"/>
      <c r="Z2" s="689"/>
      <c r="AA2" s="1718"/>
      <c r="AB2" s="1719"/>
      <c r="AC2" s="690"/>
      <c r="AD2" s="691"/>
      <c r="AE2" s="691"/>
    </row>
    <row r="3" spans="1:31" ht="35.1" customHeight="1">
      <c r="A3" s="1720" t="s">
        <v>3648</v>
      </c>
      <c r="B3" s="1721"/>
      <c r="C3" s="1721"/>
      <c r="D3" s="1721"/>
      <c r="E3" s="1721"/>
      <c r="F3" s="1721"/>
      <c r="G3" s="1721"/>
      <c r="H3" s="1721"/>
      <c r="I3" s="1721"/>
      <c r="J3" s="1721"/>
      <c r="K3" s="1721"/>
      <c r="L3" s="1721"/>
      <c r="M3" s="1721"/>
      <c r="N3" s="1721"/>
      <c r="O3" s="1721"/>
      <c r="P3" s="1721"/>
      <c r="Q3" s="1721"/>
      <c r="R3" s="1721"/>
      <c r="S3" s="1721"/>
      <c r="T3" s="1721"/>
      <c r="U3" s="1721"/>
      <c r="V3" s="1721"/>
      <c r="W3" s="1721"/>
      <c r="X3" s="1721"/>
      <c r="Y3" s="1722"/>
      <c r="Z3" s="689"/>
    </row>
    <row r="4" spans="1:31" ht="35.1" customHeight="1" thickBot="1">
      <c r="A4" s="692"/>
      <c r="B4" s="693"/>
      <c r="C4" s="693"/>
      <c r="D4" s="693"/>
      <c r="E4" s="693"/>
      <c r="F4" s="693"/>
      <c r="G4" s="693"/>
      <c r="H4" s="693"/>
      <c r="I4" s="693"/>
      <c r="J4" s="693"/>
      <c r="K4" s="693"/>
      <c r="L4" s="693"/>
      <c r="M4" s="1723" t="s">
        <v>3649</v>
      </c>
      <c r="N4" s="1723"/>
      <c r="O4" s="1723"/>
      <c r="P4" s="1723"/>
      <c r="Q4" s="1723"/>
      <c r="R4" s="1723"/>
      <c r="S4" s="1723"/>
      <c r="T4" s="1723"/>
      <c r="U4" s="1723"/>
      <c r="V4" s="1723"/>
      <c r="W4" s="1723"/>
      <c r="X4" s="1723"/>
      <c r="Y4" s="1724"/>
      <c r="Z4" s="689"/>
    </row>
    <row r="5" spans="1:31" ht="35.1" customHeight="1">
      <c r="A5" s="1725" t="s">
        <v>3650</v>
      </c>
      <c r="B5" s="1726"/>
      <c r="C5" s="1729" t="str">
        <f>IF('第二面-3'!A52&lt;&gt;"",'第二面-3'!A52,"")</f>
        <v/>
      </c>
      <c r="D5" s="1730"/>
      <c r="E5" s="1730"/>
      <c r="F5" s="1730"/>
      <c r="G5" s="1730"/>
      <c r="H5" s="1730"/>
      <c r="I5" s="1730"/>
      <c r="J5" s="1730"/>
      <c r="K5" s="1730"/>
      <c r="L5" s="1730"/>
      <c r="M5" s="1730"/>
      <c r="N5" s="1730"/>
      <c r="O5" s="1730"/>
      <c r="P5" s="1730"/>
      <c r="Q5" s="1730"/>
      <c r="R5" s="1730"/>
      <c r="S5" s="1730"/>
      <c r="T5" s="1730"/>
      <c r="U5" s="1730"/>
      <c r="V5" s="1730"/>
      <c r="W5" s="1730"/>
      <c r="X5" s="1730"/>
      <c r="Y5" s="1731"/>
      <c r="Z5" s="689"/>
    </row>
    <row r="6" spans="1:31" ht="35.1" customHeight="1" thickBot="1">
      <c r="A6" s="1727"/>
      <c r="B6" s="1728"/>
      <c r="C6" s="1732"/>
      <c r="D6" s="1733"/>
      <c r="E6" s="1733"/>
      <c r="F6" s="1733"/>
      <c r="G6" s="1733"/>
      <c r="H6" s="1733"/>
      <c r="I6" s="1733"/>
      <c r="J6" s="1733"/>
      <c r="K6" s="1733"/>
      <c r="L6" s="1733"/>
      <c r="M6" s="1733"/>
      <c r="N6" s="1733"/>
      <c r="O6" s="1733"/>
      <c r="P6" s="1733"/>
      <c r="Q6" s="1733"/>
      <c r="R6" s="1733"/>
      <c r="S6" s="1733"/>
      <c r="T6" s="1733"/>
      <c r="U6" s="1733"/>
      <c r="V6" s="1733"/>
      <c r="W6" s="1733"/>
      <c r="X6" s="1733"/>
      <c r="Y6" s="1734"/>
      <c r="Z6" s="689"/>
    </row>
    <row r="7" spans="1:31" ht="35.1" customHeight="1">
      <c r="A7" s="1735" t="s">
        <v>3651</v>
      </c>
      <c r="B7" s="1736"/>
      <c r="C7" s="1741" t="s">
        <v>3652</v>
      </c>
      <c r="D7" s="1742"/>
      <c r="E7" s="1742"/>
      <c r="F7" s="1742"/>
      <c r="G7" s="1743"/>
      <c r="H7" s="1750" t="s">
        <v>3653</v>
      </c>
      <c r="I7" s="1751"/>
      <c r="J7" s="1752"/>
      <c r="K7" s="1753"/>
      <c r="L7" s="1753"/>
      <c r="M7" s="1753"/>
      <c r="N7" s="1753"/>
      <c r="O7" s="1753"/>
      <c r="P7" s="1753"/>
      <c r="Q7" s="1753"/>
      <c r="R7" s="1753"/>
      <c r="S7" s="1753"/>
      <c r="T7" s="1753"/>
      <c r="U7" s="1753"/>
      <c r="V7" s="1753"/>
      <c r="W7" s="1753"/>
      <c r="X7" s="1753"/>
      <c r="Y7" s="1754"/>
      <c r="Z7" s="689"/>
    </row>
    <row r="8" spans="1:31" ht="35.1" customHeight="1">
      <c r="A8" s="1737"/>
      <c r="B8" s="1738"/>
      <c r="C8" s="1744"/>
      <c r="D8" s="1745"/>
      <c r="E8" s="1745"/>
      <c r="F8" s="1745"/>
      <c r="G8" s="1746"/>
      <c r="H8" s="1755" t="s">
        <v>3654</v>
      </c>
      <c r="I8" s="1756"/>
      <c r="J8" s="1757"/>
      <c r="K8" s="1758"/>
      <c r="L8" s="1758"/>
      <c r="M8" s="1758"/>
      <c r="N8" s="1758"/>
      <c r="O8" s="1758"/>
      <c r="P8" s="1758"/>
      <c r="Q8" s="1759"/>
      <c r="R8" s="1758"/>
      <c r="S8" s="1758"/>
      <c r="T8" s="1758"/>
      <c r="U8" s="1758"/>
      <c r="V8" s="1758"/>
      <c r="W8" s="1758"/>
      <c r="X8" s="1758"/>
      <c r="Y8" s="1760"/>
      <c r="Z8" s="689"/>
    </row>
    <row r="9" spans="1:31" ht="35.1" customHeight="1">
      <c r="A9" s="1737"/>
      <c r="B9" s="1738"/>
      <c r="C9" s="1744"/>
      <c r="D9" s="1745"/>
      <c r="E9" s="1745"/>
      <c r="F9" s="1745"/>
      <c r="G9" s="1746"/>
      <c r="H9" s="1755" t="s">
        <v>3655</v>
      </c>
      <c r="I9" s="1756"/>
      <c r="J9" s="1757"/>
      <c r="K9" s="1758"/>
      <c r="L9" s="1758"/>
      <c r="M9" s="1758"/>
      <c r="N9" s="1758"/>
      <c r="O9" s="1758"/>
      <c r="P9" s="1761"/>
      <c r="Q9" s="1762" t="s">
        <v>3656</v>
      </c>
      <c r="R9" s="1756"/>
      <c r="S9" s="1757"/>
      <c r="T9" s="1758"/>
      <c r="U9" s="1758"/>
      <c r="V9" s="1758"/>
      <c r="W9" s="1758"/>
      <c r="X9" s="1758"/>
      <c r="Y9" s="1760"/>
      <c r="Z9" s="689"/>
    </row>
    <row r="10" spans="1:31" ht="35.1" customHeight="1" thickBot="1">
      <c r="A10" s="1737"/>
      <c r="B10" s="1738"/>
      <c r="C10" s="1747"/>
      <c r="D10" s="1748"/>
      <c r="E10" s="1748"/>
      <c r="F10" s="1748"/>
      <c r="G10" s="1749"/>
      <c r="H10" s="1763" t="s">
        <v>3657</v>
      </c>
      <c r="I10" s="1764"/>
      <c r="J10" s="1765"/>
      <c r="K10" s="1766"/>
      <c r="L10" s="1766"/>
      <c r="M10" s="1766"/>
      <c r="N10" s="1766"/>
      <c r="O10" s="1766"/>
      <c r="P10" s="1766"/>
      <c r="Q10" s="1767"/>
      <c r="R10" s="1766"/>
      <c r="S10" s="1766"/>
      <c r="T10" s="1766"/>
      <c r="U10" s="1766"/>
      <c r="V10" s="1766"/>
      <c r="W10" s="1766"/>
      <c r="X10" s="1766"/>
      <c r="Y10" s="1768"/>
      <c r="Z10" s="689"/>
      <c r="AA10" s="694"/>
    </row>
    <row r="11" spans="1:31" ht="35.1" customHeight="1" thickTop="1">
      <c r="A11" s="1737"/>
      <c r="B11" s="1738"/>
      <c r="C11" s="1769" t="s">
        <v>3658</v>
      </c>
      <c r="D11" s="1770"/>
      <c r="E11" s="1770"/>
      <c r="F11" s="1770"/>
      <c r="G11" s="1771"/>
      <c r="H11" s="1777" t="s">
        <v>3653</v>
      </c>
      <c r="I11" s="1778"/>
      <c r="J11" s="1779"/>
      <c r="K11" s="1780"/>
      <c r="L11" s="1780"/>
      <c r="M11" s="1780"/>
      <c r="N11" s="1780"/>
      <c r="O11" s="1780"/>
      <c r="P11" s="1780"/>
      <c r="Q11" s="1780"/>
      <c r="R11" s="1780"/>
      <c r="S11" s="1780"/>
      <c r="T11" s="1780"/>
      <c r="U11" s="1780"/>
      <c r="V11" s="1780"/>
      <c r="W11" s="1780"/>
      <c r="X11" s="1780"/>
      <c r="Y11" s="1781"/>
      <c r="Z11" s="689"/>
    </row>
    <row r="12" spans="1:31" ht="35.1" customHeight="1">
      <c r="A12" s="1737"/>
      <c r="B12" s="1738"/>
      <c r="C12" s="1772"/>
      <c r="D12" s="1745"/>
      <c r="E12" s="1745"/>
      <c r="F12" s="1745"/>
      <c r="G12" s="1773"/>
      <c r="H12" s="1762" t="s">
        <v>3654</v>
      </c>
      <c r="I12" s="1756"/>
      <c r="J12" s="1757"/>
      <c r="K12" s="1758"/>
      <c r="L12" s="1758"/>
      <c r="M12" s="1758"/>
      <c r="N12" s="1758"/>
      <c r="O12" s="1758"/>
      <c r="P12" s="1758"/>
      <c r="Q12" s="1759"/>
      <c r="R12" s="1758"/>
      <c r="S12" s="1758"/>
      <c r="T12" s="1758"/>
      <c r="U12" s="1758"/>
      <c r="V12" s="1758"/>
      <c r="W12" s="1758"/>
      <c r="X12" s="1758"/>
      <c r="Y12" s="1760"/>
      <c r="Z12" s="689"/>
    </row>
    <row r="13" spans="1:31" ht="35.1" customHeight="1">
      <c r="A13" s="1737"/>
      <c r="B13" s="1738"/>
      <c r="C13" s="1772"/>
      <c r="D13" s="1745"/>
      <c r="E13" s="1745"/>
      <c r="F13" s="1745"/>
      <c r="G13" s="1773"/>
      <c r="H13" s="1762" t="s">
        <v>3655</v>
      </c>
      <c r="I13" s="1756"/>
      <c r="J13" s="1757"/>
      <c r="K13" s="1758"/>
      <c r="L13" s="1758"/>
      <c r="M13" s="1758"/>
      <c r="N13" s="1758"/>
      <c r="O13" s="1758"/>
      <c r="P13" s="1761"/>
      <c r="Q13" s="1762" t="s">
        <v>3656</v>
      </c>
      <c r="R13" s="1756"/>
      <c r="S13" s="1757"/>
      <c r="T13" s="1758"/>
      <c r="U13" s="1758"/>
      <c r="V13" s="1758"/>
      <c r="W13" s="1758"/>
      <c r="X13" s="1758"/>
      <c r="Y13" s="1760"/>
      <c r="Z13" s="689"/>
    </row>
    <row r="14" spans="1:31" ht="35.1" customHeight="1" thickBot="1">
      <c r="A14" s="1737"/>
      <c r="B14" s="1738"/>
      <c r="C14" s="1774"/>
      <c r="D14" s="1775"/>
      <c r="E14" s="1775"/>
      <c r="F14" s="1775"/>
      <c r="G14" s="1776"/>
      <c r="H14" s="1782" t="s">
        <v>3657</v>
      </c>
      <c r="I14" s="1783"/>
      <c r="J14" s="1784"/>
      <c r="K14" s="1785"/>
      <c r="L14" s="1785"/>
      <c r="M14" s="1785"/>
      <c r="N14" s="1785"/>
      <c r="O14" s="1785"/>
      <c r="P14" s="1785"/>
      <c r="Q14" s="1786"/>
      <c r="R14" s="1785"/>
      <c r="S14" s="1785"/>
      <c r="T14" s="1785"/>
      <c r="U14" s="1785"/>
      <c r="V14" s="1785"/>
      <c r="W14" s="1785"/>
      <c r="X14" s="1785"/>
      <c r="Y14" s="1787"/>
      <c r="Z14" s="689"/>
    </row>
    <row r="15" spans="1:31" ht="35.1" customHeight="1" thickTop="1">
      <c r="A15" s="1737"/>
      <c r="B15" s="1738"/>
      <c r="C15" s="1772" t="s">
        <v>3659</v>
      </c>
      <c r="D15" s="1745"/>
      <c r="E15" s="1745"/>
      <c r="F15" s="1745"/>
      <c r="G15" s="1773"/>
      <c r="H15" s="1820" t="s">
        <v>3653</v>
      </c>
      <c r="I15" s="1821"/>
      <c r="J15" s="1822"/>
      <c r="K15" s="1823"/>
      <c r="L15" s="1823"/>
      <c r="M15" s="1823"/>
      <c r="N15" s="1823"/>
      <c r="O15" s="1823"/>
      <c r="P15" s="1823"/>
      <c r="Q15" s="1823"/>
      <c r="R15" s="1823"/>
      <c r="S15" s="1823"/>
      <c r="T15" s="1823"/>
      <c r="U15" s="1823"/>
      <c r="V15" s="1823"/>
      <c r="W15" s="1823"/>
      <c r="X15" s="1823"/>
      <c r="Y15" s="1824"/>
      <c r="Z15" s="689"/>
    </row>
    <row r="16" spans="1:31" ht="35.1" customHeight="1">
      <c r="A16" s="1737"/>
      <c r="B16" s="1738"/>
      <c r="C16" s="1772"/>
      <c r="D16" s="1745"/>
      <c r="E16" s="1745"/>
      <c r="F16" s="1745"/>
      <c r="G16" s="1773"/>
      <c r="H16" s="1762" t="s">
        <v>3654</v>
      </c>
      <c r="I16" s="1756"/>
      <c r="J16" s="1757"/>
      <c r="K16" s="1758"/>
      <c r="L16" s="1758"/>
      <c r="M16" s="1758"/>
      <c r="N16" s="1758"/>
      <c r="O16" s="1758"/>
      <c r="P16" s="1758"/>
      <c r="Q16" s="1759"/>
      <c r="R16" s="1758"/>
      <c r="S16" s="1758"/>
      <c r="T16" s="1758"/>
      <c r="U16" s="1758"/>
      <c r="V16" s="1758"/>
      <c r="W16" s="1758"/>
      <c r="X16" s="1758"/>
      <c r="Y16" s="1760"/>
      <c r="Z16" s="689"/>
    </row>
    <row r="17" spans="1:26" ht="35.1" customHeight="1">
      <c r="A17" s="1737"/>
      <c r="B17" s="1738"/>
      <c r="C17" s="1772"/>
      <c r="D17" s="1745"/>
      <c r="E17" s="1745"/>
      <c r="F17" s="1745"/>
      <c r="G17" s="1773"/>
      <c r="H17" s="1762" t="s">
        <v>3655</v>
      </c>
      <c r="I17" s="1756"/>
      <c r="J17" s="1757"/>
      <c r="K17" s="1758"/>
      <c r="L17" s="1758"/>
      <c r="M17" s="1758"/>
      <c r="N17" s="1758"/>
      <c r="O17" s="1758"/>
      <c r="P17" s="1761"/>
      <c r="Q17" s="1762" t="s">
        <v>3656</v>
      </c>
      <c r="R17" s="1756"/>
      <c r="S17" s="1757"/>
      <c r="T17" s="1758"/>
      <c r="U17" s="1758"/>
      <c r="V17" s="1758"/>
      <c r="W17" s="1758"/>
      <c r="X17" s="1758"/>
      <c r="Y17" s="1760"/>
      <c r="Z17" s="689"/>
    </row>
    <row r="18" spans="1:26" ht="35.1" customHeight="1" thickBot="1">
      <c r="A18" s="1739"/>
      <c r="B18" s="1740"/>
      <c r="C18" s="1817"/>
      <c r="D18" s="1818"/>
      <c r="E18" s="1818"/>
      <c r="F18" s="1818"/>
      <c r="G18" s="1819"/>
      <c r="H18" s="1788" t="s">
        <v>3657</v>
      </c>
      <c r="I18" s="1789"/>
      <c r="J18" s="1790"/>
      <c r="K18" s="1791"/>
      <c r="L18" s="1791"/>
      <c r="M18" s="1791"/>
      <c r="N18" s="1791"/>
      <c r="O18" s="1791"/>
      <c r="P18" s="1791"/>
      <c r="Q18" s="1792"/>
      <c r="R18" s="1791"/>
      <c r="S18" s="1791"/>
      <c r="T18" s="1791"/>
      <c r="U18" s="1791"/>
      <c r="V18" s="1791"/>
      <c r="W18" s="1791"/>
      <c r="X18" s="1791"/>
      <c r="Y18" s="1793"/>
      <c r="Z18" s="689"/>
    </row>
    <row r="19" spans="1:26" ht="35.1" customHeight="1">
      <c r="A19" s="1794" t="s">
        <v>3660</v>
      </c>
      <c r="B19" s="1795"/>
      <c r="C19" s="1795"/>
      <c r="D19" s="1795"/>
      <c r="E19" s="1795"/>
      <c r="F19" s="1795"/>
      <c r="G19" s="1795"/>
      <c r="H19" s="1795"/>
      <c r="I19" s="1795"/>
      <c r="J19" s="1795"/>
      <c r="K19" s="1795"/>
      <c r="L19" s="1795"/>
      <c r="M19" s="1795"/>
      <c r="N19" s="1795"/>
      <c r="O19" s="1795"/>
      <c r="P19" s="1795"/>
      <c r="Q19" s="1795"/>
      <c r="R19" s="1795"/>
      <c r="S19" s="1795"/>
      <c r="T19" s="1795"/>
      <c r="U19" s="1795"/>
      <c r="V19" s="1795"/>
      <c r="W19" s="1795"/>
      <c r="X19" s="1795"/>
      <c r="Y19" s="1796"/>
      <c r="Z19" s="689"/>
    </row>
    <row r="20" spans="1:26" ht="35.1" customHeight="1">
      <c r="A20" s="1797" t="s">
        <v>3661</v>
      </c>
      <c r="B20" s="1798"/>
      <c r="C20" s="1802" t="s">
        <v>3662</v>
      </c>
      <c r="D20" s="1803"/>
      <c r="E20" s="1803"/>
      <c r="F20" s="1803"/>
      <c r="G20" s="1804"/>
      <c r="H20" s="1805"/>
      <c r="I20" s="1806"/>
      <c r="J20" s="1806"/>
      <c r="K20" s="1806"/>
      <c r="L20" s="1806"/>
      <c r="M20" s="1806"/>
      <c r="N20" s="1806"/>
      <c r="O20" s="1806"/>
      <c r="P20" s="1806"/>
      <c r="Q20" s="1806"/>
      <c r="R20" s="1806"/>
      <c r="S20" s="1806"/>
      <c r="T20" s="1806"/>
      <c r="U20" s="1806"/>
      <c r="V20" s="1806"/>
      <c r="W20" s="1806"/>
      <c r="X20" s="1806"/>
      <c r="Y20" s="1807"/>
      <c r="Z20" s="689"/>
    </row>
    <row r="21" spans="1:26" ht="35.1" customHeight="1" thickBot="1">
      <c r="A21" s="1799"/>
      <c r="B21" s="1800"/>
      <c r="C21" s="1808" t="s">
        <v>3663</v>
      </c>
      <c r="D21" s="1809"/>
      <c r="E21" s="1809"/>
      <c r="F21" s="1809"/>
      <c r="G21" s="1810"/>
      <c r="H21" s="1811"/>
      <c r="I21" s="1812"/>
      <c r="J21" s="1812"/>
      <c r="K21" s="1812"/>
      <c r="L21" s="1812"/>
      <c r="M21" s="1812"/>
      <c r="N21" s="1812"/>
      <c r="O21" s="1812"/>
      <c r="P21" s="1812"/>
      <c r="Q21" s="1812"/>
      <c r="R21" s="1812"/>
      <c r="S21" s="1812"/>
      <c r="T21" s="1812"/>
      <c r="U21" s="1812"/>
      <c r="V21" s="1812"/>
      <c r="W21" s="1812"/>
      <c r="X21" s="1812"/>
      <c r="Y21" s="1813"/>
      <c r="Z21" s="689"/>
    </row>
    <row r="22" spans="1:26" ht="35.1" customHeight="1" thickTop="1">
      <c r="A22" s="1799"/>
      <c r="B22" s="1800"/>
      <c r="C22" s="1814" t="s">
        <v>3664</v>
      </c>
      <c r="D22" s="1815"/>
      <c r="E22" s="1815"/>
      <c r="F22" s="1815"/>
      <c r="G22" s="1816"/>
      <c r="H22" s="1825"/>
      <c r="I22" s="1826"/>
      <c r="J22" s="1826"/>
      <c r="K22" s="1826"/>
      <c r="L22" s="1826"/>
      <c r="M22" s="1826"/>
      <c r="N22" s="1826"/>
      <c r="O22" s="1826"/>
      <c r="P22" s="1826"/>
      <c r="Q22" s="1826"/>
      <c r="R22" s="1826"/>
      <c r="S22" s="1826"/>
      <c r="T22" s="1826"/>
      <c r="U22" s="1826"/>
      <c r="V22" s="1826"/>
      <c r="W22" s="1826"/>
      <c r="X22" s="1826"/>
      <c r="Y22" s="1827"/>
      <c r="Z22" s="689"/>
    </row>
    <row r="23" spans="1:26" ht="35.1" customHeight="1">
      <c r="A23" s="1799"/>
      <c r="B23" s="1800"/>
      <c r="C23" s="1828" t="s">
        <v>2567</v>
      </c>
      <c r="D23" s="1829"/>
      <c r="E23" s="1829"/>
      <c r="F23" s="1829"/>
      <c r="G23" s="1830"/>
      <c r="H23" s="1831"/>
      <c r="I23" s="1832"/>
      <c r="J23" s="1832"/>
      <c r="K23" s="1832"/>
      <c r="L23" s="1832"/>
      <c r="M23" s="1832"/>
      <c r="N23" s="1832"/>
      <c r="O23" s="1832"/>
      <c r="P23" s="1832"/>
      <c r="Q23" s="1832"/>
      <c r="R23" s="1832"/>
      <c r="S23" s="1832"/>
      <c r="T23" s="1832"/>
      <c r="U23" s="1832"/>
      <c r="V23" s="1832"/>
      <c r="W23" s="1832"/>
      <c r="X23" s="1832"/>
      <c r="Y23" s="1833"/>
      <c r="Z23" s="689"/>
    </row>
    <row r="24" spans="1:26" ht="35.1" customHeight="1" thickBot="1">
      <c r="A24" s="1727"/>
      <c r="B24" s="1801"/>
      <c r="C24" s="1828" t="s">
        <v>11</v>
      </c>
      <c r="D24" s="1829"/>
      <c r="E24" s="1829"/>
      <c r="F24" s="1829"/>
      <c r="G24" s="1830"/>
      <c r="H24" s="1834"/>
      <c r="I24" s="1835"/>
      <c r="J24" s="1835"/>
      <c r="K24" s="1835"/>
      <c r="L24" s="1835"/>
      <c r="M24" s="1835"/>
      <c r="N24" s="1835"/>
      <c r="O24" s="1835"/>
      <c r="P24" s="1836"/>
      <c r="Q24" s="1837" t="s">
        <v>9</v>
      </c>
      <c r="R24" s="1838"/>
      <c r="S24" s="1839"/>
      <c r="T24" s="1840"/>
      <c r="U24" s="1840"/>
      <c r="V24" s="1840"/>
      <c r="W24" s="1840"/>
      <c r="X24" s="1840"/>
      <c r="Y24" s="1841"/>
      <c r="Z24" s="695"/>
    </row>
    <row r="25" spans="1:26" ht="35.1" customHeight="1">
      <c r="A25" s="1725" t="s">
        <v>3665</v>
      </c>
      <c r="B25" s="1842"/>
      <c r="C25" s="1843" t="s">
        <v>3666</v>
      </c>
      <c r="D25" s="1844"/>
      <c r="E25" s="1844"/>
      <c r="F25" s="1844"/>
      <c r="G25" s="1844"/>
      <c r="H25" s="1844"/>
      <c r="I25" s="1844"/>
      <c r="J25" s="1844"/>
      <c r="K25" s="1844"/>
      <c r="L25" s="1844"/>
      <c r="M25" s="1844"/>
      <c r="N25" s="1844"/>
      <c r="O25" s="1844"/>
      <c r="P25" s="1844"/>
      <c r="Q25" s="1844"/>
      <c r="R25" s="1844"/>
      <c r="S25" s="1844"/>
      <c r="T25" s="1844"/>
      <c r="U25" s="1844"/>
      <c r="V25" s="1844"/>
      <c r="W25" s="1844"/>
      <c r="X25" s="1844"/>
      <c r="Y25" s="1845"/>
    </row>
    <row r="26" spans="1:26" ht="35.1" customHeight="1" thickBot="1">
      <c r="A26" s="1799"/>
      <c r="B26" s="1800"/>
      <c r="C26" s="696" t="s">
        <v>3667</v>
      </c>
      <c r="D26" s="697" t="s">
        <v>3668</v>
      </c>
      <c r="E26" s="1846" t="s">
        <v>3669</v>
      </c>
      <c r="F26" s="1847"/>
      <c r="G26" s="1847"/>
      <c r="H26" s="1847"/>
      <c r="I26" s="1847"/>
      <c r="J26" s="1847"/>
      <c r="K26" s="1847"/>
      <c r="L26" s="1847"/>
      <c r="M26" s="1847"/>
      <c r="N26" s="1848"/>
      <c r="O26" s="698" t="s">
        <v>3670</v>
      </c>
      <c r="P26" s="699"/>
      <c r="Q26" s="699"/>
      <c r="R26" s="699"/>
      <c r="S26" s="699"/>
      <c r="T26" s="699"/>
      <c r="U26" s="699"/>
      <c r="V26" s="699"/>
      <c r="W26" s="699"/>
      <c r="X26" s="699"/>
      <c r="Y26" s="700"/>
    </row>
    <row r="27" spans="1:26" ht="35.1" customHeight="1" thickTop="1">
      <c r="A27" s="1799"/>
      <c r="B27" s="1800"/>
      <c r="C27" s="701" t="s">
        <v>2828</v>
      </c>
      <c r="D27" s="701" t="s">
        <v>2828</v>
      </c>
      <c r="E27" s="702" t="s">
        <v>3671</v>
      </c>
      <c r="F27" s="702"/>
      <c r="G27" s="703"/>
      <c r="H27" s="703"/>
      <c r="I27" s="703"/>
      <c r="J27" s="704"/>
      <c r="K27" s="704"/>
      <c r="L27" s="704"/>
      <c r="M27" s="704"/>
      <c r="N27" s="704"/>
      <c r="O27" s="705"/>
      <c r="P27" s="706"/>
      <c r="Q27" s="706"/>
      <c r="R27" s="706"/>
      <c r="S27" s="706"/>
      <c r="T27" s="706"/>
      <c r="U27" s="706"/>
      <c r="V27" s="706"/>
      <c r="W27" s="706"/>
      <c r="X27" s="706"/>
      <c r="Y27" s="707"/>
    </row>
    <row r="28" spans="1:26" ht="35.1" customHeight="1">
      <c r="A28" s="1799"/>
      <c r="B28" s="1800"/>
      <c r="C28" s="701" t="s">
        <v>2828</v>
      </c>
      <c r="D28" s="701" t="s">
        <v>2828</v>
      </c>
      <c r="E28" s="702" t="s">
        <v>3672</v>
      </c>
      <c r="F28" s="702"/>
      <c r="G28" s="703"/>
      <c r="H28" s="703"/>
      <c r="I28" s="703"/>
      <c r="J28" s="703"/>
      <c r="K28" s="703"/>
      <c r="L28" s="708"/>
      <c r="M28" s="708"/>
      <c r="N28" s="708"/>
      <c r="O28" s="709"/>
      <c r="P28" s="710"/>
      <c r="Q28" s="710"/>
      <c r="R28" s="710"/>
      <c r="S28" s="710"/>
      <c r="T28" s="706"/>
      <c r="U28" s="706"/>
      <c r="V28" s="706"/>
      <c r="W28" s="706"/>
      <c r="X28" s="706"/>
      <c r="Y28" s="711"/>
    </row>
    <row r="29" spans="1:26" ht="35.1" customHeight="1">
      <c r="A29" s="1799"/>
      <c r="B29" s="1800"/>
      <c r="C29" s="701" t="s">
        <v>2828</v>
      </c>
      <c r="D29" s="701" t="s">
        <v>2828</v>
      </c>
      <c r="E29" s="702" t="s">
        <v>3673</v>
      </c>
      <c r="F29" s="702"/>
      <c r="G29" s="703"/>
      <c r="H29" s="703"/>
      <c r="I29" s="703"/>
      <c r="J29" s="703"/>
      <c r="K29" s="703"/>
      <c r="L29" s="703"/>
      <c r="M29" s="708"/>
      <c r="N29" s="708"/>
      <c r="O29" s="709"/>
      <c r="P29" s="710"/>
      <c r="Q29" s="710"/>
      <c r="R29" s="710"/>
      <c r="S29" s="710"/>
      <c r="T29" s="706"/>
      <c r="U29" s="706"/>
      <c r="V29" s="706"/>
      <c r="W29" s="706"/>
      <c r="X29" s="706"/>
      <c r="Y29" s="711"/>
    </row>
    <row r="30" spans="1:26" ht="35.1" customHeight="1">
      <c r="A30" s="1799"/>
      <c r="B30" s="1800"/>
      <c r="C30" s="701" t="s">
        <v>2828</v>
      </c>
      <c r="D30" s="701" t="s">
        <v>2828</v>
      </c>
      <c r="E30" s="702" t="s">
        <v>3674</v>
      </c>
      <c r="F30" s="702"/>
      <c r="G30" s="703"/>
      <c r="H30" s="703"/>
      <c r="I30" s="703"/>
      <c r="J30" s="703"/>
      <c r="K30" s="703"/>
      <c r="L30" s="708"/>
      <c r="M30" s="708"/>
      <c r="N30" s="708"/>
      <c r="O30" s="709"/>
      <c r="P30" s="710"/>
      <c r="Q30" s="710"/>
      <c r="R30" s="710"/>
      <c r="S30" s="710"/>
      <c r="T30" s="706"/>
      <c r="U30" s="706"/>
      <c r="V30" s="706"/>
      <c r="W30" s="706"/>
      <c r="X30" s="706"/>
      <c r="Y30" s="711"/>
    </row>
    <row r="31" spans="1:26" ht="35.1" customHeight="1" thickBot="1">
      <c r="A31" s="1727"/>
      <c r="B31" s="1801"/>
      <c r="C31" s="712" t="s">
        <v>2828</v>
      </c>
      <c r="D31" s="712" t="s">
        <v>2828</v>
      </c>
      <c r="E31" s="713"/>
      <c r="F31" s="713"/>
      <c r="G31" s="714"/>
      <c r="H31" s="714"/>
      <c r="I31" s="714"/>
      <c r="J31" s="714"/>
      <c r="K31" s="714"/>
      <c r="L31" s="715"/>
      <c r="M31" s="715"/>
      <c r="N31" s="715"/>
      <c r="O31" s="716"/>
      <c r="P31" s="717"/>
      <c r="Q31" s="717"/>
      <c r="R31" s="717"/>
      <c r="S31" s="717"/>
      <c r="T31" s="717"/>
      <c r="U31" s="717"/>
      <c r="V31" s="717"/>
      <c r="W31" s="717"/>
      <c r="X31" s="717"/>
      <c r="Y31" s="718"/>
    </row>
    <row r="32" spans="1:26" ht="35.1" customHeight="1" thickBot="1">
      <c r="A32" s="1725" t="s">
        <v>3675</v>
      </c>
      <c r="B32" s="1842"/>
      <c r="C32" s="1849" t="s">
        <v>3048</v>
      </c>
      <c r="D32" s="1850"/>
      <c r="E32" s="1851" t="s">
        <v>3676</v>
      </c>
      <c r="F32" s="1852"/>
      <c r="G32" s="1852"/>
      <c r="H32" s="1852"/>
      <c r="I32" s="1852"/>
      <c r="J32" s="1852"/>
      <c r="K32" s="1852"/>
      <c r="L32" s="1852"/>
      <c r="M32" s="1852"/>
      <c r="N32" s="1853"/>
      <c r="O32" s="1851" t="s">
        <v>3677</v>
      </c>
      <c r="P32" s="1852"/>
      <c r="Q32" s="1852"/>
      <c r="R32" s="1852"/>
      <c r="S32" s="1852"/>
      <c r="T32" s="1852"/>
      <c r="U32" s="1852"/>
      <c r="V32" s="1852"/>
      <c r="W32" s="1852"/>
      <c r="X32" s="1852"/>
      <c r="Y32" s="1854"/>
    </row>
    <row r="33" spans="1:26" ht="35.1" customHeight="1" thickTop="1">
      <c r="A33" s="1799"/>
      <c r="B33" s="1800"/>
      <c r="C33" s="1855" t="s">
        <v>2828</v>
      </c>
      <c r="D33" s="1856"/>
      <c r="E33" s="719" t="s">
        <v>3678</v>
      </c>
      <c r="F33" s="703"/>
      <c r="G33" s="703"/>
      <c r="H33" s="703"/>
      <c r="I33" s="703"/>
      <c r="J33" s="703"/>
      <c r="K33" s="703"/>
      <c r="L33" s="704"/>
      <c r="M33" s="704"/>
      <c r="N33" s="704"/>
      <c r="O33" s="720"/>
      <c r="P33" s="721"/>
      <c r="Q33" s="721"/>
      <c r="R33" s="721"/>
      <c r="S33" s="721"/>
      <c r="T33" s="721"/>
      <c r="U33" s="721"/>
      <c r="V33" s="721"/>
      <c r="W33" s="721"/>
      <c r="X33" s="721"/>
      <c r="Y33" s="722"/>
    </row>
    <row r="34" spans="1:26" ht="35.1" customHeight="1">
      <c r="A34" s="1799"/>
      <c r="B34" s="1800"/>
      <c r="C34" s="1855" t="s">
        <v>2828</v>
      </c>
      <c r="D34" s="1856"/>
      <c r="E34" s="719" t="s">
        <v>3679</v>
      </c>
      <c r="F34" s="719"/>
      <c r="G34" s="719"/>
      <c r="H34" s="719"/>
      <c r="I34" s="719"/>
      <c r="J34" s="719"/>
      <c r="K34" s="719"/>
      <c r="L34" s="719"/>
      <c r="M34" s="719"/>
      <c r="N34" s="719"/>
      <c r="O34" s="723"/>
      <c r="P34" s="724"/>
      <c r="Q34" s="724"/>
      <c r="R34" s="724"/>
      <c r="S34" s="724"/>
      <c r="Y34" s="725"/>
      <c r="Z34" s="726"/>
    </row>
    <row r="35" spans="1:26" ht="35.1" customHeight="1">
      <c r="A35" s="1799"/>
      <c r="B35" s="1800"/>
      <c r="C35" s="1855" t="s">
        <v>2828</v>
      </c>
      <c r="D35" s="1856"/>
      <c r="E35" s="727" t="s">
        <v>3680</v>
      </c>
      <c r="F35" s="719"/>
      <c r="G35" s="719"/>
      <c r="H35" s="719"/>
      <c r="I35" s="719"/>
      <c r="J35" s="719"/>
      <c r="K35" s="719"/>
      <c r="L35" s="719"/>
      <c r="M35" s="719"/>
      <c r="N35" s="719"/>
      <c r="O35" s="723"/>
      <c r="P35" s="724"/>
      <c r="Q35" s="724"/>
      <c r="R35" s="724"/>
      <c r="S35" s="724"/>
      <c r="U35" s="689"/>
      <c r="Y35" s="725"/>
    </row>
    <row r="36" spans="1:26" ht="35.1" customHeight="1" thickBot="1">
      <c r="A36" s="1727"/>
      <c r="B36" s="1801"/>
      <c r="C36" s="1869" t="s">
        <v>2828</v>
      </c>
      <c r="D36" s="1870"/>
      <c r="E36" s="719" t="s">
        <v>3681</v>
      </c>
      <c r="F36" s="719"/>
      <c r="G36" s="719"/>
      <c r="H36" s="719"/>
      <c r="I36" s="719"/>
      <c r="J36" s="719"/>
      <c r="K36" s="719"/>
      <c r="L36" s="719"/>
      <c r="M36" s="719"/>
      <c r="N36" s="719"/>
      <c r="O36" s="728"/>
      <c r="P36" s="724"/>
      <c r="Q36" s="724"/>
      <c r="R36" s="724"/>
      <c r="S36" s="724"/>
      <c r="U36" s="689"/>
      <c r="Y36" s="725"/>
    </row>
    <row r="37" spans="1:26" ht="35.1" customHeight="1">
      <c r="A37" s="1725" t="s">
        <v>3682</v>
      </c>
      <c r="B37" s="1871"/>
      <c r="C37" s="1843" t="s">
        <v>3683</v>
      </c>
      <c r="D37" s="1844"/>
      <c r="E37" s="1844"/>
      <c r="F37" s="1844"/>
      <c r="G37" s="1844"/>
      <c r="H37" s="1844"/>
      <c r="I37" s="1844"/>
      <c r="J37" s="1844"/>
      <c r="K37" s="1844"/>
      <c r="L37" s="1844"/>
      <c r="M37" s="1844"/>
      <c r="N37" s="1844"/>
      <c r="O37" s="1873"/>
      <c r="P37" s="1844"/>
      <c r="Q37" s="1844"/>
      <c r="R37" s="1844"/>
      <c r="S37" s="1844"/>
      <c r="T37" s="1844"/>
      <c r="U37" s="1844"/>
      <c r="V37" s="1844"/>
      <c r="W37" s="1844"/>
      <c r="X37" s="1844"/>
      <c r="Y37" s="1845"/>
    </row>
    <row r="38" spans="1:26" ht="35.1" customHeight="1" thickBot="1">
      <c r="A38" s="1799"/>
      <c r="B38" s="1872"/>
      <c r="C38" s="729" t="s">
        <v>3684</v>
      </c>
      <c r="D38" s="730" t="s">
        <v>3685</v>
      </c>
      <c r="E38" s="1846" t="s">
        <v>3686</v>
      </c>
      <c r="F38" s="1847"/>
      <c r="G38" s="1847"/>
      <c r="H38" s="1847"/>
      <c r="I38" s="1847"/>
      <c r="J38" s="1847"/>
      <c r="K38" s="1847"/>
      <c r="L38" s="1847"/>
      <c r="M38" s="1847"/>
      <c r="N38" s="1848"/>
      <c r="O38" s="1846" t="s">
        <v>3687</v>
      </c>
      <c r="P38" s="1847"/>
      <c r="Q38" s="1847"/>
      <c r="R38" s="1847"/>
      <c r="S38" s="1847"/>
      <c r="T38" s="1847"/>
      <c r="U38" s="1847"/>
      <c r="V38" s="1847"/>
      <c r="W38" s="1847"/>
      <c r="X38" s="1847"/>
      <c r="Y38" s="1874"/>
    </row>
    <row r="39" spans="1:26" ht="35.1" customHeight="1" thickTop="1">
      <c r="A39" s="1799"/>
      <c r="B39" s="1872"/>
      <c r="C39" s="701" t="s">
        <v>2828</v>
      </c>
      <c r="D39" s="701" t="s">
        <v>2828</v>
      </c>
      <c r="E39" s="719" t="s">
        <v>3688</v>
      </c>
      <c r="F39" s="703"/>
      <c r="G39" s="703"/>
      <c r="H39" s="703"/>
      <c r="I39" s="703"/>
      <c r="J39" s="704"/>
      <c r="K39" s="704"/>
      <c r="L39" s="704"/>
      <c r="M39" s="704"/>
      <c r="N39" s="704"/>
      <c r="O39" s="731" t="s">
        <v>3689</v>
      </c>
      <c r="P39" s="704"/>
      <c r="Q39" s="704"/>
      <c r="R39" s="704"/>
      <c r="S39" s="704"/>
      <c r="T39" s="704"/>
      <c r="U39" s="704"/>
      <c r="V39" s="704"/>
      <c r="W39" s="704"/>
      <c r="X39" s="704"/>
      <c r="Y39" s="732"/>
    </row>
    <row r="40" spans="1:26" ht="35.1" customHeight="1">
      <c r="A40" s="1799"/>
      <c r="B40" s="1872"/>
      <c r="C40" s="701" t="s">
        <v>2828</v>
      </c>
      <c r="D40" s="701" t="s">
        <v>2828</v>
      </c>
      <c r="E40" s="719" t="s">
        <v>3690</v>
      </c>
      <c r="F40" s="703"/>
      <c r="G40" s="703"/>
      <c r="H40" s="703"/>
      <c r="I40" s="703"/>
      <c r="J40" s="703"/>
      <c r="K40" s="703"/>
      <c r="L40" s="708"/>
      <c r="M40" s="708"/>
      <c r="N40" s="708"/>
      <c r="O40" s="731"/>
      <c r="P40" s="708"/>
      <c r="Q40" s="708"/>
      <c r="R40" s="708"/>
      <c r="S40" s="708"/>
      <c r="T40" s="704"/>
      <c r="U40" s="704"/>
      <c r="V40" s="704"/>
      <c r="W40" s="704"/>
      <c r="X40" s="704"/>
      <c r="Y40" s="733"/>
    </row>
    <row r="41" spans="1:26" ht="35.1" customHeight="1">
      <c r="A41" s="1799"/>
      <c r="B41" s="1872"/>
      <c r="C41" s="701" t="s">
        <v>2828</v>
      </c>
      <c r="D41" s="701" t="s">
        <v>2828</v>
      </c>
      <c r="E41" s="719" t="s">
        <v>3691</v>
      </c>
      <c r="F41" s="703"/>
      <c r="G41" s="703"/>
      <c r="H41" s="703"/>
      <c r="I41" s="703"/>
      <c r="J41" s="703"/>
      <c r="K41" s="703"/>
      <c r="L41" s="703"/>
      <c r="M41" s="708"/>
      <c r="N41" s="708"/>
      <c r="O41" s="731" t="s">
        <v>3692</v>
      </c>
      <c r="P41" s="708"/>
      <c r="Q41" s="708"/>
      <c r="R41" s="708"/>
      <c r="S41" s="708"/>
      <c r="T41" s="704"/>
      <c r="U41" s="704"/>
      <c r="V41" s="704"/>
      <c r="W41" s="704"/>
      <c r="X41" s="704"/>
      <c r="Y41" s="733"/>
    </row>
    <row r="42" spans="1:26" ht="35.1" customHeight="1">
      <c r="A42" s="1799"/>
      <c r="B42" s="1872"/>
      <c r="C42" s="701" t="s">
        <v>2828</v>
      </c>
      <c r="D42" s="701" t="s">
        <v>2828</v>
      </c>
      <c r="E42" s="719" t="s">
        <v>3693</v>
      </c>
      <c r="F42" s="703"/>
      <c r="G42" s="703"/>
      <c r="H42" s="703"/>
      <c r="I42" s="703"/>
      <c r="J42" s="703"/>
      <c r="K42" s="703"/>
      <c r="L42" s="708"/>
      <c r="M42" s="708"/>
      <c r="N42" s="708"/>
      <c r="O42" s="731" t="s">
        <v>3694</v>
      </c>
      <c r="P42" s="708"/>
      <c r="Q42" s="708"/>
      <c r="R42" s="708"/>
      <c r="S42" s="708"/>
      <c r="T42" s="704"/>
      <c r="U42" s="704"/>
      <c r="V42" s="704"/>
      <c r="W42" s="704"/>
      <c r="X42" s="704"/>
      <c r="Y42" s="733"/>
    </row>
    <row r="43" spans="1:26" ht="35.1" customHeight="1">
      <c r="A43" s="1799"/>
      <c r="B43" s="1872"/>
      <c r="C43" s="701" t="s">
        <v>2828</v>
      </c>
      <c r="D43" s="701" t="s">
        <v>2828</v>
      </c>
      <c r="E43" s="719" t="s">
        <v>3695</v>
      </c>
      <c r="F43" s="703"/>
      <c r="G43" s="703"/>
      <c r="H43" s="703"/>
      <c r="I43" s="703"/>
      <c r="J43" s="703"/>
      <c r="K43" s="703"/>
      <c r="L43" s="704"/>
      <c r="M43" s="734"/>
      <c r="N43" s="734"/>
      <c r="O43" s="731" t="s">
        <v>3696</v>
      </c>
      <c r="P43" s="734"/>
      <c r="Q43" s="734"/>
      <c r="R43" s="734"/>
      <c r="S43" s="734"/>
      <c r="T43" s="704"/>
      <c r="U43" s="704"/>
      <c r="V43" s="704"/>
      <c r="W43" s="704"/>
      <c r="X43" s="704"/>
      <c r="Y43" s="735"/>
    </row>
    <row r="44" spans="1:26" ht="35.1" customHeight="1">
      <c r="A44" s="1799"/>
      <c r="B44" s="1872"/>
      <c r="C44" s="701" t="s">
        <v>2828</v>
      </c>
      <c r="D44" s="701" t="s">
        <v>2828</v>
      </c>
      <c r="E44" s="719" t="s">
        <v>3697</v>
      </c>
      <c r="F44" s="703"/>
      <c r="G44" s="703"/>
      <c r="H44" s="703"/>
      <c r="I44" s="703"/>
      <c r="J44" s="703"/>
      <c r="K44" s="703"/>
      <c r="L44" s="708"/>
      <c r="M44" s="708"/>
      <c r="N44" s="708"/>
      <c r="O44" s="731"/>
      <c r="P44" s="708"/>
      <c r="Q44" s="708"/>
      <c r="R44" s="708"/>
      <c r="S44" s="708"/>
      <c r="T44" s="704"/>
      <c r="U44" s="704"/>
      <c r="V44" s="704"/>
      <c r="W44" s="704"/>
      <c r="X44" s="704"/>
      <c r="Y44" s="733"/>
    </row>
    <row r="45" spans="1:26" ht="35.1" customHeight="1">
      <c r="A45" s="1799"/>
      <c r="B45" s="1872"/>
      <c r="C45" s="701" t="s">
        <v>2828</v>
      </c>
      <c r="D45" s="701" t="s">
        <v>2828</v>
      </c>
      <c r="E45" s="719" t="s">
        <v>3698</v>
      </c>
      <c r="F45" s="703"/>
      <c r="G45" s="703"/>
      <c r="H45" s="703"/>
      <c r="I45" s="703"/>
      <c r="J45" s="703"/>
      <c r="K45" s="703"/>
      <c r="L45" s="708"/>
      <c r="M45" s="708"/>
      <c r="N45" s="708"/>
      <c r="O45" s="731" t="s">
        <v>3699</v>
      </c>
      <c r="P45" s="708"/>
      <c r="Q45" s="708"/>
      <c r="R45" s="708"/>
      <c r="S45" s="708"/>
      <c r="T45" s="704"/>
      <c r="U45" s="704"/>
      <c r="V45" s="704"/>
      <c r="W45" s="704"/>
      <c r="X45" s="704"/>
      <c r="Y45" s="733"/>
    </row>
    <row r="46" spans="1:26" ht="35.1" customHeight="1">
      <c r="A46" s="1799"/>
      <c r="B46" s="1872"/>
      <c r="C46" s="701" t="s">
        <v>2828</v>
      </c>
      <c r="D46" s="701" t="s">
        <v>2828</v>
      </c>
      <c r="E46" s="719" t="s">
        <v>3700</v>
      </c>
      <c r="F46" s="703"/>
      <c r="G46" s="703"/>
      <c r="H46" s="703"/>
      <c r="I46" s="703"/>
      <c r="J46" s="703"/>
      <c r="K46" s="703"/>
      <c r="L46" s="704"/>
      <c r="M46" s="704"/>
      <c r="N46" s="704"/>
      <c r="O46" s="731" t="s">
        <v>3701</v>
      </c>
      <c r="P46" s="704"/>
      <c r="Q46" s="704"/>
      <c r="R46" s="704"/>
      <c r="S46" s="704"/>
      <c r="T46" s="704"/>
      <c r="U46" s="704"/>
      <c r="V46" s="704"/>
      <c r="W46" s="704"/>
      <c r="X46" s="704"/>
      <c r="Y46" s="732"/>
    </row>
    <row r="47" spans="1:26" ht="35.1" customHeight="1" thickBot="1">
      <c r="A47" s="1799"/>
      <c r="B47" s="1872"/>
      <c r="C47" s="701" t="s">
        <v>2828</v>
      </c>
      <c r="D47" s="701" t="s">
        <v>2828</v>
      </c>
      <c r="E47" s="1875"/>
      <c r="F47" s="1876"/>
      <c r="G47" s="1876"/>
      <c r="H47" s="1876"/>
      <c r="I47" s="1876"/>
      <c r="J47" s="1876"/>
      <c r="K47" s="1876"/>
      <c r="L47" s="1876"/>
      <c r="M47" s="1876"/>
      <c r="N47" s="1877"/>
      <c r="O47" s="1875"/>
      <c r="P47" s="1876"/>
      <c r="Q47" s="1876"/>
      <c r="R47" s="1876"/>
      <c r="S47" s="1876"/>
      <c r="T47" s="1876"/>
      <c r="U47" s="1876"/>
      <c r="V47" s="1876"/>
      <c r="W47" s="1876"/>
      <c r="X47" s="1876"/>
      <c r="Y47" s="1878"/>
    </row>
    <row r="48" spans="1:26" ht="35.1" customHeight="1">
      <c r="A48" s="1857" t="s">
        <v>3702</v>
      </c>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c r="X48" s="1858"/>
      <c r="Y48" s="1859"/>
      <c r="Z48" s="689"/>
    </row>
    <row r="49" spans="1:25" ht="35.1" customHeight="1">
      <c r="A49" s="1860"/>
      <c r="B49" s="1861"/>
      <c r="C49" s="1861"/>
      <c r="D49" s="1861"/>
      <c r="E49" s="1861"/>
      <c r="F49" s="1861"/>
      <c r="G49" s="1861"/>
      <c r="H49" s="1861"/>
      <c r="I49" s="1861"/>
      <c r="J49" s="1861"/>
      <c r="K49" s="1861"/>
      <c r="L49" s="1861"/>
      <c r="M49" s="1861"/>
      <c r="N49" s="1861"/>
      <c r="O49" s="1861"/>
      <c r="P49" s="1861"/>
      <c r="Q49" s="1861"/>
      <c r="R49" s="1861"/>
      <c r="S49" s="1861"/>
      <c r="T49" s="1861"/>
      <c r="U49" s="1861"/>
      <c r="V49" s="1861"/>
      <c r="W49" s="1861"/>
      <c r="X49" s="1861"/>
      <c r="Y49" s="1862"/>
    </row>
    <row r="50" spans="1:25" ht="35.1" customHeight="1">
      <c r="A50" s="1863"/>
      <c r="B50" s="1864"/>
      <c r="C50" s="1864"/>
      <c r="D50" s="1864"/>
      <c r="E50" s="1864"/>
      <c r="F50" s="1864"/>
      <c r="G50" s="1864"/>
      <c r="H50" s="1864"/>
      <c r="I50" s="1864"/>
      <c r="J50" s="1864"/>
      <c r="K50" s="1864"/>
      <c r="L50" s="1864"/>
      <c r="M50" s="1864"/>
      <c r="N50" s="1864"/>
      <c r="O50" s="1864"/>
      <c r="P50" s="1864"/>
      <c r="Q50" s="1864"/>
      <c r="R50" s="1864"/>
      <c r="S50" s="1864"/>
      <c r="T50" s="1864"/>
      <c r="U50" s="1864"/>
      <c r="V50" s="1864"/>
      <c r="W50" s="1864"/>
      <c r="X50" s="1864"/>
      <c r="Y50" s="1865"/>
    </row>
    <row r="51" spans="1:25" ht="35.1" customHeight="1" thickBot="1">
      <c r="A51" s="1866"/>
      <c r="B51" s="1867"/>
      <c r="C51" s="1867"/>
      <c r="D51" s="1867"/>
      <c r="E51" s="1867"/>
      <c r="F51" s="1867"/>
      <c r="G51" s="1867"/>
      <c r="H51" s="1867"/>
      <c r="I51" s="1867"/>
      <c r="J51" s="1867"/>
      <c r="K51" s="1867"/>
      <c r="L51" s="1867"/>
      <c r="M51" s="1867"/>
      <c r="N51" s="1867"/>
      <c r="O51" s="1867"/>
      <c r="P51" s="1867"/>
      <c r="Q51" s="1867"/>
      <c r="R51" s="1867"/>
      <c r="S51" s="1867"/>
      <c r="T51" s="1867"/>
      <c r="U51" s="1867"/>
      <c r="V51" s="1867"/>
      <c r="W51" s="1867"/>
      <c r="X51" s="1867"/>
      <c r="Y51" s="1868"/>
    </row>
  </sheetData>
  <mergeCells count="81">
    <mergeCell ref="A48:Y48"/>
    <mergeCell ref="A49:Y49"/>
    <mergeCell ref="A50:Y50"/>
    <mergeCell ref="A51:Y51"/>
    <mergeCell ref="C36:D36"/>
    <mergeCell ref="A37:B47"/>
    <mergeCell ref="C37:Y37"/>
    <mergeCell ref="E38:N38"/>
    <mergeCell ref="O38:Y38"/>
    <mergeCell ref="E47:N47"/>
    <mergeCell ref="O47:Y47"/>
    <mergeCell ref="A25:B31"/>
    <mergeCell ref="C25:Y25"/>
    <mergeCell ref="E26:N26"/>
    <mergeCell ref="A32:B36"/>
    <mergeCell ref="C32:D32"/>
    <mergeCell ref="E32:N32"/>
    <mergeCell ref="O32:Y32"/>
    <mergeCell ref="C33:D33"/>
    <mergeCell ref="C34:D34"/>
    <mergeCell ref="C35:D35"/>
    <mergeCell ref="H22:Y22"/>
    <mergeCell ref="C23:G23"/>
    <mergeCell ref="H23:Y23"/>
    <mergeCell ref="C24:G24"/>
    <mergeCell ref="H24:P24"/>
    <mergeCell ref="Q24:R24"/>
    <mergeCell ref="S24:Y24"/>
    <mergeCell ref="H18:I18"/>
    <mergeCell ref="J18:P18"/>
    <mergeCell ref="Q18:Y18"/>
    <mergeCell ref="A19:Y19"/>
    <mergeCell ref="A20:B24"/>
    <mergeCell ref="C20:G20"/>
    <mergeCell ref="H20:Y20"/>
    <mergeCell ref="C21:G21"/>
    <mergeCell ref="H21:Y21"/>
    <mergeCell ref="C22:G22"/>
    <mergeCell ref="C15:G18"/>
    <mergeCell ref="H15:I15"/>
    <mergeCell ref="J15:Y15"/>
    <mergeCell ref="H16:I16"/>
    <mergeCell ref="J16:P16"/>
    <mergeCell ref="Q16:Y16"/>
    <mergeCell ref="J11:Y11"/>
    <mergeCell ref="H12:I12"/>
    <mergeCell ref="J12:P12"/>
    <mergeCell ref="Q12:Y12"/>
    <mergeCell ref="H17:I17"/>
    <mergeCell ref="J17:P17"/>
    <mergeCell ref="Q17:R17"/>
    <mergeCell ref="S17:Y17"/>
    <mergeCell ref="H13:I13"/>
    <mergeCell ref="J13:P13"/>
    <mergeCell ref="Q13:R13"/>
    <mergeCell ref="S13:Y13"/>
    <mergeCell ref="H14:I14"/>
    <mergeCell ref="J14:P14"/>
    <mergeCell ref="Q14:Y14"/>
    <mergeCell ref="A7:B18"/>
    <mergeCell ref="C7:G10"/>
    <mergeCell ref="H7:I7"/>
    <mergeCell ref="J7:Y7"/>
    <mergeCell ref="H8:I8"/>
    <mergeCell ref="J8:P8"/>
    <mergeCell ref="Q8:Y8"/>
    <mergeCell ref="H9:I9"/>
    <mergeCell ref="J9:P9"/>
    <mergeCell ref="Q9:R9"/>
    <mergeCell ref="S9:Y9"/>
    <mergeCell ref="H10:I10"/>
    <mergeCell ref="J10:P10"/>
    <mergeCell ref="Q10:Y10"/>
    <mergeCell ref="C11:G14"/>
    <mergeCell ref="H11:I11"/>
    <mergeCell ref="T2:Y2"/>
    <mergeCell ref="AA2:AB2"/>
    <mergeCell ref="A3:Y3"/>
    <mergeCell ref="M4:Y4"/>
    <mergeCell ref="A5:B6"/>
    <mergeCell ref="C5:Y6"/>
  </mergeCells>
  <phoneticPr fontId="1"/>
  <dataValidations count="1">
    <dataValidation type="list" allowBlank="1" showInputMessage="1" showErrorMessage="1" sqref="C39:D47 IY39:IZ47 SU39:SV47 ACQ39:ACR47 AMM39:AMN47 AWI39:AWJ47 BGE39:BGF47 BQA39:BQB47 BZW39:BZX47 CJS39:CJT47 CTO39:CTP47 DDK39:DDL47 DNG39:DNH47 DXC39:DXD47 EGY39:EGZ47 EQU39:EQV47 FAQ39:FAR47 FKM39:FKN47 FUI39:FUJ47 GEE39:GEF47 GOA39:GOB47 GXW39:GXX47 HHS39:HHT47 HRO39:HRP47 IBK39:IBL47 ILG39:ILH47 IVC39:IVD47 JEY39:JEZ47 JOU39:JOV47 JYQ39:JYR47 KIM39:KIN47 KSI39:KSJ47 LCE39:LCF47 LMA39:LMB47 LVW39:LVX47 MFS39:MFT47 MPO39:MPP47 MZK39:MZL47 NJG39:NJH47 NTC39:NTD47 OCY39:OCZ47 OMU39:OMV47 OWQ39:OWR47 PGM39:PGN47 PQI39:PQJ47 QAE39:QAF47 QKA39:QKB47 QTW39:QTX47 RDS39:RDT47 RNO39:RNP47 RXK39:RXL47 SHG39:SHH47 SRC39:SRD47 TAY39:TAZ47 TKU39:TKV47 TUQ39:TUR47 UEM39:UEN47 UOI39:UOJ47 UYE39:UYF47 VIA39:VIB47 VRW39:VRX47 WBS39:WBT47 WLO39:WLP47 WVK39:WVL47 C65575:D65583 IY65575:IZ65583 SU65575:SV65583 ACQ65575:ACR65583 AMM65575:AMN65583 AWI65575:AWJ65583 BGE65575:BGF65583 BQA65575:BQB65583 BZW65575:BZX65583 CJS65575:CJT65583 CTO65575:CTP65583 DDK65575:DDL65583 DNG65575:DNH65583 DXC65575:DXD65583 EGY65575:EGZ65583 EQU65575:EQV65583 FAQ65575:FAR65583 FKM65575:FKN65583 FUI65575:FUJ65583 GEE65575:GEF65583 GOA65575:GOB65583 GXW65575:GXX65583 HHS65575:HHT65583 HRO65575:HRP65583 IBK65575:IBL65583 ILG65575:ILH65583 IVC65575:IVD65583 JEY65575:JEZ65583 JOU65575:JOV65583 JYQ65575:JYR65583 KIM65575:KIN65583 KSI65575:KSJ65583 LCE65575:LCF65583 LMA65575:LMB65583 LVW65575:LVX65583 MFS65575:MFT65583 MPO65575:MPP65583 MZK65575:MZL65583 NJG65575:NJH65583 NTC65575:NTD65583 OCY65575:OCZ65583 OMU65575:OMV65583 OWQ65575:OWR65583 PGM65575:PGN65583 PQI65575:PQJ65583 QAE65575:QAF65583 QKA65575:QKB65583 QTW65575:QTX65583 RDS65575:RDT65583 RNO65575:RNP65583 RXK65575:RXL65583 SHG65575:SHH65583 SRC65575:SRD65583 TAY65575:TAZ65583 TKU65575:TKV65583 TUQ65575:TUR65583 UEM65575:UEN65583 UOI65575:UOJ65583 UYE65575:UYF65583 VIA65575:VIB65583 VRW65575:VRX65583 WBS65575:WBT65583 WLO65575:WLP65583 WVK65575:WVL65583 C131111:D131119 IY131111:IZ131119 SU131111:SV131119 ACQ131111:ACR131119 AMM131111:AMN131119 AWI131111:AWJ131119 BGE131111:BGF131119 BQA131111:BQB131119 BZW131111:BZX131119 CJS131111:CJT131119 CTO131111:CTP131119 DDK131111:DDL131119 DNG131111:DNH131119 DXC131111:DXD131119 EGY131111:EGZ131119 EQU131111:EQV131119 FAQ131111:FAR131119 FKM131111:FKN131119 FUI131111:FUJ131119 GEE131111:GEF131119 GOA131111:GOB131119 GXW131111:GXX131119 HHS131111:HHT131119 HRO131111:HRP131119 IBK131111:IBL131119 ILG131111:ILH131119 IVC131111:IVD131119 JEY131111:JEZ131119 JOU131111:JOV131119 JYQ131111:JYR131119 KIM131111:KIN131119 KSI131111:KSJ131119 LCE131111:LCF131119 LMA131111:LMB131119 LVW131111:LVX131119 MFS131111:MFT131119 MPO131111:MPP131119 MZK131111:MZL131119 NJG131111:NJH131119 NTC131111:NTD131119 OCY131111:OCZ131119 OMU131111:OMV131119 OWQ131111:OWR131119 PGM131111:PGN131119 PQI131111:PQJ131119 QAE131111:QAF131119 QKA131111:QKB131119 QTW131111:QTX131119 RDS131111:RDT131119 RNO131111:RNP131119 RXK131111:RXL131119 SHG131111:SHH131119 SRC131111:SRD131119 TAY131111:TAZ131119 TKU131111:TKV131119 TUQ131111:TUR131119 UEM131111:UEN131119 UOI131111:UOJ131119 UYE131111:UYF131119 VIA131111:VIB131119 VRW131111:VRX131119 WBS131111:WBT131119 WLO131111:WLP131119 WVK131111:WVL131119 C196647:D196655 IY196647:IZ196655 SU196647:SV196655 ACQ196647:ACR196655 AMM196647:AMN196655 AWI196647:AWJ196655 BGE196647:BGF196655 BQA196647:BQB196655 BZW196647:BZX196655 CJS196647:CJT196655 CTO196647:CTP196655 DDK196647:DDL196655 DNG196647:DNH196655 DXC196647:DXD196655 EGY196647:EGZ196655 EQU196647:EQV196655 FAQ196647:FAR196655 FKM196647:FKN196655 FUI196647:FUJ196655 GEE196647:GEF196655 GOA196647:GOB196655 GXW196647:GXX196655 HHS196647:HHT196655 HRO196647:HRP196655 IBK196647:IBL196655 ILG196647:ILH196655 IVC196647:IVD196655 JEY196647:JEZ196655 JOU196647:JOV196655 JYQ196647:JYR196655 KIM196647:KIN196655 KSI196647:KSJ196655 LCE196647:LCF196655 LMA196647:LMB196655 LVW196647:LVX196655 MFS196647:MFT196655 MPO196647:MPP196655 MZK196647:MZL196655 NJG196647:NJH196655 NTC196647:NTD196655 OCY196647:OCZ196655 OMU196647:OMV196655 OWQ196647:OWR196655 PGM196647:PGN196655 PQI196647:PQJ196655 QAE196647:QAF196655 QKA196647:QKB196655 QTW196647:QTX196655 RDS196647:RDT196655 RNO196647:RNP196655 RXK196647:RXL196655 SHG196647:SHH196655 SRC196647:SRD196655 TAY196647:TAZ196655 TKU196647:TKV196655 TUQ196647:TUR196655 UEM196647:UEN196655 UOI196647:UOJ196655 UYE196647:UYF196655 VIA196647:VIB196655 VRW196647:VRX196655 WBS196647:WBT196655 WLO196647:WLP196655 WVK196647:WVL196655 C262183:D262191 IY262183:IZ262191 SU262183:SV262191 ACQ262183:ACR262191 AMM262183:AMN262191 AWI262183:AWJ262191 BGE262183:BGF262191 BQA262183:BQB262191 BZW262183:BZX262191 CJS262183:CJT262191 CTO262183:CTP262191 DDK262183:DDL262191 DNG262183:DNH262191 DXC262183:DXD262191 EGY262183:EGZ262191 EQU262183:EQV262191 FAQ262183:FAR262191 FKM262183:FKN262191 FUI262183:FUJ262191 GEE262183:GEF262191 GOA262183:GOB262191 GXW262183:GXX262191 HHS262183:HHT262191 HRO262183:HRP262191 IBK262183:IBL262191 ILG262183:ILH262191 IVC262183:IVD262191 JEY262183:JEZ262191 JOU262183:JOV262191 JYQ262183:JYR262191 KIM262183:KIN262191 KSI262183:KSJ262191 LCE262183:LCF262191 LMA262183:LMB262191 LVW262183:LVX262191 MFS262183:MFT262191 MPO262183:MPP262191 MZK262183:MZL262191 NJG262183:NJH262191 NTC262183:NTD262191 OCY262183:OCZ262191 OMU262183:OMV262191 OWQ262183:OWR262191 PGM262183:PGN262191 PQI262183:PQJ262191 QAE262183:QAF262191 QKA262183:QKB262191 QTW262183:QTX262191 RDS262183:RDT262191 RNO262183:RNP262191 RXK262183:RXL262191 SHG262183:SHH262191 SRC262183:SRD262191 TAY262183:TAZ262191 TKU262183:TKV262191 TUQ262183:TUR262191 UEM262183:UEN262191 UOI262183:UOJ262191 UYE262183:UYF262191 VIA262183:VIB262191 VRW262183:VRX262191 WBS262183:WBT262191 WLO262183:WLP262191 WVK262183:WVL262191 C327719:D327727 IY327719:IZ327727 SU327719:SV327727 ACQ327719:ACR327727 AMM327719:AMN327727 AWI327719:AWJ327727 BGE327719:BGF327727 BQA327719:BQB327727 BZW327719:BZX327727 CJS327719:CJT327727 CTO327719:CTP327727 DDK327719:DDL327727 DNG327719:DNH327727 DXC327719:DXD327727 EGY327719:EGZ327727 EQU327719:EQV327727 FAQ327719:FAR327727 FKM327719:FKN327727 FUI327719:FUJ327727 GEE327719:GEF327727 GOA327719:GOB327727 GXW327719:GXX327727 HHS327719:HHT327727 HRO327719:HRP327727 IBK327719:IBL327727 ILG327719:ILH327727 IVC327719:IVD327727 JEY327719:JEZ327727 JOU327719:JOV327727 JYQ327719:JYR327727 KIM327719:KIN327727 KSI327719:KSJ327727 LCE327719:LCF327727 LMA327719:LMB327727 LVW327719:LVX327727 MFS327719:MFT327727 MPO327719:MPP327727 MZK327719:MZL327727 NJG327719:NJH327727 NTC327719:NTD327727 OCY327719:OCZ327727 OMU327719:OMV327727 OWQ327719:OWR327727 PGM327719:PGN327727 PQI327719:PQJ327727 QAE327719:QAF327727 QKA327719:QKB327727 QTW327719:QTX327727 RDS327719:RDT327727 RNO327719:RNP327727 RXK327719:RXL327727 SHG327719:SHH327727 SRC327719:SRD327727 TAY327719:TAZ327727 TKU327719:TKV327727 TUQ327719:TUR327727 UEM327719:UEN327727 UOI327719:UOJ327727 UYE327719:UYF327727 VIA327719:VIB327727 VRW327719:VRX327727 WBS327719:WBT327727 WLO327719:WLP327727 WVK327719:WVL327727 C393255:D393263 IY393255:IZ393263 SU393255:SV393263 ACQ393255:ACR393263 AMM393255:AMN393263 AWI393255:AWJ393263 BGE393255:BGF393263 BQA393255:BQB393263 BZW393255:BZX393263 CJS393255:CJT393263 CTO393255:CTP393263 DDK393255:DDL393263 DNG393255:DNH393263 DXC393255:DXD393263 EGY393255:EGZ393263 EQU393255:EQV393263 FAQ393255:FAR393263 FKM393255:FKN393263 FUI393255:FUJ393263 GEE393255:GEF393263 GOA393255:GOB393263 GXW393255:GXX393263 HHS393255:HHT393263 HRO393255:HRP393263 IBK393255:IBL393263 ILG393255:ILH393263 IVC393255:IVD393263 JEY393255:JEZ393263 JOU393255:JOV393263 JYQ393255:JYR393263 KIM393255:KIN393263 KSI393255:KSJ393263 LCE393255:LCF393263 LMA393255:LMB393263 LVW393255:LVX393263 MFS393255:MFT393263 MPO393255:MPP393263 MZK393255:MZL393263 NJG393255:NJH393263 NTC393255:NTD393263 OCY393255:OCZ393263 OMU393255:OMV393263 OWQ393255:OWR393263 PGM393255:PGN393263 PQI393255:PQJ393263 QAE393255:QAF393263 QKA393255:QKB393263 QTW393255:QTX393263 RDS393255:RDT393263 RNO393255:RNP393263 RXK393255:RXL393263 SHG393255:SHH393263 SRC393255:SRD393263 TAY393255:TAZ393263 TKU393255:TKV393263 TUQ393255:TUR393263 UEM393255:UEN393263 UOI393255:UOJ393263 UYE393255:UYF393263 VIA393255:VIB393263 VRW393255:VRX393263 WBS393255:WBT393263 WLO393255:WLP393263 WVK393255:WVL393263 C458791:D458799 IY458791:IZ458799 SU458791:SV458799 ACQ458791:ACR458799 AMM458791:AMN458799 AWI458791:AWJ458799 BGE458791:BGF458799 BQA458791:BQB458799 BZW458791:BZX458799 CJS458791:CJT458799 CTO458791:CTP458799 DDK458791:DDL458799 DNG458791:DNH458799 DXC458791:DXD458799 EGY458791:EGZ458799 EQU458791:EQV458799 FAQ458791:FAR458799 FKM458791:FKN458799 FUI458791:FUJ458799 GEE458791:GEF458799 GOA458791:GOB458799 GXW458791:GXX458799 HHS458791:HHT458799 HRO458791:HRP458799 IBK458791:IBL458799 ILG458791:ILH458799 IVC458791:IVD458799 JEY458791:JEZ458799 JOU458791:JOV458799 JYQ458791:JYR458799 KIM458791:KIN458799 KSI458791:KSJ458799 LCE458791:LCF458799 LMA458791:LMB458799 LVW458791:LVX458799 MFS458791:MFT458799 MPO458791:MPP458799 MZK458791:MZL458799 NJG458791:NJH458799 NTC458791:NTD458799 OCY458791:OCZ458799 OMU458791:OMV458799 OWQ458791:OWR458799 PGM458791:PGN458799 PQI458791:PQJ458799 QAE458791:QAF458799 QKA458791:QKB458799 QTW458791:QTX458799 RDS458791:RDT458799 RNO458791:RNP458799 RXK458791:RXL458799 SHG458791:SHH458799 SRC458791:SRD458799 TAY458791:TAZ458799 TKU458791:TKV458799 TUQ458791:TUR458799 UEM458791:UEN458799 UOI458791:UOJ458799 UYE458791:UYF458799 VIA458791:VIB458799 VRW458791:VRX458799 WBS458791:WBT458799 WLO458791:WLP458799 WVK458791:WVL458799 C524327:D524335 IY524327:IZ524335 SU524327:SV524335 ACQ524327:ACR524335 AMM524327:AMN524335 AWI524327:AWJ524335 BGE524327:BGF524335 BQA524327:BQB524335 BZW524327:BZX524335 CJS524327:CJT524335 CTO524327:CTP524335 DDK524327:DDL524335 DNG524327:DNH524335 DXC524327:DXD524335 EGY524327:EGZ524335 EQU524327:EQV524335 FAQ524327:FAR524335 FKM524327:FKN524335 FUI524327:FUJ524335 GEE524327:GEF524335 GOA524327:GOB524335 GXW524327:GXX524335 HHS524327:HHT524335 HRO524327:HRP524335 IBK524327:IBL524335 ILG524327:ILH524335 IVC524327:IVD524335 JEY524327:JEZ524335 JOU524327:JOV524335 JYQ524327:JYR524335 KIM524327:KIN524335 KSI524327:KSJ524335 LCE524327:LCF524335 LMA524327:LMB524335 LVW524327:LVX524335 MFS524327:MFT524335 MPO524327:MPP524335 MZK524327:MZL524335 NJG524327:NJH524335 NTC524327:NTD524335 OCY524327:OCZ524335 OMU524327:OMV524335 OWQ524327:OWR524335 PGM524327:PGN524335 PQI524327:PQJ524335 QAE524327:QAF524335 QKA524327:QKB524335 QTW524327:QTX524335 RDS524327:RDT524335 RNO524327:RNP524335 RXK524327:RXL524335 SHG524327:SHH524335 SRC524327:SRD524335 TAY524327:TAZ524335 TKU524327:TKV524335 TUQ524327:TUR524335 UEM524327:UEN524335 UOI524327:UOJ524335 UYE524327:UYF524335 VIA524327:VIB524335 VRW524327:VRX524335 WBS524327:WBT524335 WLO524327:WLP524335 WVK524327:WVL524335 C589863:D589871 IY589863:IZ589871 SU589863:SV589871 ACQ589863:ACR589871 AMM589863:AMN589871 AWI589863:AWJ589871 BGE589863:BGF589871 BQA589863:BQB589871 BZW589863:BZX589871 CJS589863:CJT589871 CTO589863:CTP589871 DDK589863:DDL589871 DNG589863:DNH589871 DXC589863:DXD589871 EGY589863:EGZ589871 EQU589863:EQV589871 FAQ589863:FAR589871 FKM589863:FKN589871 FUI589863:FUJ589871 GEE589863:GEF589871 GOA589863:GOB589871 GXW589863:GXX589871 HHS589863:HHT589871 HRO589863:HRP589871 IBK589863:IBL589871 ILG589863:ILH589871 IVC589863:IVD589871 JEY589863:JEZ589871 JOU589863:JOV589871 JYQ589863:JYR589871 KIM589863:KIN589871 KSI589863:KSJ589871 LCE589863:LCF589871 LMA589863:LMB589871 LVW589863:LVX589871 MFS589863:MFT589871 MPO589863:MPP589871 MZK589863:MZL589871 NJG589863:NJH589871 NTC589863:NTD589871 OCY589863:OCZ589871 OMU589863:OMV589871 OWQ589863:OWR589871 PGM589863:PGN589871 PQI589863:PQJ589871 QAE589863:QAF589871 QKA589863:QKB589871 QTW589863:QTX589871 RDS589863:RDT589871 RNO589863:RNP589871 RXK589863:RXL589871 SHG589863:SHH589871 SRC589863:SRD589871 TAY589863:TAZ589871 TKU589863:TKV589871 TUQ589863:TUR589871 UEM589863:UEN589871 UOI589863:UOJ589871 UYE589863:UYF589871 VIA589863:VIB589871 VRW589863:VRX589871 WBS589863:WBT589871 WLO589863:WLP589871 WVK589863:WVL589871 C655399:D655407 IY655399:IZ655407 SU655399:SV655407 ACQ655399:ACR655407 AMM655399:AMN655407 AWI655399:AWJ655407 BGE655399:BGF655407 BQA655399:BQB655407 BZW655399:BZX655407 CJS655399:CJT655407 CTO655399:CTP655407 DDK655399:DDL655407 DNG655399:DNH655407 DXC655399:DXD655407 EGY655399:EGZ655407 EQU655399:EQV655407 FAQ655399:FAR655407 FKM655399:FKN655407 FUI655399:FUJ655407 GEE655399:GEF655407 GOA655399:GOB655407 GXW655399:GXX655407 HHS655399:HHT655407 HRO655399:HRP655407 IBK655399:IBL655407 ILG655399:ILH655407 IVC655399:IVD655407 JEY655399:JEZ655407 JOU655399:JOV655407 JYQ655399:JYR655407 KIM655399:KIN655407 KSI655399:KSJ655407 LCE655399:LCF655407 LMA655399:LMB655407 LVW655399:LVX655407 MFS655399:MFT655407 MPO655399:MPP655407 MZK655399:MZL655407 NJG655399:NJH655407 NTC655399:NTD655407 OCY655399:OCZ655407 OMU655399:OMV655407 OWQ655399:OWR655407 PGM655399:PGN655407 PQI655399:PQJ655407 QAE655399:QAF655407 QKA655399:QKB655407 QTW655399:QTX655407 RDS655399:RDT655407 RNO655399:RNP655407 RXK655399:RXL655407 SHG655399:SHH655407 SRC655399:SRD655407 TAY655399:TAZ655407 TKU655399:TKV655407 TUQ655399:TUR655407 UEM655399:UEN655407 UOI655399:UOJ655407 UYE655399:UYF655407 VIA655399:VIB655407 VRW655399:VRX655407 WBS655399:WBT655407 WLO655399:WLP655407 WVK655399:WVL655407 C720935:D720943 IY720935:IZ720943 SU720935:SV720943 ACQ720935:ACR720943 AMM720935:AMN720943 AWI720935:AWJ720943 BGE720935:BGF720943 BQA720935:BQB720943 BZW720935:BZX720943 CJS720935:CJT720943 CTO720935:CTP720943 DDK720935:DDL720943 DNG720935:DNH720943 DXC720935:DXD720943 EGY720935:EGZ720943 EQU720935:EQV720943 FAQ720935:FAR720943 FKM720935:FKN720943 FUI720935:FUJ720943 GEE720935:GEF720943 GOA720935:GOB720943 GXW720935:GXX720943 HHS720935:HHT720943 HRO720935:HRP720943 IBK720935:IBL720943 ILG720935:ILH720943 IVC720935:IVD720943 JEY720935:JEZ720943 JOU720935:JOV720943 JYQ720935:JYR720943 KIM720935:KIN720943 KSI720935:KSJ720943 LCE720935:LCF720943 LMA720935:LMB720943 LVW720935:LVX720943 MFS720935:MFT720943 MPO720935:MPP720943 MZK720935:MZL720943 NJG720935:NJH720943 NTC720935:NTD720943 OCY720935:OCZ720943 OMU720935:OMV720943 OWQ720935:OWR720943 PGM720935:PGN720943 PQI720935:PQJ720943 QAE720935:QAF720943 QKA720935:QKB720943 QTW720935:QTX720943 RDS720935:RDT720943 RNO720935:RNP720943 RXK720935:RXL720943 SHG720935:SHH720943 SRC720935:SRD720943 TAY720935:TAZ720943 TKU720935:TKV720943 TUQ720935:TUR720943 UEM720935:UEN720943 UOI720935:UOJ720943 UYE720935:UYF720943 VIA720935:VIB720943 VRW720935:VRX720943 WBS720935:WBT720943 WLO720935:WLP720943 WVK720935:WVL720943 C786471:D786479 IY786471:IZ786479 SU786471:SV786479 ACQ786471:ACR786479 AMM786471:AMN786479 AWI786471:AWJ786479 BGE786471:BGF786479 BQA786471:BQB786479 BZW786471:BZX786479 CJS786471:CJT786479 CTO786471:CTP786479 DDK786471:DDL786479 DNG786471:DNH786479 DXC786471:DXD786479 EGY786471:EGZ786479 EQU786471:EQV786479 FAQ786471:FAR786479 FKM786471:FKN786479 FUI786471:FUJ786479 GEE786471:GEF786479 GOA786471:GOB786479 GXW786471:GXX786479 HHS786471:HHT786479 HRO786471:HRP786479 IBK786471:IBL786479 ILG786471:ILH786479 IVC786471:IVD786479 JEY786471:JEZ786479 JOU786471:JOV786479 JYQ786471:JYR786479 KIM786471:KIN786479 KSI786471:KSJ786479 LCE786471:LCF786479 LMA786471:LMB786479 LVW786471:LVX786479 MFS786471:MFT786479 MPO786471:MPP786479 MZK786471:MZL786479 NJG786471:NJH786479 NTC786471:NTD786479 OCY786471:OCZ786479 OMU786471:OMV786479 OWQ786471:OWR786479 PGM786471:PGN786479 PQI786471:PQJ786479 QAE786471:QAF786479 QKA786471:QKB786479 QTW786471:QTX786479 RDS786471:RDT786479 RNO786471:RNP786479 RXK786471:RXL786479 SHG786471:SHH786479 SRC786471:SRD786479 TAY786471:TAZ786479 TKU786471:TKV786479 TUQ786471:TUR786479 UEM786471:UEN786479 UOI786471:UOJ786479 UYE786471:UYF786479 VIA786471:VIB786479 VRW786471:VRX786479 WBS786471:WBT786479 WLO786471:WLP786479 WVK786471:WVL786479 C852007:D852015 IY852007:IZ852015 SU852007:SV852015 ACQ852007:ACR852015 AMM852007:AMN852015 AWI852007:AWJ852015 BGE852007:BGF852015 BQA852007:BQB852015 BZW852007:BZX852015 CJS852007:CJT852015 CTO852007:CTP852015 DDK852007:DDL852015 DNG852007:DNH852015 DXC852007:DXD852015 EGY852007:EGZ852015 EQU852007:EQV852015 FAQ852007:FAR852015 FKM852007:FKN852015 FUI852007:FUJ852015 GEE852007:GEF852015 GOA852007:GOB852015 GXW852007:GXX852015 HHS852007:HHT852015 HRO852007:HRP852015 IBK852007:IBL852015 ILG852007:ILH852015 IVC852007:IVD852015 JEY852007:JEZ852015 JOU852007:JOV852015 JYQ852007:JYR852015 KIM852007:KIN852015 KSI852007:KSJ852015 LCE852007:LCF852015 LMA852007:LMB852015 LVW852007:LVX852015 MFS852007:MFT852015 MPO852007:MPP852015 MZK852007:MZL852015 NJG852007:NJH852015 NTC852007:NTD852015 OCY852007:OCZ852015 OMU852007:OMV852015 OWQ852007:OWR852015 PGM852007:PGN852015 PQI852007:PQJ852015 QAE852007:QAF852015 QKA852007:QKB852015 QTW852007:QTX852015 RDS852007:RDT852015 RNO852007:RNP852015 RXK852007:RXL852015 SHG852007:SHH852015 SRC852007:SRD852015 TAY852007:TAZ852015 TKU852007:TKV852015 TUQ852007:TUR852015 UEM852007:UEN852015 UOI852007:UOJ852015 UYE852007:UYF852015 VIA852007:VIB852015 VRW852007:VRX852015 WBS852007:WBT852015 WLO852007:WLP852015 WVK852007:WVL852015 C917543:D917551 IY917543:IZ917551 SU917543:SV917551 ACQ917543:ACR917551 AMM917543:AMN917551 AWI917543:AWJ917551 BGE917543:BGF917551 BQA917543:BQB917551 BZW917543:BZX917551 CJS917543:CJT917551 CTO917543:CTP917551 DDK917543:DDL917551 DNG917543:DNH917551 DXC917543:DXD917551 EGY917543:EGZ917551 EQU917543:EQV917551 FAQ917543:FAR917551 FKM917543:FKN917551 FUI917543:FUJ917551 GEE917543:GEF917551 GOA917543:GOB917551 GXW917543:GXX917551 HHS917543:HHT917551 HRO917543:HRP917551 IBK917543:IBL917551 ILG917543:ILH917551 IVC917543:IVD917551 JEY917543:JEZ917551 JOU917543:JOV917551 JYQ917543:JYR917551 KIM917543:KIN917551 KSI917543:KSJ917551 LCE917543:LCF917551 LMA917543:LMB917551 LVW917543:LVX917551 MFS917543:MFT917551 MPO917543:MPP917551 MZK917543:MZL917551 NJG917543:NJH917551 NTC917543:NTD917551 OCY917543:OCZ917551 OMU917543:OMV917551 OWQ917543:OWR917551 PGM917543:PGN917551 PQI917543:PQJ917551 QAE917543:QAF917551 QKA917543:QKB917551 QTW917543:QTX917551 RDS917543:RDT917551 RNO917543:RNP917551 RXK917543:RXL917551 SHG917543:SHH917551 SRC917543:SRD917551 TAY917543:TAZ917551 TKU917543:TKV917551 TUQ917543:TUR917551 UEM917543:UEN917551 UOI917543:UOJ917551 UYE917543:UYF917551 VIA917543:VIB917551 VRW917543:VRX917551 WBS917543:WBT917551 WLO917543:WLP917551 WVK917543:WVL917551 C983079:D983087 IY983079:IZ983087 SU983079:SV983087 ACQ983079:ACR983087 AMM983079:AMN983087 AWI983079:AWJ983087 BGE983079:BGF983087 BQA983079:BQB983087 BZW983079:BZX983087 CJS983079:CJT983087 CTO983079:CTP983087 DDK983079:DDL983087 DNG983079:DNH983087 DXC983079:DXD983087 EGY983079:EGZ983087 EQU983079:EQV983087 FAQ983079:FAR983087 FKM983079:FKN983087 FUI983079:FUJ983087 GEE983079:GEF983087 GOA983079:GOB983087 GXW983079:GXX983087 HHS983079:HHT983087 HRO983079:HRP983087 IBK983079:IBL983087 ILG983079:ILH983087 IVC983079:IVD983087 JEY983079:JEZ983087 JOU983079:JOV983087 JYQ983079:JYR983087 KIM983079:KIN983087 KSI983079:KSJ983087 LCE983079:LCF983087 LMA983079:LMB983087 LVW983079:LVX983087 MFS983079:MFT983087 MPO983079:MPP983087 MZK983079:MZL983087 NJG983079:NJH983087 NTC983079:NTD983087 OCY983079:OCZ983087 OMU983079:OMV983087 OWQ983079:OWR983087 PGM983079:PGN983087 PQI983079:PQJ983087 QAE983079:QAF983087 QKA983079:QKB983087 QTW983079:QTX983087 RDS983079:RDT983087 RNO983079:RNP983087 RXK983079:RXL983087 SHG983079:SHH983087 SRC983079:SRD983087 TAY983079:TAZ983087 TKU983079:TKV983087 TUQ983079:TUR983087 UEM983079:UEN983087 UOI983079:UOJ983087 UYE983079:UYF983087 VIA983079:VIB983087 VRW983079:VRX983087 WBS983079:WBT983087 WLO983079:WLP983087 WVK983079:WVL983087 IT25:IT27 SP25:SP27 ACL25:ACL27 AMH25:AMH27 AWD25:AWD27 BFZ25:BFZ27 BPV25:BPV27 BZR25:BZR27 CJN25:CJN27 CTJ25:CTJ27 DDF25:DDF27 DNB25:DNB27 DWX25:DWX27 EGT25:EGT27 EQP25:EQP27 FAL25:FAL27 FKH25:FKH27 FUD25:FUD27 GDZ25:GDZ27 GNV25:GNV27 GXR25:GXR27 HHN25:HHN27 HRJ25:HRJ27 IBF25:IBF27 ILB25:ILB27 IUX25:IUX27 JET25:JET27 JOP25:JOP27 JYL25:JYL27 KIH25:KIH27 KSD25:KSD27 LBZ25:LBZ27 LLV25:LLV27 LVR25:LVR27 MFN25:MFN27 MPJ25:MPJ27 MZF25:MZF27 NJB25:NJB27 NSX25:NSX27 OCT25:OCT27 OMP25:OMP27 OWL25:OWL27 PGH25:PGH27 PQD25:PQD27 PZZ25:PZZ27 QJV25:QJV27 QTR25:QTR27 RDN25:RDN27 RNJ25:RNJ27 RXF25:RXF27 SHB25:SHB27 SQX25:SQX27 TAT25:TAT27 TKP25:TKP27 TUL25:TUL27 UEH25:UEH27 UOD25:UOD27 UXZ25:UXZ27 VHV25:VHV27 VRR25:VRR27 WBN25:WBN27 WLJ25:WLJ27 WVF25:WVF27 XFB25:XFB27 IT65561:IT65563 SP65561:SP65563 ACL65561:ACL65563 AMH65561:AMH65563 AWD65561:AWD65563 BFZ65561:BFZ65563 BPV65561:BPV65563 BZR65561:BZR65563 CJN65561:CJN65563 CTJ65561:CTJ65563 DDF65561:DDF65563 DNB65561:DNB65563 DWX65561:DWX65563 EGT65561:EGT65563 EQP65561:EQP65563 FAL65561:FAL65563 FKH65561:FKH65563 FUD65561:FUD65563 GDZ65561:GDZ65563 GNV65561:GNV65563 GXR65561:GXR65563 HHN65561:HHN65563 HRJ65561:HRJ65563 IBF65561:IBF65563 ILB65561:ILB65563 IUX65561:IUX65563 JET65561:JET65563 JOP65561:JOP65563 JYL65561:JYL65563 KIH65561:KIH65563 KSD65561:KSD65563 LBZ65561:LBZ65563 LLV65561:LLV65563 LVR65561:LVR65563 MFN65561:MFN65563 MPJ65561:MPJ65563 MZF65561:MZF65563 NJB65561:NJB65563 NSX65561:NSX65563 OCT65561:OCT65563 OMP65561:OMP65563 OWL65561:OWL65563 PGH65561:PGH65563 PQD65561:PQD65563 PZZ65561:PZZ65563 QJV65561:QJV65563 QTR65561:QTR65563 RDN65561:RDN65563 RNJ65561:RNJ65563 RXF65561:RXF65563 SHB65561:SHB65563 SQX65561:SQX65563 TAT65561:TAT65563 TKP65561:TKP65563 TUL65561:TUL65563 UEH65561:UEH65563 UOD65561:UOD65563 UXZ65561:UXZ65563 VHV65561:VHV65563 VRR65561:VRR65563 WBN65561:WBN65563 WLJ65561:WLJ65563 WVF65561:WVF65563 XFB65561:XFB65563 IT131097:IT131099 SP131097:SP131099 ACL131097:ACL131099 AMH131097:AMH131099 AWD131097:AWD131099 BFZ131097:BFZ131099 BPV131097:BPV131099 BZR131097:BZR131099 CJN131097:CJN131099 CTJ131097:CTJ131099 DDF131097:DDF131099 DNB131097:DNB131099 DWX131097:DWX131099 EGT131097:EGT131099 EQP131097:EQP131099 FAL131097:FAL131099 FKH131097:FKH131099 FUD131097:FUD131099 GDZ131097:GDZ131099 GNV131097:GNV131099 GXR131097:GXR131099 HHN131097:HHN131099 HRJ131097:HRJ131099 IBF131097:IBF131099 ILB131097:ILB131099 IUX131097:IUX131099 JET131097:JET131099 JOP131097:JOP131099 JYL131097:JYL131099 KIH131097:KIH131099 KSD131097:KSD131099 LBZ131097:LBZ131099 LLV131097:LLV131099 LVR131097:LVR131099 MFN131097:MFN131099 MPJ131097:MPJ131099 MZF131097:MZF131099 NJB131097:NJB131099 NSX131097:NSX131099 OCT131097:OCT131099 OMP131097:OMP131099 OWL131097:OWL131099 PGH131097:PGH131099 PQD131097:PQD131099 PZZ131097:PZZ131099 QJV131097:QJV131099 QTR131097:QTR131099 RDN131097:RDN131099 RNJ131097:RNJ131099 RXF131097:RXF131099 SHB131097:SHB131099 SQX131097:SQX131099 TAT131097:TAT131099 TKP131097:TKP131099 TUL131097:TUL131099 UEH131097:UEH131099 UOD131097:UOD131099 UXZ131097:UXZ131099 VHV131097:VHV131099 VRR131097:VRR131099 WBN131097:WBN131099 WLJ131097:WLJ131099 WVF131097:WVF131099 XFB131097:XFB131099 IT196633:IT196635 SP196633:SP196635 ACL196633:ACL196635 AMH196633:AMH196635 AWD196633:AWD196635 BFZ196633:BFZ196635 BPV196633:BPV196635 BZR196633:BZR196635 CJN196633:CJN196635 CTJ196633:CTJ196635 DDF196633:DDF196635 DNB196633:DNB196635 DWX196633:DWX196635 EGT196633:EGT196635 EQP196633:EQP196635 FAL196633:FAL196635 FKH196633:FKH196635 FUD196633:FUD196635 GDZ196633:GDZ196635 GNV196633:GNV196635 GXR196633:GXR196635 HHN196633:HHN196635 HRJ196633:HRJ196635 IBF196633:IBF196635 ILB196633:ILB196635 IUX196633:IUX196635 JET196633:JET196635 JOP196633:JOP196635 JYL196633:JYL196635 KIH196633:KIH196635 KSD196633:KSD196635 LBZ196633:LBZ196635 LLV196633:LLV196635 LVR196633:LVR196635 MFN196633:MFN196635 MPJ196633:MPJ196635 MZF196633:MZF196635 NJB196633:NJB196635 NSX196633:NSX196635 OCT196633:OCT196635 OMP196633:OMP196635 OWL196633:OWL196635 PGH196633:PGH196635 PQD196633:PQD196635 PZZ196633:PZZ196635 QJV196633:QJV196635 QTR196633:QTR196635 RDN196633:RDN196635 RNJ196633:RNJ196635 RXF196633:RXF196635 SHB196633:SHB196635 SQX196633:SQX196635 TAT196633:TAT196635 TKP196633:TKP196635 TUL196633:TUL196635 UEH196633:UEH196635 UOD196633:UOD196635 UXZ196633:UXZ196635 VHV196633:VHV196635 VRR196633:VRR196635 WBN196633:WBN196635 WLJ196633:WLJ196635 WVF196633:WVF196635 XFB196633:XFB196635 IT262169:IT262171 SP262169:SP262171 ACL262169:ACL262171 AMH262169:AMH262171 AWD262169:AWD262171 BFZ262169:BFZ262171 BPV262169:BPV262171 BZR262169:BZR262171 CJN262169:CJN262171 CTJ262169:CTJ262171 DDF262169:DDF262171 DNB262169:DNB262171 DWX262169:DWX262171 EGT262169:EGT262171 EQP262169:EQP262171 FAL262169:FAL262171 FKH262169:FKH262171 FUD262169:FUD262171 GDZ262169:GDZ262171 GNV262169:GNV262171 GXR262169:GXR262171 HHN262169:HHN262171 HRJ262169:HRJ262171 IBF262169:IBF262171 ILB262169:ILB262171 IUX262169:IUX262171 JET262169:JET262171 JOP262169:JOP262171 JYL262169:JYL262171 KIH262169:KIH262171 KSD262169:KSD262171 LBZ262169:LBZ262171 LLV262169:LLV262171 LVR262169:LVR262171 MFN262169:MFN262171 MPJ262169:MPJ262171 MZF262169:MZF262171 NJB262169:NJB262171 NSX262169:NSX262171 OCT262169:OCT262171 OMP262169:OMP262171 OWL262169:OWL262171 PGH262169:PGH262171 PQD262169:PQD262171 PZZ262169:PZZ262171 QJV262169:QJV262171 QTR262169:QTR262171 RDN262169:RDN262171 RNJ262169:RNJ262171 RXF262169:RXF262171 SHB262169:SHB262171 SQX262169:SQX262171 TAT262169:TAT262171 TKP262169:TKP262171 TUL262169:TUL262171 UEH262169:UEH262171 UOD262169:UOD262171 UXZ262169:UXZ262171 VHV262169:VHV262171 VRR262169:VRR262171 WBN262169:WBN262171 WLJ262169:WLJ262171 WVF262169:WVF262171 XFB262169:XFB262171 IT327705:IT327707 SP327705:SP327707 ACL327705:ACL327707 AMH327705:AMH327707 AWD327705:AWD327707 BFZ327705:BFZ327707 BPV327705:BPV327707 BZR327705:BZR327707 CJN327705:CJN327707 CTJ327705:CTJ327707 DDF327705:DDF327707 DNB327705:DNB327707 DWX327705:DWX327707 EGT327705:EGT327707 EQP327705:EQP327707 FAL327705:FAL327707 FKH327705:FKH327707 FUD327705:FUD327707 GDZ327705:GDZ327707 GNV327705:GNV327707 GXR327705:GXR327707 HHN327705:HHN327707 HRJ327705:HRJ327707 IBF327705:IBF327707 ILB327705:ILB327707 IUX327705:IUX327707 JET327705:JET327707 JOP327705:JOP327707 JYL327705:JYL327707 KIH327705:KIH327707 KSD327705:KSD327707 LBZ327705:LBZ327707 LLV327705:LLV327707 LVR327705:LVR327707 MFN327705:MFN327707 MPJ327705:MPJ327707 MZF327705:MZF327707 NJB327705:NJB327707 NSX327705:NSX327707 OCT327705:OCT327707 OMP327705:OMP327707 OWL327705:OWL327707 PGH327705:PGH327707 PQD327705:PQD327707 PZZ327705:PZZ327707 QJV327705:QJV327707 QTR327705:QTR327707 RDN327705:RDN327707 RNJ327705:RNJ327707 RXF327705:RXF327707 SHB327705:SHB327707 SQX327705:SQX327707 TAT327705:TAT327707 TKP327705:TKP327707 TUL327705:TUL327707 UEH327705:UEH327707 UOD327705:UOD327707 UXZ327705:UXZ327707 VHV327705:VHV327707 VRR327705:VRR327707 WBN327705:WBN327707 WLJ327705:WLJ327707 WVF327705:WVF327707 XFB327705:XFB327707 IT393241:IT393243 SP393241:SP393243 ACL393241:ACL393243 AMH393241:AMH393243 AWD393241:AWD393243 BFZ393241:BFZ393243 BPV393241:BPV393243 BZR393241:BZR393243 CJN393241:CJN393243 CTJ393241:CTJ393243 DDF393241:DDF393243 DNB393241:DNB393243 DWX393241:DWX393243 EGT393241:EGT393243 EQP393241:EQP393243 FAL393241:FAL393243 FKH393241:FKH393243 FUD393241:FUD393243 GDZ393241:GDZ393243 GNV393241:GNV393243 GXR393241:GXR393243 HHN393241:HHN393243 HRJ393241:HRJ393243 IBF393241:IBF393243 ILB393241:ILB393243 IUX393241:IUX393243 JET393241:JET393243 JOP393241:JOP393243 JYL393241:JYL393243 KIH393241:KIH393243 KSD393241:KSD393243 LBZ393241:LBZ393243 LLV393241:LLV393243 LVR393241:LVR393243 MFN393241:MFN393243 MPJ393241:MPJ393243 MZF393241:MZF393243 NJB393241:NJB393243 NSX393241:NSX393243 OCT393241:OCT393243 OMP393241:OMP393243 OWL393241:OWL393243 PGH393241:PGH393243 PQD393241:PQD393243 PZZ393241:PZZ393243 QJV393241:QJV393243 QTR393241:QTR393243 RDN393241:RDN393243 RNJ393241:RNJ393243 RXF393241:RXF393243 SHB393241:SHB393243 SQX393241:SQX393243 TAT393241:TAT393243 TKP393241:TKP393243 TUL393241:TUL393243 UEH393241:UEH393243 UOD393241:UOD393243 UXZ393241:UXZ393243 VHV393241:VHV393243 VRR393241:VRR393243 WBN393241:WBN393243 WLJ393241:WLJ393243 WVF393241:WVF393243 XFB393241:XFB393243 IT458777:IT458779 SP458777:SP458779 ACL458777:ACL458779 AMH458777:AMH458779 AWD458777:AWD458779 BFZ458777:BFZ458779 BPV458777:BPV458779 BZR458777:BZR458779 CJN458777:CJN458779 CTJ458777:CTJ458779 DDF458777:DDF458779 DNB458777:DNB458779 DWX458777:DWX458779 EGT458777:EGT458779 EQP458777:EQP458779 FAL458777:FAL458779 FKH458777:FKH458779 FUD458777:FUD458779 GDZ458777:GDZ458779 GNV458777:GNV458779 GXR458777:GXR458779 HHN458777:HHN458779 HRJ458777:HRJ458779 IBF458777:IBF458779 ILB458777:ILB458779 IUX458777:IUX458779 JET458777:JET458779 JOP458777:JOP458779 JYL458777:JYL458779 KIH458777:KIH458779 KSD458777:KSD458779 LBZ458777:LBZ458779 LLV458777:LLV458779 LVR458777:LVR458779 MFN458777:MFN458779 MPJ458777:MPJ458779 MZF458777:MZF458779 NJB458777:NJB458779 NSX458777:NSX458779 OCT458777:OCT458779 OMP458777:OMP458779 OWL458777:OWL458779 PGH458777:PGH458779 PQD458777:PQD458779 PZZ458777:PZZ458779 QJV458777:QJV458779 QTR458777:QTR458779 RDN458777:RDN458779 RNJ458777:RNJ458779 RXF458777:RXF458779 SHB458777:SHB458779 SQX458777:SQX458779 TAT458777:TAT458779 TKP458777:TKP458779 TUL458777:TUL458779 UEH458777:UEH458779 UOD458777:UOD458779 UXZ458777:UXZ458779 VHV458777:VHV458779 VRR458777:VRR458779 WBN458777:WBN458779 WLJ458777:WLJ458779 WVF458777:WVF458779 XFB458777:XFB458779 IT524313:IT524315 SP524313:SP524315 ACL524313:ACL524315 AMH524313:AMH524315 AWD524313:AWD524315 BFZ524313:BFZ524315 BPV524313:BPV524315 BZR524313:BZR524315 CJN524313:CJN524315 CTJ524313:CTJ524315 DDF524313:DDF524315 DNB524313:DNB524315 DWX524313:DWX524315 EGT524313:EGT524315 EQP524313:EQP524315 FAL524313:FAL524315 FKH524313:FKH524315 FUD524313:FUD524315 GDZ524313:GDZ524315 GNV524313:GNV524315 GXR524313:GXR524315 HHN524313:HHN524315 HRJ524313:HRJ524315 IBF524313:IBF524315 ILB524313:ILB524315 IUX524313:IUX524315 JET524313:JET524315 JOP524313:JOP524315 JYL524313:JYL524315 KIH524313:KIH524315 KSD524313:KSD524315 LBZ524313:LBZ524315 LLV524313:LLV524315 LVR524313:LVR524315 MFN524313:MFN524315 MPJ524313:MPJ524315 MZF524313:MZF524315 NJB524313:NJB524315 NSX524313:NSX524315 OCT524313:OCT524315 OMP524313:OMP524315 OWL524313:OWL524315 PGH524313:PGH524315 PQD524313:PQD524315 PZZ524313:PZZ524315 QJV524313:QJV524315 QTR524313:QTR524315 RDN524313:RDN524315 RNJ524313:RNJ524315 RXF524313:RXF524315 SHB524313:SHB524315 SQX524313:SQX524315 TAT524313:TAT524315 TKP524313:TKP524315 TUL524313:TUL524315 UEH524313:UEH524315 UOD524313:UOD524315 UXZ524313:UXZ524315 VHV524313:VHV524315 VRR524313:VRR524315 WBN524313:WBN524315 WLJ524313:WLJ524315 WVF524313:WVF524315 XFB524313:XFB524315 IT589849:IT589851 SP589849:SP589851 ACL589849:ACL589851 AMH589849:AMH589851 AWD589849:AWD589851 BFZ589849:BFZ589851 BPV589849:BPV589851 BZR589849:BZR589851 CJN589849:CJN589851 CTJ589849:CTJ589851 DDF589849:DDF589851 DNB589849:DNB589851 DWX589849:DWX589851 EGT589849:EGT589851 EQP589849:EQP589851 FAL589849:FAL589851 FKH589849:FKH589851 FUD589849:FUD589851 GDZ589849:GDZ589851 GNV589849:GNV589851 GXR589849:GXR589851 HHN589849:HHN589851 HRJ589849:HRJ589851 IBF589849:IBF589851 ILB589849:ILB589851 IUX589849:IUX589851 JET589849:JET589851 JOP589849:JOP589851 JYL589849:JYL589851 KIH589849:KIH589851 KSD589849:KSD589851 LBZ589849:LBZ589851 LLV589849:LLV589851 LVR589849:LVR589851 MFN589849:MFN589851 MPJ589849:MPJ589851 MZF589849:MZF589851 NJB589849:NJB589851 NSX589849:NSX589851 OCT589849:OCT589851 OMP589849:OMP589851 OWL589849:OWL589851 PGH589849:PGH589851 PQD589849:PQD589851 PZZ589849:PZZ589851 QJV589849:QJV589851 QTR589849:QTR589851 RDN589849:RDN589851 RNJ589849:RNJ589851 RXF589849:RXF589851 SHB589849:SHB589851 SQX589849:SQX589851 TAT589849:TAT589851 TKP589849:TKP589851 TUL589849:TUL589851 UEH589849:UEH589851 UOD589849:UOD589851 UXZ589849:UXZ589851 VHV589849:VHV589851 VRR589849:VRR589851 WBN589849:WBN589851 WLJ589849:WLJ589851 WVF589849:WVF589851 XFB589849:XFB589851 IT655385:IT655387 SP655385:SP655387 ACL655385:ACL655387 AMH655385:AMH655387 AWD655385:AWD655387 BFZ655385:BFZ655387 BPV655385:BPV655387 BZR655385:BZR655387 CJN655385:CJN655387 CTJ655385:CTJ655387 DDF655385:DDF655387 DNB655385:DNB655387 DWX655385:DWX655387 EGT655385:EGT655387 EQP655385:EQP655387 FAL655385:FAL655387 FKH655385:FKH655387 FUD655385:FUD655387 GDZ655385:GDZ655387 GNV655385:GNV655387 GXR655385:GXR655387 HHN655385:HHN655387 HRJ655385:HRJ655387 IBF655385:IBF655387 ILB655385:ILB655387 IUX655385:IUX655387 JET655385:JET655387 JOP655385:JOP655387 JYL655385:JYL655387 KIH655385:KIH655387 KSD655385:KSD655387 LBZ655385:LBZ655387 LLV655385:LLV655387 LVR655385:LVR655387 MFN655385:MFN655387 MPJ655385:MPJ655387 MZF655385:MZF655387 NJB655385:NJB655387 NSX655385:NSX655387 OCT655385:OCT655387 OMP655385:OMP655387 OWL655385:OWL655387 PGH655385:PGH655387 PQD655385:PQD655387 PZZ655385:PZZ655387 QJV655385:QJV655387 QTR655385:QTR655387 RDN655385:RDN655387 RNJ655385:RNJ655387 RXF655385:RXF655387 SHB655385:SHB655387 SQX655385:SQX655387 TAT655385:TAT655387 TKP655385:TKP655387 TUL655385:TUL655387 UEH655385:UEH655387 UOD655385:UOD655387 UXZ655385:UXZ655387 VHV655385:VHV655387 VRR655385:VRR655387 WBN655385:WBN655387 WLJ655385:WLJ655387 WVF655385:WVF655387 XFB655385:XFB655387 IT720921:IT720923 SP720921:SP720923 ACL720921:ACL720923 AMH720921:AMH720923 AWD720921:AWD720923 BFZ720921:BFZ720923 BPV720921:BPV720923 BZR720921:BZR720923 CJN720921:CJN720923 CTJ720921:CTJ720923 DDF720921:DDF720923 DNB720921:DNB720923 DWX720921:DWX720923 EGT720921:EGT720923 EQP720921:EQP720923 FAL720921:FAL720923 FKH720921:FKH720923 FUD720921:FUD720923 GDZ720921:GDZ720923 GNV720921:GNV720923 GXR720921:GXR720923 HHN720921:HHN720923 HRJ720921:HRJ720923 IBF720921:IBF720923 ILB720921:ILB720923 IUX720921:IUX720923 JET720921:JET720923 JOP720921:JOP720923 JYL720921:JYL720923 KIH720921:KIH720923 KSD720921:KSD720923 LBZ720921:LBZ720923 LLV720921:LLV720923 LVR720921:LVR720923 MFN720921:MFN720923 MPJ720921:MPJ720923 MZF720921:MZF720923 NJB720921:NJB720923 NSX720921:NSX720923 OCT720921:OCT720923 OMP720921:OMP720923 OWL720921:OWL720923 PGH720921:PGH720923 PQD720921:PQD720923 PZZ720921:PZZ720923 QJV720921:QJV720923 QTR720921:QTR720923 RDN720921:RDN720923 RNJ720921:RNJ720923 RXF720921:RXF720923 SHB720921:SHB720923 SQX720921:SQX720923 TAT720921:TAT720923 TKP720921:TKP720923 TUL720921:TUL720923 UEH720921:UEH720923 UOD720921:UOD720923 UXZ720921:UXZ720923 VHV720921:VHV720923 VRR720921:VRR720923 WBN720921:WBN720923 WLJ720921:WLJ720923 WVF720921:WVF720923 XFB720921:XFB720923 IT786457:IT786459 SP786457:SP786459 ACL786457:ACL786459 AMH786457:AMH786459 AWD786457:AWD786459 BFZ786457:BFZ786459 BPV786457:BPV786459 BZR786457:BZR786459 CJN786457:CJN786459 CTJ786457:CTJ786459 DDF786457:DDF786459 DNB786457:DNB786459 DWX786457:DWX786459 EGT786457:EGT786459 EQP786457:EQP786459 FAL786457:FAL786459 FKH786457:FKH786459 FUD786457:FUD786459 GDZ786457:GDZ786459 GNV786457:GNV786459 GXR786457:GXR786459 HHN786457:HHN786459 HRJ786457:HRJ786459 IBF786457:IBF786459 ILB786457:ILB786459 IUX786457:IUX786459 JET786457:JET786459 JOP786457:JOP786459 JYL786457:JYL786459 KIH786457:KIH786459 KSD786457:KSD786459 LBZ786457:LBZ786459 LLV786457:LLV786459 LVR786457:LVR786459 MFN786457:MFN786459 MPJ786457:MPJ786459 MZF786457:MZF786459 NJB786457:NJB786459 NSX786457:NSX786459 OCT786457:OCT786459 OMP786457:OMP786459 OWL786457:OWL786459 PGH786457:PGH786459 PQD786457:PQD786459 PZZ786457:PZZ786459 QJV786457:QJV786459 QTR786457:QTR786459 RDN786457:RDN786459 RNJ786457:RNJ786459 RXF786457:RXF786459 SHB786457:SHB786459 SQX786457:SQX786459 TAT786457:TAT786459 TKP786457:TKP786459 TUL786457:TUL786459 UEH786457:UEH786459 UOD786457:UOD786459 UXZ786457:UXZ786459 VHV786457:VHV786459 VRR786457:VRR786459 WBN786457:WBN786459 WLJ786457:WLJ786459 WVF786457:WVF786459 XFB786457:XFB786459 IT851993:IT851995 SP851993:SP851995 ACL851993:ACL851995 AMH851993:AMH851995 AWD851993:AWD851995 BFZ851993:BFZ851995 BPV851993:BPV851995 BZR851993:BZR851995 CJN851993:CJN851995 CTJ851993:CTJ851995 DDF851993:DDF851995 DNB851993:DNB851995 DWX851993:DWX851995 EGT851993:EGT851995 EQP851993:EQP851995 FAL851993:FAL851995 FKH851993:FKH851995 FUD851993:FUD851995 GDZ851993:GDZ851995 GNV851993:GNV851995 GXR851993:GXR851995 HHN851993:HHN851995 HRJ851993:HRJ851995 IBF851993:IBF851995 ILB851993:ILB851995 IUX851993:IUX851995 JET851993:JET851995 JOP851993:JOP851995 JYL851993:JYL851995 KIH851993:KIH851995 KSD851993:KSD851995 LBZ851993:LBZ851995 LLV851993:LLV851995 LVR851993:LVR851995 MFN851993:MFN851995 MPJ851993:MPJ851995 MZF851993:MZF851995 NJB851993:NJB851995 NSX851993:NSX851995 OCT851993:OCT851995 OMP851993:OMP851995 OWL851993:OWL851995 PGH851993:PGH851995 PQD851993:PQD851995 PZZ851993:PZZ851995 QJV851993:QJV851995 QTR851993:QTR851995 RDN851993:RDN851995 RNJ851993:RNJ851995 RXF851993:RXF851995 SHB851993:SHB851995 SQX851993:SQX851995 TAT851993:TAT851995 TKP851993:TKP851995 TUL851993:TUL851995 UEH851993:UEH851995 UOD851993:UOD851995 UXZ851993:UXZ851995 VHV851993:VHV851995 VRR851993:VRR851995 WBN851993:WBN851995 WLJ851993:WLJ851995 WVF851993:WVF851995 XFB851993:XFB851995 IT917529:IT917531 SP917529:SP917531 ACL917529:ACL917531 AMH917529:AMH917531 AWD917529:AWD917531 BFZ917529:BFZ917531 BPV917529:BPV917531 BZR917529:BZR917531 CJN917529:CJN917531 CTJ917529:CTJ917531 DDF917529:DDF917531 DNB917529:DNB917531 DWX917529:DWX917531 EGT917529:EGT917531 EQP917529:EQP917531 FAL917529:FAL917531 FKH917529:FKH917531 FUD917529:FUD917531 GDZ917529:GDZ917531 GNV917529:GNV917531 GXR917529:GXR917531 HHN917529:HHN917531 HRJ917529:HRJ917531 IBF917529:IBF917531 ILB917529:ILB917531 IUX917529:IUX917531 JET917529:JET917531 JOP917529:JOP917531 JYL917529:JYL917531 KIH917529:KIH917531 KSD917529:KSD917531 LBZ917529:LBZ917531 LLV917529:LLV917531 LVR917529:LVR917531 MFN917529:MFN917531 MPJ917529:MPJ917531 MZF917529:MZF917531 NJB917529:NJB917531 NSX917529:NSX917531 OCT917529:OCT917531 OMP917529:OMP917531 OWL917529:OWL917531 PGH917529:PGH917531 PQD917529:PQD917531 PZZ917529:PZZ917531 QJV917529:QJV917531 QTR917529:QTR917531 RDN917529:RDN917531 RNJ917529:RNJ917531 RXF917529:RXF917531 SHB917529:SHB917531 SQX917529:SQX917531 TAT917529:TAT917531 TKP917529:TKP917531 TUL917529:TUL917531 UEH917529:UEH917531 UOD917529:UOD917531 UXZ917529:UXZ917531 VHV917529:VHV917531 VRR917529:VRR917531 WBN917529:WBN917531 WLJ917529:WLJ917531 WVF917529:WVF917531 XFB917529:XFB917531 IT983065:IT983067 SP983065:SP983067 ACL983065:ACL983067 AMH983065:AMH983067 AWD983065:AWD983067 BFZ983065:BFZ983067 BPV983065:BPV983067 BZR983065:BZR983067 CJN983065:CJN983067 CTJ983065:CTJ983067 DDF983065:DDF983067 DNB983065:DNB983067 DWX983065:DWX983067 EGT983065:EGT983067 EQP983065:EQP983067 FAL983065:FAL983067 FKH983065:FKH983067 FUD983065:FUD983067 GDZ983065:GDZ983067 GNV983065:GNV983067 GXR983065:GXR983067 HHN983065:HHN983067 HRJ983065:HRJ983067 IBF983065:IBF983067 ILB983065:ILB983067 IUX983065:IUX983067 JET983065:JET983067 JOP983065:JOP983067 JYL983065:JYL983067 KIH983065:KIH983067 KSD983065:KSD983067 LBZ983065:LBZ983067 LLV983065:LLV983067 LVR983065:LVR983067 MFN983065:MFN983067 MPJ983065:MPJ983067 MZF983065:MZF983067 NJB983065:NJB983067 NSX983065:NSX983067 OCT983065:OCT983067 OMP983065:OMP983067 OWL983065:OWL983067 PGH983065:PGH983067 PQD983065:PQD983067 PZZ983065:PZZ983067 QJV983065:QJV983067 QTR983065:QTR983067 RDN983065:RDN983067 RNJ983065:RNJ983067 RXF983065:RXF983067 SHB983065:SHB983067 SQX983065:SQX983067 TAT983065:TAT983067 TKP983065:TKP983067 TUL983065:TUL983067 UEH983065:UEH983067 UOD983065:UOD983067 UXZ983065:UXZ983067 VHV983065:VHV983067 VRR983065:VRR983067 WBN983065:WBN983067 WLJ983065:WLJ983067 WVF983065:WVF983067 XFB983065:XFB983067 IT37:IT39 SP37:SP39 ACL37:ACL39 AMH37:AMH39 AWD37:AWD39 BFZ37:BFZ39 BPV37:BPV39 BZR37:BZR39 CJN37:CJN39 CTJ37:CTJ39 DDF37:DDF39 DNB37:DNB39 DWX37:DWX39 EGT37:EGT39 EQP37:EQP39 FAL37:FAL39 FKH37:FKH39 FUD37:FUD39 GDZ37:GDZ39 GNV37:GNV39 GXR37:GXR39 HHN37:HHN39 HRJ37:HRJ39 IBF37:IBF39 ILB37:ILB39 IUX37:IUX39 JET37:JET39 JOP37:JOP39 JYL37:JYL39 KIH37:KIH39 KSD37:KSD39 LBZ37:LBZ39 LLV37:LLV39 LVR37:LVR39 MFN37:MFN39 MPJ37:MPJ39 MZF37:MZF39 NJB37:NJB39 NSX37:NSX39 OCT37:OCT39 OMP37:OMP39 OWL37:OWL39 PGH37:PGH39 PQD37:PQD39 PZZ37:PZZ39 QJV37:QJV39 QTR37:QTR39 RDN37:RDN39 RNJ37:RNJ39 RXF37:RXF39 SHB37:SHB39 SQX37:SQX39 TAT37:TAT39 TKP37:TKP39 TUL37:TUL39 UEH37:UEH39 UOD37:UOD39 UXZ37:UXZ39 VHV37:VHV39 VRR37:VRR39 WBN37:WBN39 WLJ37:WLJ39 WVF37:WVF39 XFB37:XFB39 IT65573:IT65575 SP65573:SP65575 ACL65573:ACL65575 AMH65573:AMH65575 AWD65573:AWD65575 BFZ65573:BFZ65575 BPV65573:BPV65575 BZR65573:BZR65575 CJN65573:CJN65575 CTJ65573:CTJ65575 DDF65573:DDF65575 DNB65573:DNB65575 DWX65573:DWX65575 EGT65573:EGT65575 EQP65573:EQP65575 FAL65573:FAL65575 FKH65573:FKH65575 FUD65573:FUD65575 GDZ65573:GDZ65575 GNV65573:GNV65575 GXR65573:GXR65575 HHN65573:HHN65575 HRJ65573:HRJ65575 IBF65573:IBF65575 ILB65573:ILB65575 IUX65573:IUX65575 JET65573:JET65575 JOP65573:JOP65575 JYL65573:JYL65575 KIH65573:KIH65575 KSD65573:KSD65575 LBZ65573:LBZ65575 LLV65573:LLV65575 LVR65573:LVR65575 MFN65573:MFN65575 MPJ65573:MPJ65575 MZF65573:MZF65575 NJB65573:NJB65575 NSX65573:NSX65575 OCT65573:OCT65575 OMP65573:OMP65575 OWL65573:OWL65575 PGH65573:PGH65575 PQD65573:PQD65575 PZZ65573:PZZ65575 QJV65573:QJV65575 QTR65573:QTR65575 RDN65573:RDN65575 RNJ65573:RNJ65575 RXF65573:RXF65575 SHB65573:SHB65575 SQX65573:SQX65575 TAT65573:TAT65575 TKP65573:TKP65575 TUL65573:TUL65575 UEH65573:UEH65575 UOD65573:UOD65575 UXZ65573:UXZ65575 VHV65573:VHV65575 VRR65573:VRR65575 WBN65573:WBN65575 WLJ65573:WLJ65575 WVF65573:WVF65575 XFB65573:XFB65575 IT131109:IT131111 SP131109:SP131111 ACL131109:ACL131111 AMH131109:AMH131111 AWD131109:AWD131111 BFZ131109:BFZ131111 BPV131109:BPV131111 BZR131109:BZR131111 CJN131109:CJN131111 CTJ131109:CTJ131111 DDF131109:DDF131111 DNB131109:DNB131111 DWX131109:DWX131111 EGT131109:EGT131111 EQP131109:EQP131111 FAL131109:FAL131111 FKH131109:FKH131111 FUD131109:FUD131111 GDZ131109:GDZ131111 GNV131109:GNV131111 GXR131109:GXR131111 HHN131109:HHN131111 HRJ131109:HRJ131111 IBF131109:IBF131111 ILB131109:ILB131111 IUX131109:IUX131111 JET131109:JET131111 JOP131109:JOP131111 JYL131109:JYL131111 KIH131109:KIH131111 KSD131109:KSD131111 LBZ131109:LBZ131111 LLV131109:LLV131111 LVR131109:LVR131111 MFN131109:MFN131111 MPJ131109:MPJ131111 MZF131109:MZF131111 NJB131109:NJB131111 NSX131109:NSX131111 OCT131109:OCT131111 OMP131109:OMP131111 OWL131109:OWL131111 PGH131109:PGH131111 PQD131109:PQD131111 PZZ131109:PZZ131111 QJV131109:QJV131111 QTR131109:QTR131111 RDN131109:RDN131111 RNJ131109:RNJ131111 RXF131109:RXF131111 SHB131109:SHB131111 SQX131109:SQX131111 TAT131109:TAT131111 TKP131109:TKP131111 TUL131109:TUL131111 UEH131109:UEH131111 UOD131109:UOD131111 UXZ131109:UXZ131111 VHV131109:VHV131111 VRR131109:VRR131111 WBN131109:WBN131111 WLJ131109:WLJ131111 WVF131109:WVF131111 XFB131109:XFB131111 IT196645:IT196647 SP196645:SP196647 ACL196645:ACL196647 AMH196645:AMH196647 AWD196645:AWD196647 BFZ196645:BFZ196647 BPV196645:BPV196647 BZR196645:BZR196647 CJN196645:CJN196647 CTJ196645:CTJ196647 DDF196645:DDF196647 DNB196645:DNB196647 DWX196645:DWX196647 EGT196645:EGT196647 EQP196645:EQP196647 FAL196645:FAL196647 FKH196645:FKH196647 FUD196645:FUD196647 GDZ196645:GDZ196647 GNV196645:GNV196647 GXR196645:GXR196647 HHN196645:HHN196647 HRJ196645:HRJ196647 IBF196645:IBF196647 ILB196645:ILB196647 IUX196645:IUX196647 JET196645:JET196647 JOP196645:JOP196647 JYL196645:JYL196647 KIH196645:KIH196647 KSD196645:KSD196647 LBZ196645:LBZ196647 LLV196645:LLV196647 LVR196645:LVR196647 MFN196645:MFN196647 MPJ196645:MPJ196647 MZF196645:MZF196647 NJB196645:NJB196647 NSX196645:NSX196647 OCT196645:OCT196647 OMP196645:OMP196647 OWL196645:OWL196647 PGH196645:PGH196647 PQD196645:PQD196647 PZZ196645:PZZ196647 QJV196645:QJV196647 QTR196645:QTR196647 RDN196645:RDN196647 RNJ196645:RNJ196647 RXF196645:RXF196647 SHB196645:SHB196647 SQX196645:SQX196647 TAT196645:TAT196647 TKP196645:TKP196647 TUL196645:TUL196647 UEH196645:UEH196647 UOD196645:UOD196647 UXZ196645:UXZ196647 VHV196645:VHV196647 VRR196645:VRR196647 WBN196645:WBN196647 WLJ196645:WLJ196647 WVF196645:WVF196647 XFB196645:XFB196647 IT262181:IT262183 SP262181:SP262183 ACL262181:ACL262183 AMH262181:AMH262183 AWD262181:AWD262183 BFZ262181:BFZ262183 BPV262181:BPV262183 BZR262181:BZR262183 CJN262181:CJN262183 CTJ262181:CTJ262183 DDF262181:DDF262183 DNB262181:DNB262183 DWX262181:DWX262183 EGT262181:EGT262183 EQP262181:EQP262183 FAL262181:FAL262183 FKH262181:FKH262183 FUD262181:FUD262183 GDZ262181:GDZ262183 GNV262181:GNV262183 GXR262181:GXR262183 HHN262181:HHN262183 HRJ262181:HRJ262183 IBF262181:IBF262183 ILB262181:ILB262183 IUX262181:IUX262183 JET262181:JET262183 JOP262181:JOP262183 JYL262181:JYL262183 KIH262181:KIH262183 KSD262181:KSD262183 LBZ262181:LBZ262183 LLV262181:LLV262183 LVR262181:LVR262183 MFN262181:MFN262183 MPJ262181:MPJ262183 MZF262181:MZF262183 NJB262181:NJB262183 NSX262181:NSX262183 OCT262181:OCT262183 OMP262181:OMP262183 OWL262181:OWL262183 PGH262181:PGH262183 PQD262181:PQD262183 PZZ262181:PZZ262183 QJV262181:QJV262183 QTR262181:QTR262183 RDN262181:RDN262183 RNJ262181:RNJ262183 RXF262181:RXF262183 SHB262181:SHB262183 SQX262181:SQX262183 TAT262181:TAT262183 TKP262181:TKP262183 TUL262181:TUL262183 UEH262181:UEH262183 UOD262181:UOD262183 UXZ262181:UXZ262183 VHV262181:VHV262183 VRR262181:VRR262183 WBN262181:WBN262183 WLJ262181:WLJ262183 WVF262181:WVF262183 XFB262181:XFB262183 IT327717:IT327719 SP327717:SP327719 ACL327717:ACL327719 AMH327717:AMH327719 AWD327717:AWD327719 BFZ327717:BFZ327719 BPV327717:BPV327719 BZR327717:BZR327719 CJN327717:CJN327719 CTJ327717:CTJ327719 DDF327717:DDF327719 DNB327717:DNB327719 DWX327717:DWX327719 EGT327717:EGT327719 EQP327717:EQP327719 FAL327717:FAL327719 FKH327717:FKH327719 FUD327717:FUD327719 GDZ327717:GDZ327719 GNV327717:GNV327719 GXR327717:GXR327719 HHN327717:HHN327719 HRJ327717:HRJ327719 IBF327717:IBF327719 ILB327717:ILB327719 IUX327717:IUX327719 JET327717:JET327719 JOP327717:JOP327719 JYL327717:JYL327719 KIH327717:KIH327719 KSD327717:KSD327719 LBZ327717:LBZ327719 LLV327717:LLV327719 LVR327717:LVR327719 MFN327717:MFN327719 MPJ327717:MPJ327719 MZF327717:MZF327719 NJB327717:NJB327719 NSX327717:NSX327719 OCT327717:OCT327719 OMP327717:OMP327719 OWL327717:OWL327719 PGH327717:PGH327719 PQD327717:PQD327719 PZZ327717:PZZ327719 QJV327717:QJV327719 QTR327717:QTR327719 RDN327717:RDN327719 RNJ327717:RNJ327719 RXF327717:RXF327719 SHB327717:SHB327719 SQX327717:SQX327719 TAT327717:TAT327719 TKP327717:TKP327719 TUL327717:TUL327719 UEH327717:UEH327719 UOD327717:UOD327719 UXZ327717:UXZ327719 VHV327717:VHV327719 VRR327717:VRR327719 WBN327717:WBN327719 WLJ327717:WLJ327719 WVF327717:WVF327719 XFB327717:XFB327719 IT393253:IT393255 SP393253:SP393255 ACL393253:ACL393255 AMH393253:AMH393255 AWD393253:AWD393255 BFZ393253:BFZ393255 BPV393253:BPV393255 BZR393253:BZR393255 CJN393253:CJN393255 CTJ393253:CTJ393255 DDF393253:DDF393255 DNB393253:DNB393255 DWX393253:DWX393255 EGT393253:EGT393255 EQP393253:EQP393255 FAL393253:FAL393255 FKH393253:FKH393255 FUD393253:FUD393255 GDZ393253:GDZ393255 GNV393253:GNV393255 GXR393253:GXR393255 HHN393253:HHN393255 HRJ393253:HRJ393255 IBF393253:IBF393255 ILB393253:ILB393255 IUX393253:IUX393255 JET393253:JET393255 JOP393253:JOP393255 JYL393253:JYL393255 KIH393253:KIH393255 KSD393253:KSD393255 LBZ393253:LBZ393255 LLV393253:LLV393255 LVR393253:LVR393255 MFN393253:MFN393255 MPJ393253:MPJ393255 MZF393253:MZF393255 NJB393253:NJB393255 NSX393253:NSX393255 OCT393253:OCT393255 OMP393253:OMP393255 OWL393253:OWL393255 PGH393253:PGH393255 PQD393253:PQD393255 PZZ393253:PZZ393255 QJV393253:QJV393255 QTR393253:QTR393255 RDN393253:RDN393255 RNJ393253:RNJ393255 RXF393253:RXF393255 SHB393253:SHB393255 SQX393253:SQX393255 TAT393253:TAT393255 TKP393253:TKP393255 TUL393253:TUL393255 UEH393253:UEH393255 UOD393253:UOD393255 UXZ393253:UXZ393255 VHV393253:VHV393255 VRR393253:VRR393255 WBN393253:WBN393255 WLJ393253:WLJ393255 WVF393253:WVF393255 XFB393253:XFB393255 IT458789:IT458791 SP458789:SP458791 ACL458789:ACL458791 AMH458789:AMH458791 AWD458789:AWD458791 BFZ458789:BFZ458791 BPV458789:BPV458791 BZR458789:BZR458791 CJN458789:CJN458791 CTJ458789:CTJ458791 DDF458789:DDF458791 DNB458789:DNB458791 DWX458789:DWX458791 EGT458789:EGT458791 EQP458789:EQP458791 FAL458789:FAL458791 FKH458789:FKH458791 FUD458789:FUD458791 GDZ458789:GDZ458791 GNV458789:GNV458791 GXR458789:GXR458791 HHN458789:HHN458791 HRJ458789:HRJ458791 IBF458789:IBF458791 ILB458789:ILB458791 IUX458789:IUX458791 JET458789:JET458791 JOP458789:JOP458791 JYL458789:JYL458791 KIH458789:KIH458791 KSD458789:KSD458791 LBZ458789:LBZ458791 LLV458789:LLV458791 LVR458789:LVR458791 MFN458789:MFN458791 MPJ458789:MPJ458791 MZF458789:MZF458791 NJB458789:NJB458791 NSX458789:NSX458791 OCT458789:OCT458791 OMP458789:OMP458791 OWL458789:OWL458791 PGH458789:PGH458791 PQD458789:PQD458791 PZZ458789:PZZ458791 QJV458789:QJV458791 QTR458789:QTR458791 RDN458789:RDN458791 RNJ458789:RNJ458791 RXF458789:RXF458791 SHB458789:SHB458791 SQX458789:SQX458791 TAT458789:TAT458791 TKP458789:TKP458791 TUL458789:TUL458791 UEH458789:UEH458791 UOD458789:UOD458791 UXZ458789:UXZ458791 VHV458789:VHV458791 VRR458789:VRR458791 WBN458789:WBN458791 WLJ458789:WLJ458791 WVF458789:WVF458791 XFB458789:XFB458791 IT524325:IT524327 SP524325:SP524327 ACL524325:ACL524327 AMH524325:AMH524327 AWD524325:AWD524327 BFZ524325:BFZ524327 BPV524325:BPV524327 BZR524325:BZR524327 CJN524325:CJN524327 CTJ524325:CTJ524327 DDF524325:DDF524327 DNB524325:DNB524327 DWX524325:DWX524327 EGT524325:EGT524327 EQP524325:EQP524327 FAL524325:FAL524327 FKH524325:FKH524327 FUD524325:FUD524327 GDZ524325:GDZ524327 GNV524325:GNV524327 GXR524325:GXR524327 HHN524325:HHN524327 HRJ524325:HRJ524327 IBF524325:IBF524327 ILB524325:ILB524327 IUX524325:IUX524327 JET524325:JET524327 JOP524325:JOP524327 JYL524325:JYL524327 KIH524325:KIH524327 KSD524325:KSD524327 LBZ524325:LBZ524327 LLV524325:LLV524327 LVR524325:LVR524327 MFN524325:MFN524327 MPJ524325:MPJ524327 MZF524325:MZF524327 NJB524325:NJB524327 NSX524325:NSX524327 OCT524325:OCT524327 OMP524325:OMP524327 OWL524325:OWL524327 PGH524325:PGH524327 PQD524325:PQD524327 PZZ524325:PZZ524327 QJV524325:QJV524327 QTR524325:QTR524327 RDN524325:RDN524327 RNJ524325:RNJ524327 RXF524325:RXF524327 SHB524325:SHB524327 SQX524325:SQX524327 TAT524325:TAT524327 TKP524325:TKP524327 TUL524325:TUL524327 UEH524325:UEH524327 UOD524325:UOD524327 UXZ524325:UXZ524327 VHV524325:VHV524327 VRR524325:VRR524327 WBN524325:WBN524327 WLJ524325:WLJ524327 WVF524325:WVF524327 XFB524325:XFB524327 IT589861:IT589863 SP589861:SP589863 ACL589861:ACL589863 AMH589861:AMH589863 AWD589861:AWD589863 BFZ589861:BFZ589863 BPV589861:BPV589863 BZR589861:BZR589863 CJN589861:CJN589863 CTJ589861:CTJ589863 DDF589861:DDF589863 DNB589861:DNB589863 DWX589861:DWX589863 EGT589861:EGT589863 EQP589861:EQP589863 FAL589861:FAL589863 FKH589861:FKH589863 FUD589861:FUD589863 GDZ589861:GDZ589863 GNV589861:GNV589863 GXR589861:GXR589863 HHN589861:HHN589863 HRJ589861:HRJ589863 IBF589861:IBF589863 ILB589861:ILB589863 IUX589861:IUX589863 JET589861:JET589863 JOP589861:JOP589863 JYL589861:JYL589863 KIH589861:KIH589863 KSD589861:KSD589863 LBZ589861:LBZ589863 LLV589861:LLV589863 LVR589861:LVR589863 MFN589861:MFN589863 MPJ589861:MPJ589863 MZF589861:MZF589863 NJB589861:NJB589863 NSX589861:NSX589863 OCT589861:OCT589863 OMP589861:OMP589863 OWL589861:OWL589863 PGH589861:PGH589863 PQD589861:PQD589863 PZZ589861:PZZ589863 QJV589861:QJV589863 QTR589861:QTR589863 RDN589861:RDN589863 RNJ589861:RNJ589863 RXF589861:RXF589863 SHB589861:SHB589863 SQX589861:SQX589863 TAT589861:TAT589863 TKP589861:TKP589863 TUL589861:TUL589863 UEH589861:UEH589863 UOD589861:UOD589863 UXZ589861:UXZ589863 VHV589861:VHV589863 VRR589861:VRR589863 WBN589861:WBN589863 WLJ589861:WLJ589863 WVF589861:WVF589863 XFB589861:XFB589863 IT655397:IT655399 SP655397:SP655399 ACL655397:ACL655399 AMH655397:AMH655399 AWD655397:AWD655399 BFZ655397:BFZ655399 BPV655397:BPV655399 BZR655397:BZR655399 CJN655397:CJN655399 CTJ655397:CTJ655399 DDF655397:DDF655399 DNB655397:DNB655399 DWX655397:DWX655399 EGT655397:EGT655399 EQP655397:EQP655399 FAL655397:FAL655399 FKH655397:FKH655399 FUD655397:FUD655399 GDZ655397:GDZ655399 GNV655397:GNV655399 GXR655397:GXR655399 HHN655397:HHN655399 HRJ655397:HRJ655399 IBF655397:IBF655399 ILB655397:ILB655399 IUX655397:IUX655399 JET655397:JET655399 JOP655397:JOP655399 JYL655397:JYL655399 KIH655397:KIH655399 KSD655397:KSD655399 LBZ655397:LBZ655399 LLV655397:LLV655399 LVR655397:LVR655399 MFN655397:MFN655399 MPJ655397:MPJ655399 MZF655397:MZF655399 NJB655397:NJB655399 NSX655397:NSX655399 OCT655397:OCT655399 OMP655397:OMP655399 OWL655397:OWL655399 PGH655397:PGH655399 PQD655397:PQD655399 PZZ655397:PZZ655399 QJV655397:QJV655399 QTR655397:QTR655399 RDN655397:RDN655399 RNJ655397:RNJ655399 RXF655397:RXF655399 SHB655397:SHB655399 SQX655397:SQX655399 TAT655397:TAT655399 TKP655397:TKP655399 TUL655397:TUL655399 UEH655397:UEH655399 UOD655397:UOD655399 UXZ655397:UXZ655399 VHV655397:VHV655399 VRR655397:VRR655399 WBN655397:WBN655399 WLJ655397:WLJ655399 WVF655397:WVF655399 XFB655397:XFB655399 IT720933:IT720935 SP720933:SP720935 ACL720933:ACL720935 AMH720933:AMH720935 AWD720933:AWD720935 BFZ720933:BFZ720935 BPV720933:BPV720935 BZR720933:BZR720935 CJN720933:CJN720935 CTJ720933:CTJ720935 DDF720933:DDF720935 DNB720933:DNB720935 DWX720933:DWX720935 EGT720933:EGT720935 EQP720933:EQP720935 FAL720933:FAL720935 FKH720933:FKH720935 FUD720933:FUD720935 GDZ720933:GDZ720935 GNV720933:GNV720935 GXR720933:GXR720935 HHN720933:HHN720935 HRJ720933:HRJ720935 IBF720933:IBF720935 ILB720933:ILB720935 IUX720933:IUX720935 JET720933:JET720935 JOP720933:JOP720935 JYL720933:JYL720935 KIH720933:KIH720935 KSD720933:KSD720935 LBZ720933:LBZ720935 LLV720933:LLV720935 LVR720933:LVR720935 MFN720933:MFN720935 MPJ720933:MPJ720935 MZF720933:MZF720935 NJB720933:NJB720935 NSX720933:NSX720935 OCT720933:OCT720935 OMP720933:OMP720935 OWL720933:OWL720935 PGH720933:PGH720935 PQD720933:PQD720935 PZZ720933:PZZ720935 QJV720933:QJV720935 QTR720933:QTR720935 RDN720933:RDN720935 RNJ720933:RNJ720935 RXF720933:RXF720935 SHB720933:SHB720935 SQX720933:SQX720935 TAT720933:TAT720935 TKP720933:TKP720935 TUL720933:TUL720935 UEH720933:UEH720935 UOD720933:UOD720935 UXZ720933:UXZ720935 VHV720933:VHV720935 VRR720933:VRR720935 WBN720933:WBN720935 WLJ720933:WLJ720935 WVF720933:WVF720935 XFB720933:XFB720935 IT786469:IT786471 SP786469:SP786471 ACL786469:ACL786471 AMH786469:AMH786471 AWD786469:AWD786471 BFZ786469:BFZ786471 BPV786469:BPV786471 BZR786469:BZR786471 CJN786469:CJN786471 CTJ786469:CTJ786471 DDF786469:DDF786471 DNB786469:DNB786471 DWX786469:DWX786471 EGT786469:EGT786471 EQP786469:EQP786471 FAL786469:FAL786471 FKH786469:FKH786471 FUD786469:FUD786471 GDZ786469:GDZ786471 GNV786469:GNV786471 GXR786469:GXR786471 HHN786469:HHN786471 HRJ786469:HRJ786471 IBF786469:IBF786471 ILB786469:ILB786471 IUX786469:IUX786471 JET786469:JET786471 JOP786469:JOP786471 JYL786469:JYL786471 KIH786469:KIH786471 KSD786469:KSD786471 LBZ786469:LBZ786471 LLV786469:LLV786471 LVR786469:LVR786471 MFN786469:MFN786471 MPJ786469:MPJ786471 MZF786469:MZF786471 NJB786469:NJB786471 NSX786469:NSX786471 OCT786469:OCT786471 OMP786469:OMP786471 OWL786469:OWL786471 PGH786469:PGH786471 PQD786469:PQD786471 PZZ786469:PZZ786471 QJV786469:QJV786471 QTR786469:QTR786471 RDN786469:RDN786471 RNJ786469:RNJ786471 RXF786469:RXF786471 SHB786469:SHB786471 SQX786469:SQX786471 TAT786469:TAT786471 TKP786469:TKP786471 TUL786469:TUL786471 UEH786469:UEH786471 UOD786469:UOD786471 UXZ786469:UXZ786471 VHV786469:VHV786471 VRR786469:VRR786471 WBN786469:WBN786471 WLJ786469:WLJ786471 WVF786469:WVF786471 XFB786469:XFB786471 IT852005:IT852007 SP852005:SP852007 ACL852005:ACL852007 AMH852005:AMH852007 AWD852005:AWD852007 BFZ852005:BFZ852007 BPV852005:BPV852007 BZR852005:BZR852007 CJN852005:CJN852007 CTJ852005:CTJ852007 DDF852005:DDF852007 DNB852005:DNB852007 DWX852005:DWX852007 EGT852005:EGT852007 EQP852005:EQP852007 FAL852005:FAL852007 FKH852005:FKH852007 FUD852005:FUD852007 GDZ852005:GDZ852007 GNV852005:GNV852007 GXR852005:GXR852007 HHN852005:HHN852007 HRJ852005:HRJ852007 IBF852005:IBF852007 ILB852005:ILB852007 IUX852005:IUX852007 JET852005:JET852007 JOP852005:JOP852007 JYL852005:JYL852007 KIH852005:KIH852007 KSD852005:KSD852007 LBZ852005:LBZ852007 LLV852005:LLV852007 LVR852005:LVR852007 MFN852005:MFN852007 MPJ852005:MPJ852007 MZF852005:MZF852007 NJB852005:NJB852007 NSX852005:NSX852007 OCT852005:OCT852007 OMP852005:OMP852007 OWL852005:OWL852007 PGH852005:PGH852007 PQD852005:PQD852007 PZZ852005:PZZ852007 QJV852005:QJV852007 QTR852005:QTR852007 RDN852005:RDN852007 RNJ852005:RNJ852007 RXF852005:RXF852007 SHB852005:SHB852007 SQX852005:SQX852007 TAT852005:TAT852007 TKP852005:TKP852007 TUL852005:TUL852007 UEH852005:UEH852007 UOD852005:UOD852007 UXZ852005:UXZ852007 VHV852005:VHV852007 VRR852005:VRR852007 WBN852005:WBN852007 WLJ852005:WLJ852007 WVF852005:WVF852007 XFB852005:XFB852007 IT917541:IT917543 SP917541:SP917543 ACL917541:ACL917543 AMH917541:AMH917543 AWD917541:AWD917543 BFZ917541:BFZ917543 BPV917541:BPV917543 BZR917541:BZR917543 CJN917541:CJN917543 CTJ917541:CTJ917543 DDF917541:DDF917543 DNB917541:DNB917543 DWX917541:DWX917543 EGT917541:EGT917543 EQP917541:EQP917543 FAL917541:FAL917543 FKH917541:FKH917543 FUD917541:FUD917543 GDZ917541:GDZ917543 GNV917541:GNV917543 GXR917541:GXR917543 HHN917541:HHN917543 HRJ917541:HRJ917543 IBF917541:IBF917543 ILB917541:ILB917543 IUX917541:IUX917543 JET917541:JET917543 JOP917541:JOP917543 JYL917541:JYL917543 KIH917541:KIH917543 KSD917541:KSD917543 LBZ917541:LBZ917543 LLV917541:LLV917543 LVR917541:LVR917543 MFN917541:MFN917543 MPJ917541:MPJ917543 MZF917541:MZF917543 NJB917541:NJB917543 NSX917541:NSX917543 OCT917541:OCT917543 OMP917541:OMP917543 OWL917541:OWL917543 PGH917541:PGH917543 PQD917541:PQD917543 PZZ917541:PZZ917543 QJV917541:QJV917543 QTR917541:QTR917543 RDN917541:RDN917543 RNJ917541:RNJ917543 RXF917541:RXF917543 SHB917541:SHB917543 SQX917541:SQX917543 TAT917541:TAT917543 TKP917541:TKP917543 TUL917541:TUL917543 UEH917541:UEH917543 UOD917541:UOD917543 UXZ917541:UXZ917543 VHV917541:VHV917543 VRR917541:VRR917543 WBN917541:WBN917543 WLJ917541:WLJ917543 WVF917541:WVF917543 XFB917541:XFB917543 IT983077:IT983079 SP983077:SP983079 ACL983077:ACL983079 AMH983077:AMH983079 AWD983077:AWD983079 BFZ983077:BFZ983079 BPV983077:BPV983079 BZR983077:BZR983079 CJN983077:CJN983079 CTJ983077:CTJ983079 DDF983077:DDF983079 DNB983077:DNB983079 DWX983077:DWX983079 EGT983077:EGT983079 EQP983077:EQP983079 FAL983077:FAL983079 FKH983077:FKH983079 FUD983077:FUD983079 GDZ983077:GDZ983079 GNV983077:GNV983079 GXR983077:GXR983079 HHN983077:HHN983079 HRJ983077:HRJ983079 IBF983077:IBF983079 ILB983077:ILB983079 IUX983077:IUX983079 JET983077:JET983079 JOP983077:JOP983079 JYL983077:JYL983079 KIH983077:KIH983079 KSD983077:KSD983079 LBZ983077:LBZ983079 LLV983077:LLV983079 LVR983077:LVR983079 MFN983077:MFN983079 MPJ983077:MPJ983079 MZF983077:MZF983079 NJB983077:NJB983079 NSX983077:NSX983079 OCT983077:OCT983079 OMP983077:OMP983079 OWL983077:OWL983079 PGH983077:PGH983079 PQD983077:PQD983079 PZZ983077:PZZ983079 QJV983077:QJV983079 QTR983077:QTR983079 RDN983077:RDN983079 RNJ983077:RNJ983079 RXF983077:RXF983079 SHB983077:SHB983079 SQX983077:SQX983079 TAT983077:TAT983079 TKP983077:TKP983079 TUL983077:TUL983079 UEH983077:UEH983079 UOD983077:UOD983079 UXZ983077:UXZ983079 VHV983077:VHV983079 VRR983077:VRR983079 WBN983077:WBN983079 WLJ983077:WLJ983079 WVF983077:WVF983079 XFB983077:XFB983079 C33:C36 IY33:IY36 SU33:SU36 ACQ33:ACQ36 AMM33:AMM36 AWI33:AWI36 BGE33:BGE36 BQA33:BQA36 BZW33:BZW36 CJS33:CJS36 CTO33:CTO36 DDK33:DDK36 DNG33:DNG36 DXC33:DXC36 EGY33:EGY36 EQU33:EQU36 FAQ33:FAQ36 FKM33:FKM36 FUI33:FUI36 GEE33:GEE36 GOA33:GOA36 GXW33:GXW36 HHS33:HHS36 HRO33:HRO36 IBK33:IBK36 ILG33:ILG36 IVC33:IVC36 JEY33:JEY36 JOU33:JOU36 JYQ33:JYQ36 KIM33:KIM36 KSI33:KSI36 LCE33:LCE36 LMA33:LMA36 LVW33:LVW36 MFS33:MFS36 MPO33:MPO36 MZK33:MZK36 NJG33:NJG36 NTC33:NTC36 OCY33:OCY36 OMU33:OMU36 OWQ33:OWQ36 PGM33:PGM36 PQI33:PQI36 QAE33:QAE36 QKA33:QKA36 QTW33:QTW36 RDS33:RDS36 RNO33:RNO36 RXK33:RXK36 SHG33:SHG36 SRC33:SRC36 TAY33:TAY36 TKU33:TKU36 TUQ33:TUQ36 UEM33:UEM36 UOI33:UOI36 UYE33:UYE36 VIA33:VIA36 VRW33:VRW36 WBS33:WBS36 WLO33:WLO36 WVK33:WVK36 C65569:C65572 IY65569:IY65572 SU65569:SU65572 ACQ65569:ACQ65572 AMM65569:AMM65572 AWI65569:AWI65572 BGE65569:BGE65572 BQA65569:BQA65572 BZW65569:BZW65572 CJS65569:CJS65572 CTO65569:CTO65572 DDK65569:DDK65572 DNG65569:DNG65572 DXC65569:DXC65572 EGY65569:EGY65572 EQU65569:EQU65572 FAQ65569:FAQ65572 FKM65569:FKM65572 FUI65569:FUI65572 GEE65569:GEE65572 GOA65569:GOA65572 GXW65569:GXW65572 HHS65569:HHS65572 HRO65569:HRO65572 IBK65569:IBK65572 ILG65569:ILG65572 IVC65569:IVC65572 JEY65569:JEY65572 JOU65569:JOU65572 JYQ65569:JYQ65572 KIM65569:KIM65572 KSI65569:KSI65572 LCE65569:LCE65572 LMA65569:LMA65572 LVW65569:LVW65572 MFS65569:MFS65572 MPO65569:MPO65572 MZK65569:MZK65572 NJG65569:NJG65572 NTC65569:NTC65572 OCY65569:OCY65572 OMU65569:OMU65572 OWQ65569:OWQ65572 PGM65569:PGM65572 PQI65569:PQI65572 QAE65569:QAE65572 QKA65569:QKA65572 QTW65569:QTW65572 RDS65569:RDS65572 RNO65569:RNO65572 RXK65569:RXK65572 SHG65569:SHG65572 SRC65569:SRC65572 TAY65569:TAY65572 TKU65569:TKU65572 TUQ65569:TUQ65572 UEM65569:UEM65572 UOI65569:UOI65572 UYE65569:UYE65572 VIA65569:VIA65572 VRW65569:VRW65572 WBS65569:WBS65572 WLO65569:WLO65572 WVK65569:WVK65572 C131105:C131108 IY131105:IY131108 SU131105:SU131108 ACQ131105:ACQ131108 AMM131105:AMM131108 AWI131105:AWI131108 BGE131105:BGE131108 BQA131105:BQA131108 BZW131105:BZW131108 CJS131105:CJS131108 CTO131105:CTO131108 DDK131105:DDK131108 DNG131105:DNG131108 DXC131105:DXC131108 EGY131105:EGY131108 EQU131105:EQU131108 FAQ131105:FAQ131108 FKM131105:FKM131108 FUI131105:FUI131108 GEE131105:GEE131108 GOA131105:GOA131108 GXW131105:GXW131108 HHS131105:HHS131108 HRO131105:HRO131108 IBK131105:IBK131108 ILG131105:ILG131108 IVC131105:IVC131108 JEY131105:JEY131108 JOU131105:JOU131108 JYQ131105:JYQ131108 KIM131105:KIM131108 KSI131105:KSI131108 LCE131105:LCE131108 LMA131105:LMA131108 LVW131105:LVW131108 MFS131105:MFS131108 MPO131105:MPO131108 MZK131105:MZK131108 NJG131105:NJG131108 NTC131105:NTC131108 OCY131105:OCY131108 OMU131105:OMU131108 OWQ131105:OWQ131108 PGM131105:PGM131108 PQI131105:PQI131108 QAE131105:QAE131108 QKA131105:QKA131108 QTW131105:QTW131108 RDS131105:RDS131108 RNO131105:RNO131108 RXK131105:RXK131108 SHG131105:SHG131108 SRC131105:SRC131108 TAY131105:TAY131108 TKU131105:TKU131108 TUQ131105:TUQ131108 UEM131105:UEM131108 UOI131105:UOI131108 UYE131105:UYE131108 VIA131105:VIA131108 VRW131105:VRW131108 WBS131105:WBS131108 WLO131105:WLO131108 WVK131105:WVK131108 C196641:C196644 IY196641:IY196644 SU196641:SU196644 ACQ196641:ACQ196644 AMM196641:AMM196644 AWI196641:AWI196644 BGE196641:BGE196644 BQA196641:BQA196644 BZW196641:BZW196644 CJS196641:CJS196644 CTO196641:CTO196644 DDK196641:DDK196644 DNG196641:DNG196644 DXC196641:DXC196644 EGY196641:EGY196644 EQU196641:EQU196644 FAQ196641:FAQ196644 FKM196641:FKM196644 FUI196641:FUI196644 GEE196641:GEE196644 GOA196641:GOA196644 GXW196641:GXW196644 HHS196641:HHS196644 HRO196641:HRO196644 IBK196641:IBK196644 ILG196641:ILG196644 IVC196641:IVC196644 JEY196641:JEY196644 JOU196641:JOU196644 JYQ196641:JYQ196644 KIM196641:KIM196644 KSI196641:KSI196644 LCE196641:LCE196644 LMA196641:LMA196644 LVW196641:LVW196644 MFS196641:MFS196644 MPO196641:MPO196644 MZK196641:MZK196644 NJG196641:NJG196644 NTC196641:NTC196644 OCY196641:OCY196644 OMU196641:OMU196644 OWQ196641:OWQ196644 PGM196641:PGM196644 PQI196641:PQI196644 QAE196641:QAE196644 QKA196641:QKA196644 QTW196641:QTW196644 RDS196641:RDS196644 RNO196641:RNO196644 RXK196641:RXK196644 SHG196641:SHG196644 SRC196641:SRC196644 TAY196641:TAY196644 TKU196641:TKU196644 TUQ196641:TUQ196644 UEM196641:UEM196644 UOI196641:UOI196644 UYE196641:UYE196644 VIA196641:VIA196644 VRW196641:VRW196644 WBS196641:WBS196644 WLO196641:WLO196644 WVK196641:WVK196644 C262177:C262180 IY262177:IY262180 SU262177:SU262180 ACQ262177:ACQ262180 AMM262177:AMM262180 AWI262177:AWI262180 BGE262177:BGE262180 BQA262177:BQA262180 BZW262177:BZW262180 CJS262177:CJS262180 CTO262177:CTO262180 DDK262177:DDK262180 DNG262177:DNG262180 DXC262177:DXC262180 EGY262177:EGY262180 EQU262177:EQU262180 FAQ262177:FAQ262180 FKM262177:FKM262180 FUI262177:FUI262180 GEE262177:GEE262180 GOA262177:GOA262180 GXW262177:GXW262180 HHS262177:HHS262180 HRO262177:HRO262180 IBK262177:IBK262180 ILG262177:ILG262180 IVC262177:IVC262180 JEY262177:JEY262180 JOU262177:JOU262180 JYQ262177:JYQ262180 KIM262177:KIM262180 KSI262177:KSI262180 LCE262177:LCE262180 LMA262177:LMA262180 LVW262177:LVW262180 MFS262177:MFS262180 MPO262177:MPO262180 MZK262177:MZK262180 NJG262177:NJG262180 NTC262177:NTC262180 OCY262177:OCY262180 OMU262177:OMU262180 OWQ262177:OWQ262180 PGM262177:PGM262180 PQI262177:PQI262180 QAE262177:QAE262180 QKA262177:QKA262180 QTW262177:QTW262180 RDS262177:RDS262180 RNO262177:RNO262180 RXK262177:RXK262180 SHG262177:SHG262180 SRC262177:SRC262180 TAY262177:TAY262180 TKU262177:TKU262180 TUQ262177:TUQ262180 UEM262177:UEM262180 UOI262177:UOI262180 UYE262177:UYE262180 VIA262177:VIA262180 VRW262177:VRW262180 WBS262177:WBS262180 WLO262177:WLO262180 WVK262177:WVK262180 C327713:C327716 IY327713:IY327716 SU327713:SU327716 ACQ327713:ACQ327716 AMM327713:AMM327716 AWI327713:AWI327716 BGE327713:BGE327716 BQA327713:BQA327716 BZW327713:BZW327716 CJS327713:CJS327716 CTO327713:CTO327716 DDK327713:DDK327716 DNG327713:DNG327716 DXC327713:DXC327716 EGY327713:EGY327716 EQU327713:EQU327716 FAQ327713:FAQ327716 FKM327713:FKM327716 FUI327713:FUI327716 GEE327713:GEE327716 GOA327713:GOA327716 GXW327713:GXW327716 HHS327713:HHS327716 HRO327713:HRO327716 IBK327713:IBK327716 ILG327713:ILG327716 IVC327713:IVC327716 JEY327713:JEY327716 JOU327713:JOU327716 JYQ327713:JYQ327716 KIM327713:KIM327716 KSI327713:KSI327716 LCE327713:LCE327716 LMA327713:LMA327716 LVW327713:LVW327716 MFS327713:MFS327716 MPO327713:MPO327716 MZK327713:MZK327716 NJG327713:NJG327716 NTC327713:NTC327716 OCY327713:OCY327716 OMU327713:OMU327716 OWQ327713:OWQ327716 PGM327713:PGM327716 PQI327713:PQI327716 QAE327713:QAE327716 QKA327713:QKA327716 QTW327713:QTW327716 RDS327713:RDS327716 RNO327713:RNO327716 RXK327713:RXK327716 SHG327713:SHG327716 SRC327713:SRC327716 TAY327713:TAY327716 TKU327713:TKU327716 TUQ327713:TUQ327716 UEM327713:UEM327716 UOI327713:UOI327716 UYE327713:UYE327716 VIA327713:VIA327716 VRW327713:VRW327716 WBS327713:WBS327716 WLO327713:WLO327716 WVK327713:WVK327716 C393249:C393252 IY393249:IY393252 SU393249:SU393252 ACQ393249:ACQ393252 AMM393249:AMM393252 AWI393249:AWI393252 BGE393249:BGE393252 BQA393249:BQA393252 BZW393249:BZW393252 CJS393249:CJS393252 CTO393249:CTO393252 DDK393249:DDK393252 DNG393249:DNG393252 DXC393249:DXC393252 EGY393249:EGY393252 EQU393249:EQU393252 FAQ393249:FAQ393252 FKM393249:FKM393252 FUI393249:FUI393252 GEE393249:GEE393252 GOA393249:GOA393252 GXW393249:GXW393252 HHS393249:HHS393252 HRO393249:HRO393252 IBK393249:IBK393252 ILG393249:ILG393252 IVC393249:IVC393252 JEY393249:JEY393252 JOU393249:JOU393252 JYQ393249:JYQ393252 KIM393249:KIM393252 KSI393249:KSI393252 LCE393249:LCE393252 LMA393249:LMA393252 LVW393249:LVW393252 MFS393249:MFS393252 MPO393249:MPO393252 MZK393249:MZK393252 NJG393249:NJG393252 NTC393249:NTC393252 OCY393249:OCY393252 OMU393249:OMU393252 OWQ393249:OWQ393252 PGM393249:PGM393252 PQI393249:PQI393252 QAE393249:QAE393252 QKA393249:QKA393252 QTW393249:QTW393252 RDS393249:RDS393252 RNO393249:RNO393252 RXK393249:RXK393252 SHG393249:SHG393252 SRC393249:SRC393252 TAY393249:TAY393252 TKU393249:TKU393252 TUQ393249:TUQ393252 UEM393249:UEM393252 UOI393249:UOI393252 UYE393249:UYE393252 VIA393249:VIA393252 VRW393249:VRW393252 WBS393249:WBS393252 WLO393249:WLO393252 WVK393249:WVK393252 C458785:C458788 IY458785:IY458788 SU458785:SU458788 ACQ458785:ACQ458788 AMM458785:AMM458788 AWI458785:AWI458788 BGE458785:BGE458788 BQA458785:BQA458788 BZW458785:BZW458788 CJS458785:CJS458788 CTO458785:CTO458788 DDK458785:DDK458788 DNG458785:DNG458788 DXC458785:DXC458788 EGY458785:EGY458788 EQU458785:EQU458788 FAQ458785:FAQ458788 FKM458785:FKM458788 FUI458785:FUI458788 GEE458785:GEE458788 GOA458785:GOA458788 GXW458785:GXW458788 HHS458785:HHS458788 HRO458785:HRO458788 IBK458785:IBK458788 ILG458785:ILG458788 IVC458785:IVC458788 JEY458785:JEY458788 JOU458785:JOU458788 JYQ458785:JYQ458788 KIM458785:KIM458788 KSI458785:KSI458788 LCE458785:LCE458788 LMA458785:LMA458788 LVW458785:LVW458788 MFS458785:MFS458788 MPO458785:MPO458788 MZK458785:MZK458788 NJG458785:NJG458788 NTC458785:NTC458788 OCY458785:OCY458788 OMU458785:OMU458788 OWQ458785:OWQ458788 PGM458785:PGM458788 PQI458785:PQI458788 QAE458785:QAE458788 QKA458785:QKA458788 QTW458785:QTW458788 RDS458785:RDS458788 RNO458785:RNO458788 RXK458785:RXK458788 SHG458785:SHG458788 SRC458785:SRC458788 TAY458785:TAY458788 TKU458785:TKU458788 TUQ458785:TUQ458788 UEM458785:UEM458788 UOI458785:UOI458788 UYE458785:UYE458788 VIA458785:VIA458788 VRW458785:VRW458788 WBS458785:WBS458788 WLO458785:WLO458788 WVK458785:WVK458788 C524321:C524324 IY524321:IY524324 SU524321:SU524324 ACQ524321:ACQ524324 AMM524321:AMM524324 AWI524321:AWI524324 BGE524321:BGE524324 BQA524321:BQA524324 BZW524321:BZW524324 CJS524321:CJS524324 CTO524321:CTO524324 DDK524321:DDK524324 DNG524321:DNG524324 DXC524321:DXC524324 EGY524321:EGY524324 EQU524321:EQU524324 FAQ524321:FAQ524324 FKM524321:FKM524324 FUI524321:FUI524324 GEE524321:GEE524324 GOA524321:GOA524324 GXW524321:GXW524324 HHS524321:HHS524324 HRO524321:HRO524324 IBK524321:IBK524324 ILG524321:ILG524324 IVC524321:IVC524324 JEY524321:JEY524324 JOU524321:JOU524324 JYQ524321:JYQ524324 KIM524321:KIM524324 KSI524321:KSI524324 LCE524321:LCE524324 LMA524321:LMA524324 LVW524321:LVW524324 MFS524321:MFS524324 MPO524321:MPO524324 MZK524321:MZK524324 NJG524321:NJG524324 NTC524321:NTC524324 OCY524321:OCY524324 OMU524321:OMU524324 OWQ524321:OWQ524324 PGM524321:PGM524324 PQI524321:PQI524324 QAE524321:QAE524324 QKA524321:QKA524324 QTW524321:QTW524324 RDS524321:RDS524324 RNO524321:RNO524324 RXK524321:RXK524324 SHG524321:SHG524324 SRC524321:SRC524324 TAY524321:TAY524324 TKU524321:TKU524324 TUQ524321:TUQ524324 UEM524321:UEM524324 UOI524321:UOI524324 UYE524321:UYE524324 VIA524321:VIA524324 VRW524321:VRW524324 WBS524321:WBS524324 WLO524321:WLO524324 WVK524321:WVK524324 C589857:C589860 IY589857:IY589860 SU589857:SU589860 ACQ589857:ACQ589860 AMM589857:AMM589860 AWI589857:AWI589860 BGE589857:BGE589860 BQA589857:BQA589860 BZW589857:BZW589860 CJS589857:CJS589860 CTO589857:CTO589860 DDK589857:DDK589860 DNG589857:DNG589860 DXC589857:DXC589860 EGY589857:EGY589860 EQU589857:EQU589860 FAQ589857:FAQ589860 FKM589857:FKM589860 FUI589857:FUI589860 GEE589857:GEE589860 GOA589857:GOA589860 GXW589857:GXW589860 HHS589857:HHS589860 HRO589857:HRO589860 IBK589857:IBK589860 ILG589857:ILG589860 IVC589857:IVC589860 JEY589857:JEY589860 JOU589857:JOU589860 JYQ589857:JYQ589860 KIM589857:KIM589860 KSI589857:KSI589860 LCE589857:LCE589860 LMA589857:LMA589860 LVW589857:LVW589860 MFS589857:MFS589860 MPO589857:MPO589860 MZK589857:MZK589860 NJG589857:NJG589860 NTC589857:NTC589860 OCY589857:OCY589860 OMU589857:OMU589860 OWQ589857:OWQ589860 PGM589857:PGM589860 PQI589857:PQI589860 QAE589857:QAE589860 QKA589857:QKA589860 QTW589857:QTW589860 RDS589857:RDS589860 RNO589857:RNO589860 RXK589857:RXK589860 SHG589857:SHG589860 SRC589857:SRC589860 TAY589857:TAY589860 TKU589857:TKU589860 TUQ589857:TUQ589860 UEM589857:UEM589860 UOI589857:UOI589860 UYE589857:UYE589860 VIA589857:VIA589860 VRW589857:VRW589860 WBS589857:WBS589860 WLO589857:WLO589860 WVK589857:WVK589860 C655393:C655396 IY655393:IY655396 SU655393:SU655396 ACQ655393:ACQ655396 AMM655393:AMM655396 AWI655393:AWI655396 BGE655393:BGE655396 BQA655393:BQA655396 BZW655393:BZW655396 CJS655393:CJS655396 CTO655393:CTO655396 DDK655393:DDK655396 DNG655393:DNG655396 DXC655393:DXC655396 EGY655393:EGY655396 EQU655393:EQU655396 FAQ655393:FAQ655396 FKM655393:FKM655396 FUI655393:FUI655396 GEE655393:GEE655396 GOA655393:GOA655396 GXW655393:GXW655396 HHS655393:HHS655396 HRO655393:HRO655396 IBK655393:IBK655396 ILG655393:ILG655396 IVC655393:IVC655396 JEY655393:JEY655396 JOU655393:JOU655396 JYQ655393:JYQ655396 KIM655393:KIM655396 KSI655393:KSI655396 LCE655393:LCE655396 LMA655393:LMA655396 LVW655393:LVW655396 MFS655393:MFS655396 MPO655393:MPO655396 MZK655393:MZK655396 NJG655393:NJG655396 NTC655393:NTC655396 OCY655393:OCY655396 OMU655393:OMU655396 OWQ655393:OWQ655396 PGM655393:PGM655396 PQI655393:PQI655396 QAE655393:QAE655396 QKA655393:QKA655396 QTW655393:QTW655396 RDS655393:RDS655396 RNO655393:RNO655396 RXK655393:RXK655396 SHG655393:SHG655396 SRC655393:SRC655396 TAY655393:TAY655396 TKU655393:TKU655396 TUQ655393:TUQ655396 UEM655393:UEM655396 UOI655393:UOI655396 UYE655393:UYE655396 VIA655393:VIA655396 VRW655393:VRW655396 WBS655393:WBS655396 WLO655393:WLO655396 WVK655393:WVK655396 C720929:C720932 IY720929:IY720932 SU720929:SU720932 ACQ720929:ACQ720932 AMM720929:AMM720932 AWI720929:AWI720932 BGE720929:BGE720932 BQA720929:BQA720932 BZW720929:BZW720932 CJS720929:CJS720932 CTO720929:CTO720932 DDK720929:DDK720932 DNG720929:DNG720932 DXC720929:DXC720932 EGY720929:EGY720932 EQU720929:EQU720932 FAQ720929:FAQ720932 FKM720929:FKM720932 FUI720929:FUI720932 GEE720929:GEE720932 GOA720929:GOA720932 GXW720929:GXW720932 HHS720929:HHS720932 HRO720929:HRO720932 IBK720929:IBK720932 ILG720929:ILG720932 IVC720929:IVC720932 JEY720929:JEY720932 JOU720929:JOU720932 JYQ720929:JYQ720932 KIM720929:KIM720932 KSI720929:KSI720932 LCE720929:LCE720932 LMA720929:LMA720932 LVW720929:LVW720932 MFS720929:MFS720932 MPO720929:MPO720932 MZK720929:MZK720932 NJG720929:NJG720932 NTC720929:NTC720932 OCY720929:OCY720932 OMU720929:OMU720932 OWQ720929:OWQ720932 PGM720929:PGM720932 PQI720929:PQI720932 QAE720929:QAE720932 QKA720929:QKA720932 QTW720929:QTW720932 RDS720929:RDS720932 RNO720929:RNO720932 RXK720929:RXK720932 SHG720929:SHG720932 SRC720929:SRC720932 TAY720929:TAY720932 TKU720929:TKU720932 TUQ720929:TUQ720932 UEM720929:UEM720932 UOI720929:UOI720932 UYE720929:UYE720932 VIA720929:VIA720932 VRW720929:VRW720932 WBS720929:WBS720932 WLO720929:WLO720932 WVK720929:WVK720932 C786465:C786468 IY786465:IY786468 SU786465:SU786468 ACQ786465:ACQ786468 AMM786465:AMM786468 AWI786465:AWI786468 BGE786465:BGE786468 BQA786465:BQA786468 BZW786465:BZW786468 CJS786465:CJS786468 CTO786465:CTO786468 DDK786465:DDK786468 DNG786465:DNG786468 DXC786465:DXC786468 EGY786465:EGY786468 EQU786465:EQU786468 FAQ786465:FAQ786468 FKM786465:FKM786468 FUI786465:FUI786468 GEE786465:GEE786468 GOA786465:GOA786468 GXW786465:GXW786468 HHS786465:HHS786468 HRO786465:HRO786468 IBK786465:IBK786468 ILG786465:ILG786468 IVC786465:IVC786468 JEY786465:JEY786468 JOU786465:JOU786468 JYQ786465:JYQ786468 KIM786465:KIM786468 KSI786465:KSI786468 LCE786465:LCE786468 LMA786465:LMA786468 LVW786465:LVW786468 MFS786465:MFS786468 MPO786465:MPO786468 MZK786465:MZK786468 NJG786465:NJG786468 NTC786465:NTC786468 OCY786465:OCY786468 OMU786465:OMU786468 OWQ786465:OWQ786468 PGM786465:PGM786468 PQI786465:PQI786468 QAE786465:QAE786468 QKA786465:QKA786468 QTW786465:QTW786468 RDS786465:RDS786468 RNO786465:RNO786468 RXK786465:RXK786468 SHG786465:SHG786468 SRC786465:SRC786468 TAY786465:TAY786468 TKU786465:TKU786468 TUQ786465:TUQ786468 UEM786465:UEM786468 UOI786465:UOI786468 UYE786465:UYE786468 VIA786465:VIA786468 VRW786465:VRW786468 WBS786465:WBS786468 WLO786465:WLO786468 WVK786465:WVK786468 C852001:C852004 IY852001:IY852004 SU852001:SU852004 ACQ852001:ACQ852004 AMM852001:AMM852004 AWI852001:AWI852004 BGE852001:BGE852004 BQA852001:BQA852004 BZW852001:BZW852004 CJS852001:CJS852004 CTO852001:CTO852004 DDK852001:DDK852004 DNG852001:DNG852004 DXC852001:DXC852004 EGY852001:EGY852004 EQU852001:EQU852004 FAQ852001:FAQ852004 FKM852001:FKM852004 FUI852001:FUI852004 GEE852001:GEE852004 GOA852001:GOA852004 GXW852001:GXW852004 HHS852001:HHS852004 HRO852001:HRO852004 IBK852001:IBK852004 ILG852001:ILG852004 IVC852001:IVC852004 JEY852001:JEY852004 JOU852001:JOU852004 JYQ852001:JYQ852004 KIM852001:KIM852004 KSI852001:KSI852004 LCE852001:LCE852004 LMA852001:LMA852004 LVW852001:LVW852004 MFS852001:MFS852004 MPO852001:MPO852004 MZK852001:MZK852004 NJG852001:NJG852004 NTC852001:NTC852004 OCY852001:OCY852004 OMU852001:OMU852004 OWQ852001:OWQ852004 PGM852001:PGM852004 PQI852001:PQI852004 QAE852001:QAE852004 QKA852001:QKA852004 QTW852001:QTW852004 RDS852001:RDS852004 RNO852001:RNO852004 RXK852001:RXK852004 SHG852001:SHG852004 SRC852001:SRC852004 TAY852001:TAY852004 TKU852001:TKU852004 TUQ852001:TUQ852004 UEM852001:UEM852004 UOI852001:UOI852004 UYE852001:UYE852004 VIA852001:VIA852004 VRW852001:VRW852004 WBS852001:WBS852004 WLO852001:WLO852004 WVK852001:WVK852004 C917537:C917540 IY917537:IY917540 SU917537:SU917540 ACQ917537:ACQ917540 AMM917537:AMM917540 AWI917537:AWI917540 BGE917537:BGE917540 BQA917537:BQA917540 BZW917537:BZW917540 CJS917537:CJS917540 CTO917537:CTO917540 DDK917537:DDK917540 DNG917537:DNG917540 DXC917537:DXC917540 EGY917537:EGY917540 EQU917537:EQU917540 FAQ917537:FAQ917540 FKM917537:FKM917540 FUI917537:FUI917540 GEE917537:GEE917540 GOA917537:GOA917540 GXW917537:GXW917540 HHS917537:HHS917540 HRO917537:HRO917540 IBK917537:IBK917540 ILG917537:ILG917540 IVC917537:IVC917540 JEY917537:JEY917540 JOU917537:JOU917540 JYQ917537:JYQ917540 KIM917537:KIM917540 KSI917537:KSI917540 LCE917537:LCE917540 LMA917537:LMA917540 LVW917537:LVW917540 MFS917537:MFS917540 MPO917537:MPO917540 MZK917537:MZK917540 NJG917537:NJG917540 NTC917537:NTC917540 OCY917537:OCY917540 OMU917537:OMU917540 OWQ917537:OWQ917540 PGM917537:PGM917540 PQI917537:PQI917540 QAE917537:QAE917540 QKA917537:QKA917540 QTW917537:QTW917540 RDS917537:RDS917540 RNO917537:RNO917540 RXK917537:RXK917540 SHG917537:SHG917540 SRC917537:SRC917540 TAY917537:TAY917540 TKU917537:TKU917540 TUQ917537:TUQ917540 UEM917537:UEM917540 UOI917537:UOI917540 UYE917537:UYE917540 VIA917537:VIA917540 VRW917537:VRW917540 WBS917537:WBS917540 WLO917537:WLO917540 WVK917537:WVK917540 C983073:C983076 IY983073:IY983076 SU983073:SU983076 ACQ983073:ACQ983076 AMM983073:AMM983076 AWI983073:AWI983076 BGE983073:BGE983076 BQA983073:BQA983076 BZW983073:BZW983076 CJS983073:CJS983076 CTO983073:CTO983076 DDK983073:DDK983076 DNG983073:DNG983076 DXC983073:DXC983076 EGY983073:EGY983076 EQU983073:EQU983076 FAQ983073:FAQ983076 FKM983073:FKM983076 FUI983073:FUI983076 GEE983073:GEE983076 GOA983073:GOA983076 GXW983073:GXW983076 HHS983073:HHS983076 HRO983073:HRO983076 IBK983073:IBK983076 ILG983073:ILG983076 IVC983073:IVC983076 JEY983073:JEY983076 JOU983073:JOU983076 JYQ983073:JYQ983076 KIM983073:KIM983076 KSI983073:KSI983076 LCE983073:LCE983076 LMA983073:LMA983076 LVW983073:LVW983076 MFS983073:MFS983076 MPO983073:MPO983076 MZK983073:MZK983076 NJG983073:NJG983076 NTC983073:NTC983076 OCY983073:OCY983076 OMU983073:OMU983076 OWQ983073:OWQ983076 PGM983073:PGM983076 PQI983073:PQI983076 QAE983073:QAE983076 QKA983073:QKA983076 QTW983073:QTW983076 RDS983073:RDS983076 RNO983073:RNO983076 RXK983073:RXK983076 SHG983073:SHG983076 SRC983073:SRC983076 TAY983073:TAY983076 TKU983073:TKU983076 TUQ983073:TUQ983076 UEM983073:UEM983076 UOI983073:UOI983076 UYE983073:UYE983076 VIA983073:VIA983076 VRW983073:VRW983076 WBS983073:WBS983076 WLO983073:WLO983076 WVK983073:WVK983076 C27:D31 IY27:IZ31 SU27:SV31 ACQ27:ACR31 AMM27:AMN31 AWI27:AWJ31 BGE27:BGF31 BQA27:BQB31 BZW27:BZX31 CJS27:CJT31 CTO27:CTP31 DDK27:DDL31 DNG27:DNH31 DXC27:DXD31 EGY27:EGZ31 EQU27:EQV31 FAQ27:FAR31 FKM27:FKN31 FUI27:FUJ31 GEE27:GEF31 GOA27:GOB31 GXW27:GXX31 HHS27:HHT31 HRO27:HRP31 IBK27:IBL31 ILG27:ILH31 IVC27:IVD31 JEY27:JEZ31 JOU27:JOV31 JYQ27:JYR31 KIM27:KIN31 KSI27:KSJ31 LCE27:LCF31 LMA27:LMB31 LVW27:LVX31 MFS27:MFT31 MPO27:MPP31 MZK27:MZL31 NJG27:NJH31 NTC27:NTD31 OCY27:OCZ31 OMU27:OMV31 OWQ27:OWR31 PGM27:PGN31 PQI27:PQJ31 QAE27:QAF31 QKA27:QKB31 QTW27:QTX31 RDS27:RDT31 RNO27:RNP31 RXK27:RXL31 SHG27:SHH31 SRC27:SRD31 TAY27:TAZ31 TKU27:TKV31 TUQ27:TUR31 UEM27:UEN31 UOI27:UOJ31 UYE27:UYF31 VIA27:VIB31 VRW27:VRX31 WBS27:WBT31 WLO27:WLP31 WVK27:WVL31 C65563:D65567 IY65563:IZ65567 SU65563:SV65567 ACQ65563:ACR65567 AMM65563:AMN65567 AWI65563:AWJ65567 BGE65563:BGF65567 BQA65563:BQB65567 BZW65563:BZX65567 CJS65563:CJT65567 CTO65563:CTP65567 DDK65563:DDL65567 DNG65563:DNH65567 DXC65563:DXD65567 EGY65563:EGZ65567 EQU65563:EQV65567 FAQ65563:FAR65567 FKM65563:FKN65567 FUI65563:FUJ65567 GEE65563:GEF65567 GOA65563:GOB65567 GXW65563:GXX65567 HHS65563:HHT65567 HRO65563:HRP65567 IBK65563:IBL65567 ILG65563:ILH65567 IVC65563:IVD65567 JEY65563:JEZ65567 JOU65563:JOV65567 JYQ65563:JYR65567 KIM65563:KIN65567 KSI65563:KSJ65567 LCE65563:LCF65567 LMA65563:LMB65567 LVW65563:LVX65567 MFS65563:MFT65567 MPO65563:MPP65567 MZK65563:MZL65567 NJG65563:NJH65567 NTC65563:NTD65567 OCY65563:OCZ65567 OMU65563:OMV65567 OWQ65563:OWR65567 PGM65563:PGN65567 PQI65563:PQJ65567 QAE65563:QAF65567 QKA65563:QKB65567 QTW65563:QTX65567 RDS65563:RDT65567 RNO65563:RNP65567 RXK65563:RXL65567 SHG65563:SHH65567 SRC65563:SRD65567 TAY65563:TAZ65567 TKU65563:TKV65567 TUQ65563:TUR65567 UEM65563:UEN65567 UOI65563:UOJ65567 UYE65563:UYF65567 VIA65563:VIB65567 VRW65563:VRX65567 WBS65563:WBT65567 WLO65563:WLP65567 WVK65563:WVL65567 C131099:D131103 IY131099:IZ131103 SU131099:SV131103 ACQ131099:ACR131103 AMM131099:AMN131103 AWI131099:AWJ131103 BGE131099:BGF131103 BQA131099:BQB131103 BZW131099:BZX131103 CJS131099:CJT131103 CTO131099:CTP131103 DDK131099:DDL131103 DNG131099:DNH131103 DXC131099:DXD131103 EGY131099:EGZ131103 EQU131099:EQV131103 FAQ131099:FAR131103 FKM131099:FKN131103 FUI131099:FUJ131103 GEE131099:GEF131103 GOA131099:GOB131103 GXW131099:GXX131103 HHS131099:HHT131103 HRO131099:HRP131103 IBK131099:IBL131103 ILG131099:ILH131103 IVC131099:IVD131103 JEY131099:JEZ131103 JOU131099:JOV131103 JYQ131099:JYR131103 KIM131099:KIN131103 KSI131099:KSJ131103 LCE131099:LCF131103 LMA131099:LMB131103 LVW131099:LVX131103 MFS131099:MFT131103 MPO131099:MPP131103 MZK131099:MZL131103 NJG131099:NJH131103 NTC131099:NTD131103 OCY131099:OCZ131103 OMU131099:OMV131103 OWQ131099:OWR131103 PGM131099:PGN131103 PQI131099:PQJ131103 QAE131099:QAF131103 QKA131099:QKB131103 QTW131099:QTX131103 RDS131099:RDT131103 RNO131099:RNP131103 RXK131099:RXL131103 SHG131099:SHH131103 SRC131099:SRD131103 TAY131099:TAZ131103 TKU131099:TKV131103 TUQ131099:TUR131103 UEM131099:UEN131103 UOI131099:UOJ131103 UYE131099:UYF131103 VIA131099:VIB131103 VRW131099:VRX131103 WBS131099:WBT131103 WLO131099:WLP131103 WVK131099:WVL131103 C196635:D196639 IY196635:IZ196639 SU196635:SV196639 ACQ196635:ACR196639 AMM196635:AMN196639 AWI196635:AWJ196639 BGE196635:BGF196639 BQA196635:BQB196639 BZW196635:BZX196639 CJS196635:CJT196639 CTO196635:CTP196639 DDK196635:DDL196639 DNG196635:DNH196639 DXC196635:DXD196639 EGY196635:EGZ196639 EQU196635:EQV196639 FAQ196635:FAR196639 FKM196635:FKN196639 FUI196635:FUJ196639 GEE196635:GEF196639 GOA196635:GOB196639 GXW196635:GXX196639 HHS196635:HHT196639 HRO196635:HRP196639 IBK196635:IBL196639 ILG196635:ILH196639 IVC196635:IVD196639 JEY196635:JEZ196639 JOU196635:JOV196639 JYQ196635:JYR196639 KIM196635:KIN196639 KSI196635:KSJ196639 LCE196635:LCF196639 LMA196635:LMB196639 LVW196635:LVX196639 MFS196635:MFT196639 MPO196635:MPP196639 MZK196635:MZL196639 NJG196635:NJH196639 NTC196635:NTD196639 OCY196635:OCZ196639 OMU196635:OMV196639 OWQ196635:OWR196639 PGM196635:PGN196639 PQI196635:PQJ196639 QAE196635:QAF196639 QKA196635:QKB196639 QTW196635:QTX196639 RDS196635:RDT196639 RNO196635:RNP196639 RXK196635:RXL196639 SHG196635:SHH196639 SRC196635:SRD196639 TAY196635:TAZ196639 TKU196635:TKV196639 TUQ196635:TUR196639 UEM196635:UEN196639 UOI196635:UOJ196639 UYE196635:UYF196639 VIA196635:VIB196639 VRW196635:VRX196639 WBS196635:WBT196639 WLO196635:WLP196639 WVK196635:WVL196639 C262171:D262175 IY262171:IZ262175 SU262171:SV262175 ACQ262171:ACR262175 AMM262171:AMN262175 AWI262171:AWJ262175 BGE262171:BGF262175 BQA262171:BQB262175 BZW262171:BZX262175 CJS262171:CJT262175 CTO262171:CTP262175 DDK262171:DDL262175 DNG262171:DNH262175 DXC262171:DXD262175 EGY262171:EGZ262175 EQU262171:EQV262175 FAQ262171:FAR262175 FKM262171:FKN262175 FUI262171:FUJ262175 GEE262171:GEF262175 GOA262171:GOB262175 GXW262171:GXX262175 HHS262171:HHT262175 HRO262171:HRP262175 IBK262171:IBL262175 ILG262171:ILH262175 IVC262171:IVD262175 JEY262171:JEZ262175 JOU262171:JOV262175 JYQ262171:JYR262175 KIM262171:KIN262175 KSI262171:KSJ262175 LCE262171:LCF262175 LMA262171:LMB262175 LVW262171:LVX262175 MFS262171:MFT262175 MPO262171:MPP262175 MZK262171:MZL262175 NJG262171:NJH262175 NTC262171:NTD262175 OCY262171:OCZ262175 OMU262171:OMV262175 OWQ262171:OWR262175 PGM262171:PGN262175 PQI262171:PQJ262175 QAE262171:QAF262175 QKA262171:QKB262175 QTW262171:QTX262175 RDS262171:RDT262175 RNO262171:RNP262175 RXK262171:RXL262175 SHG262171:SHH262175 SRC262171:SRD262175 TAY262171:TAZ262175 TKU262171:TKV262175 TUQ262171:TUR262175 UEM262171:UEN262175 UOI262171:UOJ262175 UYE262171:UYF262175 VIA262171:VIB262175 VRW262171:VRX262175 WBS262171:WBT262175 WLO262171:WLP262175 WVK262171:WVL262175 C327707:D327711 IY327707:IZ327711 SU327707:SV327711 ACQ327707:ACR327711 AMM327707:AMN327711 AWI327707:AWJ327711 BGE327707:BGF327711 BQA327707:BQB327711 BZW327707:BZX327711 CJS327707:CJT327711 CTO327707:CTP327711 DDK327707:DDL327711 DNG327707:DNH327711 DXC327707:DXD327711 EGY327707:EGZ327711 EQU327707:EQV327711 FAQ327707:FAR327711 FKM327707:FKN327711 FUI327707:FUJ327711 GEE327707:GEF327711 GOA327707:GOB327711 GXW327707:GXX327711 HHS327707:HHT327711 HRO327707:HRP327711 IBK327707:IBL327711 ILG327707:ILH327711 IVC327707:IVD327711 JEY327707:JEZ327711 JOU327707:JOV327711 JYQ327707:JYR327711 KIM327707:KIN327711 KSI327707:KSJ327711 LCE327707:LCF327711 LMA327707:LMB327711 LVW327707:LVX327711 MFS327707:MFT327711 MPO327707:MPP327711 MZK327707:MZL327711 NJG327707:NJH327711 NTC327707:NTD327711 OCY327707:OCZ327711 OMU327707:OMV327711 OWQ327707:OWR327711 PGM327707:PGN327711 PQI327707:PQJ327711 QAE327707:QAF327711 QKA327707:QKB327711 QTW327707:QTX327711 RDS327707:RDT327711 RNO327707:RNP327711 RXK327707:RXL327711 SHG327707:SHH327711 SRC327707:SRD327711 TAY327707:TAZ327711 TKU327707:TKV327711 TUQ327707:TUR327711 UEM327707:UEN327711 UOI327707:UOJ327711 UYE327707:UYF327711 VIA327707:VIB327711 VRW327707:VRX327711 WBS327707:WBT327711 WLO327707:WLP327711 WVK327707:WVL327711 C393243:D393247 IY393243:IZ393247 SU393243:SV393247 ACQ393243:ACR393247 AMM393243:AMN393247 AWI393243:AWJ393247 BGE393243:BGF393247 BQA393243:BQB393247 BZW393243:BZX393247 CJS393243:CJT393247 CTO393243:CTP393247 DDK393243:DDL393247 DNG393243:DNH393247 DXC393243:DXD393247 EGY393243:EGZ393247 EQU393243:EQV393247 FAQ393243:FAR393247 FKM393243:FKN393247 FUI393243:FUJ393247 GEE393243:GEF393247 GOA393243:GOB393247 GXW393243:GXX393247 HHS393243:HHT393247 HRO393243:HRP393247 IBK393243:IBL393247 ILG393243:ILH393247 IVC393243:IVD393247 JEY393243:JEZ393247 JOU393243:JOV393247 JYQ393243:JYR393247 KIM393243:KIN393247 KSI393243:KSJ393247 LCE393243:LCF393247 LMA393243:LMB393247 LVW393243:LVX393247 MFS393243:MFT393247 MPO393243:MPP393247 MZK393243:MZL393247 NJG393243:NJH393247 NTC393243:NTD393247 OCY393243:OCZ393247 OMU393243:OMV393247 OWQ393243:OWR393247 PGM393243:PGN393247 PQI393243:PQJ393247 QAE393243:QAF393247 QKA393243:QKB393247 QTW393243:QTX393247 RDS393243:RDT393247 RNO393243:RNP393247 RXK393243:RXL393247 SHG393243:SHH393247 SRC393243:SRD393247 TAY393243:TAZ393247 TKU393243:TKV393247 TUQ393243:TUR393247 UEM393243:UEN393247 UOI393243:UOJ393247 UYE393243:UYF393247 VIA393243:VIB393247 VRW393243:VRX393247 WBS393243:WBT393247 WLO393243:WLP393247 WVK393243:WVL393247 C458779:D458783 IY458779:IZ458783 SU458779:SV458783 ACQ458779:ACR458783 AMM458779:AMN458783 AWI458779:AWJ458783 BGE458779:BGF458783 BQA458779:BQB458783 BZW458779:BZX458783 CJS458779:CJT458783 CTO458779:CTP458783 DDK458779:DDL458783 DNG458779:DNH458783 DXC458779:DXD458783 EGY458779:EGZ458783 EQU458779:EQV458783 FAQ458779:FAR458783 FKM458779:FKN458783 FUI458779:FUJ458783 GEE458779:GEF458783 GOA458779:GOB458783 GXW458779:GXX458783 HHS458779:HHT458783 HRO458779:HRP458783 IBK458779:IBL458783 ILG458779:ILH458783 IVC458779:IVD458783 JEY458779:JEZ458783 JOU458779:JOV458783 JYQ458779:JYR458783 KIM458779:KIN458783 KSI458779:KSJ458783 LCE458779:LCF458783 LMA458779:LMB458783 LVW458779:LVX458783 MFS458779:MFT458783 MPO458779:MPP458783 MZK458779:MZL458783 NJG458779:NJH458783 NTC458779:NTD458783 OCY458779:OCZ458783 OMU458779:OMV458783 OWQ458779:OWR458783 PGM458779:PGN458783 PQI458779:PQJ458783 QAE458779:QAF458783 QKA458779:QKB458783 QTW458779:QTX458783 RDS458779:RDT458783 RNO458779:RNP458783 RXK458779:RXL458783 SHG458779:SHH458783 SRC458779:SRD458783 TAY458779:TAZ458783 TKU458779:TKV458783 TUQ458779:TUR458783 UEM458779:UEN458783 UOI458779:UOJ458783 UYE458779:UYF458783 VIA458779:VIB458783 VRW458779:VRX458783 WBS458779:WBT458783 WLO458779:WLP458783 WVK458779:WVL458783 C524315:D524319 IY524315:IZ524319 SU524315:SV524319 ACQ524315:ACR524319 AMM524315:AMN524319 AWI524315:AWJ524319 BGE524315:BGF524319 BQA524315:BQB524319 BZW524315:BZX524319 CJS524315:CJT524319 CTO524315:CTP524319 DDK524315:DDL524319 DNG524315:DNH524319 DXC524315:DXD524319 EGY524315:EGZ524319 EQU524315:EQV524319 FAQ524315:FAR524319 FKM524315:FKN524319 FUI524315:FUJ524319 GEE524315:GEF524319 GOA524315:GOB524319 GXW524315:GXX524319 HHS524315:HHT524319 HRO524315:HRP524319 IBK524315:IBL524319 ILG524315:ILH524319 IVC524315:IVD524319 JEY524315:JEZ524319 JOU524315:JOV524319 JYQ524315:JYR524319 KIM524315:KIN524319 KSI524315:KSJ524319 LCE524315:LCF524319 LMA524315:LMB524319 LVW524315:LVX524319 MFS524315:MFT524319 MPO524315:MPP524319 MZK524315:MZL524319 NJG524315:NJH524319 NTC524315:NTD524319 OCY524315:OCZ524319 OMU524315:OMV524319 OWQ524315:OWR524319 PGM524315:PGN524319 PQI524315:PQJ524319 QAE524315:QAF524319 QKA524315:QKB524319 QTW524315:QTX524319 RDS524315:RDT524319 RNO524315:RNP524319 RXK524315:RXL524319 SHG524315:SHH524319 SRC524315:SRD524319 TAY524315:TAZ524319 TKU524315:TKV524319 TUQ524315:TUR524319 UEM524315:UEN524319 UOI524315:UOJ524319 UYE524315:UYF524319 VIA524315:VIB524319 VRW524315:VRX524319 WBS524315:WBT524319 WLO524315:WLP524319 WVK524315:WVL524319 C589851:D589855 IY589851:IZ589855 SU589851:SV589855 ACQ589851:ACR589855 AMM589851:AMN589855 AWI589851:AWJ589855 BGE589851:BGF589855 BQA589851:BQB589855 BZW589851:BZX589855 CJS589851:CJT589855 CTO589851:CTP589855 DDK589851:DDL589855 DNG589851:DNH589855 DXC589851:DXD589855 EGY589851:EGZ589855 EQU589851:EQV589855 FAQ589851:FAR589855 FKM589851:FKN589855 FUI589851:FUJ589855 GEE589851:GEF589855 GOA589851:GOB589855 GXW589851:GXX589855 HHS589851:HHT589855 HRO589851:HRP589855 IBK589851:IBL589855 ILG589851:ILH589855 IVC589851:IVD589855 JEY589851:JEZ589855 JOU589851:JOV589855 JYQ589851:JYR589855 KIM589851:KIN589855 KSI589851:KSJ589855 LCE589851:LCF589855 LMA589851:LMB589855 LVW589851:LVX589855 MFS589851:MFT589855 MPO589851:MPP589855 MZK589851:MZL589855 NJG589851:NJH589855 NTC589851:NTD589855 OCY589851:OCZ589855 OMU589851:OMV589855 OWQ589851:OWR589855 PGM589851:PGN589855 PQI589851:PQJ589855 QAE589851:QAF589855 QKA589851:QKB589855 QTW589851:QTX589855 RDS589851:RDT589855 RNO589851:RNP589855 RXK589851:RXL589855 SHG589851:SHH589855 SRC589851:SRD589855 TAY589851:TAZ589855 TKU589851:TKV589855 TUQ589851:TUR589855 UEM589851:UEN589855 UOI589851:UOJ589855 UYE589851:UYF589855 VIA589851:VIB589855 VRW589851:VRX589855 WBS589851:WBT589855 WLO589851:WLP589855 WVK589851:WVL589855 C655387:D655391 IY655387:IZ655391 SU655387:SV655391 ACQ655387:ACR655391 AMM655387:AMN655391 AWI655387:AWJ655391 BGE655387:BGF655391 BQA655387:BQB655391 BZW655387:BZX655391 CJS655387:CJT655391 CTO655387:CTP655391 DDK655387:DDL655391 DNG655387:DNH655391 DXC655387:DXD655391 EGY655387:EGZ655391 EQU655387:EQV655391 FAQ655387:FAR655391 FKM655387:FKN655391 FUI655387:FUJ655391 GEE655387:GEF655391 GOA655387:GOB655391 GXW655387:GXX655391 HHS655387:HHT655391 HRO655387:HRP655391 IBK655387:IBL655391 ILG655387:ILH655391 IVC655387:IVD655391 JEY655387:JEZ655391 JOU655387:JOV655391 JYQ655387:JYR655391 KIM655387:KIN655391 KSI655387:KSJ655391 LCE655387:LCF655391 LMA655387:LMB655391 LVW655387:LVX655391 MFS655387:MFT655391 MPO655387:MPP655391 MZK655387:MZL655391 NJG655387:NJH655391 NTC655387:NTD655391 OCY655387:OCZ655391 OMU655387:OMV655391 OWQ655387:OWR655391 PGM655387:PGN655391 PQI655387:PQJ655391 QAE655387:QAF655391 QKA655387:QKB655391 QTW655387:QTX655391 RDS655387:RDT655391 RNO655387:RNP655391 RXK655387:RXL655391 SHG655387:SHH655391 SRC655387:SRD655391 TAY655387:TAZ655391 TKU655387:TKV655391 TUQ655387:TUR655391 UEM655387:UEN655391 UOI655387:UOJ655391 UYE655387:UYF655391 VIA655387:VIB655391 VRW655387:VRX655391 WBS655387:WBT655391 WLO655387:WLP655391 WVK655387:WVL655391 C720923:D720927 IY720923:IZ720927 SU720923:SV720927 ACQ720923:ACR720927 AMM720923:AMN720927 AWI720923:AWJ720927 BGE720923:BGF720927 BQA720923:BQB720927 BZW720923:BZX720927 CJS720923:CJT720927 CTO720923:CTP720927 DDK720923:DDL720927 DNG720923:DNH720927 DXC720923:DXD720927 EGY720923:EGZ720927 EQU720923:EQV720927 FAQ720923:FAR720927 FKM720923:FKN720927 FUI720923:FUJ720927 GEE720923:GEF720927 GOA720923:GOB720927 GXW720923:GXX720927 HHS720923:HHT720927 HRO720923:HRP720927 IBK720923:IBL720927 ILG720923:ILH720927 IVC720923:IVD720927 JEY720923:JEZ720927 JOU720923:JOV720927 JYQ720923:JYR720927 KIM720923:KIN720927 KSI720923:KSJ720927 LCE720923:LCF720927 LMA720923:LMB720927 LVW720923:LVX720927 MFS720923:MFT720927 MPO720923:MPP720927 MZK720923:MZL720927 NJG720923:NJH720927 NTC720923:NTD720927 OCY720923:OCZ720927 OMU720923:OMV720927 OWQ720923:OWR720927 PGM720923:PGN720927 PQI720923:PQJ720927 QAE720923:QAF720927 QKA720923:QKB720927 QTW720923:QTX720927 RDS720923:RDT720927 RNO720923:RNP720927 RXK720923:RXL720927 SHG720923:SHH720927 SRC720923:SRD720927 TAY720923:TAZ720927 TKU720923:TKV720927 TUQ720923:TUR720927 UEM720923:UEN720927 UOI720923:UOJ720927 UYE720923:UYF720927 VIA720923:VIB720927 VRW720923:VRX720927 WBS720923:WBT720927 WLO720923:WLP720927 WVK720923:WVL720927 C786459:D786463 IY786459:IZ786463 SU786459:SV786463 ACQ786459:ACR786463 AMM786459:AMN786463 AWI786459:AWJ786463 BGE786459:BGF786463 BQA786459:BQB786463 BZW786459:BZX786463 CJS786459:CJT786463 CTO786459:CTP786463 DDK786459:DDL786463 DNG786459:DNH786463 DXC786459:DXD786463 EGY786459:EGZ786463 EQU786459:EQV786463 FAQ786459:FAR786463 FKM786459:FKN786463 FUI786459:FUJ786463 GEE786459:GEF786463 GOA786459:GOB786463 GXW786459:GXX786463 HHS786459:HHT786463 HRO786459:HRP786463 IBK786459:IBL786463 ILG786459:ILH786463 IVC786459:IVD786463 JEY786459:JEZ786463 JOU786459:JOV786463 JYQ786459:JYR786463 KIM786459:KIN786463 KSI786459:KSJ786463 LCE786459:LCF786463 LMA786459:LMB786463 LVW786459:LVX786463 MFS786459:MFT786463 MPO786459:MPP786463 MZK786459:MZL786463 NJG786459:NJH786463 NTC786459:NTD786463 OCY786459:OCZ786463 OMU786459:OMV786463 OWQ786459:OWR786463 PGM786459:PGN786463 PQI786459:PQJ786463 QAE786459:QAF786463 QKA786459:QKB786463 QTW786459:QTX786463 RDS786459:RDT786463 RNO786459:RNP786463 RXK786459:RXL786463 SHG786459:SHH786463 SRC786459:SRD786463 TAY786459:TAZ786463 TKU786459:TKV786463 TUQ786459:TUR786463 UEM786459:UEN786463 UOI786459:UOJ786463 UYE786459:UYF786463 VIA786459:VIB786463 VRW786459:VRX786463 WBS786459:WBT786463 WLO786459:WLP786463 WVK786459:WVL786463 C851995:D851999 IY851995:IZ851999 SU851995:SV851999 ACQ851995:ACR851999 AMM851995:AMN851999 AWI851995:AWJ851999 BGE851995:BGF851999 BQA851995:BQB851999 BZW851995:BZX851999 CJS851995:CJT851999 CTO851995:CTP851999 DDK851995:DDL851999 DNG851995:DNH851999 DXC851995:DXD851999 EGY851995:EGZ851999 EQU851995:EQV851999 FAQ851995:FAR851999 FKM851995:FKN851999 FUI851995:FUJ851999 GEE851995:GEF851999 GOA851995:GOB851999 GXW851995:GXX851999 HHS851995:HHT851999 HRO851995:HRP851999 IBK851995:IBL851999 ILG851995:ILH851999 IVC851995:IVD851999 JEY851995:JEZ851999 JOU851995:JOV851999 JYQ851995:JYR851999 KIM851995:KIN851999 KSI851995:KSJ851999 LCE851995:LCF851999 LMA851995:LMB851999 LVW851995:LVX851999 MFS851995:MFT851999 MPO851995:MPP851999 MZK851995:MZL851999 NJG851995:NJH851999 NTC851995:NTD851999 OCY851995:OCZ851999 OMU851995:OMV851999 OWQ851995:OWR851999 PGM851995:PGN851999 PQI851995:PQJ851999 QAE851995:QAF851999 QKA851995:QKB851999 QTW851995:QTX851999 RDS851995:RDT851999 RNO851995:RNP851999 RXK851995:RXL851999 SHG851995:SHH851999 SRC851995:SRD851999 TAY851995:TAZ851999 TKU851995:TKV851999 TUQ851995:TUR851999 UEM851995:UEN851999 UOI851995:UOJ851999 UYE851995:UYF851999 VIA851995:VIB851999 VRW851995:VRX851999 WBS851995:WBT851999 WLO851995:WLP851999 WVK851995:WVL851999 C917531:D917535 IY917531:IZ917535 SU917531:SV917535 ACQ917531:ACR917535 AMM917531:AMN917535 AWI917531:AWJ917535 BGE917531:BGF917535 BQA917531:BQB917535 BZW917531:BZX917535 CJS917531:CJT917535 CTO917531:CTP917535 DDK917531:DDL917535 DNG917531:DNH917535 DXC917531:DXD917535 EGY917531:EGZ917535 EQU917531:EQV917535 FAQ917531:FAR917535 FKM917531:FKN917535 FUI917531:FUJ917535 GEE917531:GEF917535 GOA917531:GOB917535 GXW917531:GXX917535 HHS917531:HHT917535 HRO917531:HRP917535 IBK917531:IBL917535 ILG917531:ILH917535 IVC917531:IVD917535 JEY917531:JEZ917535 JOU917531:JOV917535 JYQ917531:JYR917535 KIM917531:KIN917535 KSI917531:KSJ917535 LCE917531:LCF917535 LMA917531:LMB917535 LVW917531:LVX917535 MFS917531:MFT917535 MPO917531:MPP917535 MZK917531:MZL917535 NJG917531:NJH917535 NTC917531:NTD917535 OCY917531:OCZ917535 OMU917531:OMV917535 OWQ917531:OWR917535 PGM917531:PGN917535 PQI917531:PQJ917535 QAE917531:QAF917535 QKA917531:QKB917535 QTW917531:QTX917535 RDS917531:RDT917535 RNO917531:RNP917535 RXK917531:RXL917535 SHG917531:SHH917535 SRC917531:SRD917535 TAY917531:TAZ917535 TKU917531:TKV917535 TUQ917531:TUR917535 UEM917531:UEN917535 UOI917531:UOJ917535 UYE917531:UYF917535 VIA917531:VIB917535 VRW917531:VRX917535 WBS917531:WBT917535 WLO917531:WLP917535 WVK917531:WVL917535 C983067:D983071 IY983067:IZ983071 SU983067:SV983071 ACQ983067:ACR983071 AMM983067:AMN983071 AWI983067:AWJ983071 BGE983067:BGF983071 BQA983067:BQB983071 BZW983067:BZX983071 CJS983067:CJT983071 CTO983067:CTP983071 DDK983067:DDL983071 DNG983067:DNH983071 DXC983067:DXD983071 EGY983067:EGZ983071 EQU983067:EQV983071 FAQ983067:FAR983071 FKM983067:FKN983071 FUI983067:FUJ983071 GEE983067:GEF983071 GOA983067:GOB983071 GXW983067:GXX983071 HHS983067:HHT983071 HRO983067:HRP983071 IBK983067:IBL983071 ILG983067:ILH983071 IVC983067:IVD983071 JEY983067:JEZ983071 JOU983067:JOV983071 JYQ983067:JYR983071 KIM983067:KIN983071 KSI983067:KSJ983071 LCE983067:LCF983071 LMA983067:LMB983071 LVW983067:LVX983071 MFS983067:MFT983071 MPO983067:MPP983071 MZK983067:MZL983071 NJG983067:NJH983071 NTC983067:NTD983071 OCY983067:OCZ983071 OMU983067:OMV983071 OWQ983067:OWR983071 PGM983067:PGN983071 PQI983067:PQJ983071 QAE983067:QAF983071 QKA983067:QKB983071 QTW983067:QTX983071 RDS983067:RDT983071 RNO983067:RNP983071 RXK983067:RXL983071 SHG983067:SHH983071 SRC983067:SRD983071 TAY983067:TAZ983071 TKU983067:TKV983071 TUQ983067:TUR983071 UEM983067:UEN983071 UOI983067:UOJ983071 UYE983067:UYF983071 VIA983067:VIB983071 VRW983067:VRX983071 WBS983067:WBT983071 WLO983067:WLP983071 WVK983067:WVL983071" xr:uid="{25D9F32B-C3E5-41A7-999B-69ABF675B121}">
      <formula1>"■,□"</formula1>
    </dataValidation>
  </dataValidations>
  <printOptions horizontalCentered="1"/>
  <pageMargins left="0.16" right="0.16" top="0.17" bottom="0.16" header="0.3" footer="0.3"/>
  <pageSetup paperSize="9" scale="50"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J65554:J65555 JF65554:JF65555 TB65554:TB65555 ACX65554:ACX65555 AMT65554:AMT65555 AWP65554:AWP65555 BGL65554:BGL65555 BQH65554:BQH65555 CAD65554:CAD65555 CJZ65554:CJZ65555 CTV65554:CTV65555 DDR65554:DDR65555 DNN65554:DNN65555 DXJ65554:DXJ65555 EHF65554:EHF65555 ERB65554:ERB65555 FAX65554:FAX65555 FKT65554:FKT65555 FUP65554:FUP65555 GEL65554:GEL65555 GOH65554:GOH65555 GYD65554:GYD65555 HHZ65554:HHZ65555 HRV65554:HRV65555 IBR65554:IBR65555 ILN65554:ILN65555 IVJ65554:IVJ65555 JFF65554:JFF65555 JPB65554:JPB65555 JYX65554:JYX65555 KIT65554:KIT65555 KSP65554:KSP65555 LCL65554:LCL65555 LMH65554:LMH65555 LWD65554:LWD65555 MFZ65554:MFZ65555 MPV65554:MPV65555 MZR65554:MZR65555 NJN65554:NJN65555 NTJ65554:NTJ65555 ODF65554:ODF65555 ONB65554:ONB65555 OWX65554:OWX65555 PGT65554:PGT65555 PQP65554:PQP65555 QAL65554:QAL65555 QKH65554:QKH65555 QUD65554:QUD65555 RDZ65554:RDZ65555 RNV65554:RNV65555 RXR65554:RXR65555 SHN65554:SHN65555 SRJ65554:SRJ65555 TBF65554:TBF65555 TLB65554:TLB65555 TUX65554:TUX65555 UET65554:UET65555 UOP65554:UOP65555 UYL65554:UYL65555 VIH65554:VIH65555 VSD65554:VSD65555 WBZ65554:WBZ65555 WLV65554:WLV65555 WVR65554:WVR65555 J131090:J131091 JF131090:JF131091 TB131090:TB131091 ACX131090:ACX131091 AMT131090:AMT131091 AWP131090:AWP131091 BGL131090:BGL131091 BQH131090:BQH131091 CAD131090:CAD131091 CJZ131090:CJZ131091 CTV131090:CTV131091 DDR131090:DDR131091 DNN131090:DNN131091 DXJ131090:DXJ131091 EHF131090:EHF131091 ERB131090:ERB131091 FAX131090:FAX131091 FKT131090:FKT131091 FUP131090:FUP131091 GEL131090:GEL131091 GOH131090:GOH131091 GYD131090:GYD131091 HHZ131090:HHZ131091 HRV131090:HRV131091 IBR131090:IBR131091 ILN131090:ILN131091 IVJ131090:IVJ131091 JFF131090:JFF131091 JPB131090:JPB131091 JYX131090:JYX131091 KIT131090:KIT131091 KSP131090:KSP131091 LCL131090:LCL131091 LMH131090:LMH131091 LWD131090:LWD131091 MFZ131090:MFZ131091 MPV131090:MPV131091 MZR131090:MZR131091 NJN131090:NJN131091 NTJ131090:NTJ131091 ODF131090:ODF131091 ONB131090:ONB131091 OWX131090:OWX131091 PGT131090:PGT131091 PQP131090:PQP131091 QAL131090:QAL131091 QKH131090:QKH131091 QUD131090:QUD131091 RDZ131090:RDZ131091 RNV131090:RNV131091 RXR131090:RXR131091 SHN131090:SHN131091 SRJ131090:SRJ131091 TBF131090:TBF131091 TLB131090:TLB131091 TUX131090:TUX131091 UET131090:UET131091 UOP131090:UOP131091 UYL131090:UYL131091 VIH131090:VIH131091 VSD131090:VSD131091 WBZ131090:WBZ131091 WLV131090:WLV131091 WVR131090:WVR131091 J196626:J196627 JF196626:JF196627 TB196626:TB196627 ACX196626:ACX196627 AMT196626:AMT196627 AWP196626:AWP196627 BGL196626:BGL196627 BQH196626:BQH196627 CAD196626:CAD196627 CJZ196626:CJZ196627 CTV196626:CTV196627 DDR196626:DDR196627 DNN196626:DNN196627 DXJ196626:DXJ196627 EHF196626:EHF196627 ERB196626:ERB196627 FAX196626:FAX196627 FKT196626:FKT196627 FUP196626:FUP196627 GEL196626:GEL196627 GOH196626:GOH196627 GYD196626:GYD196627 HHZ196626:HHZ196627 HRV196626:HRV196627 IBR196626:IBR196627 ILN196626:ILN196627 IVJ196626:IVJ196627 JFF196626:JFF196627 JPB196626:JPB196627 JYX196626:JYX196627 KIT196626:KIT196627 KSP196626:KSP196627 LCL196626:LCL196627 LMH196626:LMH196627 LWD196626:LWD196627 MFZ196626:MFZ196627 MPV196626:MPV196627 MZR196626:MZR196627 NJN196626:NJN196627 NTJ196626:NTJ196627 ODF196626:ODF196627 ONB196626:ONB196627 OWX196626:OWX196627 PGT196626:PGT196627 PQP196626:PQP196627 QAL196626:QAL196627 QKH196626:QKH196627 QUD196626:QUD196627 RDZ196626:RDZ196627 RNV196626:RNV196627 RXR196626:RXR196627 SHN196626:SHN196627 SRJ196626:SRJ196627 TBF196626:TBF196627 TLB196626:TLB196627 TUX196626:TUX196627 UET196626:UET196627 UOP196626:UOP196627 UYL196626:UYL196627 VIH196626:VIH196627 VSD196626:VSD196627 WBZ196626:WBZ196627 WLV196626:WLV196627 WVR196626:WVR196627 J262162:J262163 JF262162:JF262163 TB262162:TB262163 ACX262162:ACX262163 AMT262162:AMT262163 AWP262162:AWP262163 BGL262162:BGL262163 BQH262162:BQH262163 CAD262162:CAD262163 CJZ262162:CJZ262163 CTV262162:CTV262163 DDR262162:DDR262163 DNN262162:DNN262163 DXJ262162:DXJ262163 EHF262162:EHF262163 ERB262162:ERB262163 FAX262162:FAX262163 FKT262162:FKT262163 FUP262162:FUP262163 GEL262162:GEL262163 GOH262162:GOH262163 GYD262162:GYD262163 HHZ262162:HHZ262163 HRV262162:HRV262163 IBR262162:IBR262163 ILN262162:ILN262163 IVJ262162:IVJ262163 JFF262162:JFF262163 JPB262162:JPB262163 JYX262162:JYX262163 KIT262162:KIT262163 KSP262162:KSP262163 LCL262162:LCL262163 LMH262162:LMH262163 LWD262162:LWD262163 MFZ262162:MFZ262163 MPV262162:MPV262163 MZR262162:MZR262163 NJN262162:NJN262163 NTJ262162:NTJ262163 ODF262162:ODF262163 ONB262162:ONB262163 OWX262162:OWX262163 PGT262162:PGT262163 PQP262162:PQP262163 QAL262162:QAL262163 QKH262162:QKH262163 QUD262162:QUD262163 RDZ262162:RDZ262163 RNV262162:RNV262163 RXR262162:RXR262163 SHN262162:SHN262163 SRJ262162:SRJ262163 TBF262162:TBF262163 TLB262162:TLB262163 TUX262162:TUX262163 UET262162:UET262163 UOP262162:UOP262163 UYL262162:UYL262163 VIH262162:VIH262163 VSD262162:VSD262163 WBZ262162:WBZ262163 WLV262162:WLV262163 WVR262162:WVR262163 J327698:J327699 JF327698:JF327699 TB327698:TB327699 ACX327698:ACX327699 AMT327698:AMT327699 AWP327698:AWP327699 BGL327698:BGL327699 BQH327698:BQH327699 CAD327698:CAD327699 CJZ327698:CJZ327699 CTV327698:CTV327699 DDR327698:DDR327699 DNN327698:DNN327699 DXJ327698:DXJ327699 EHF327698:EHF327699 ERB327698:ERB327699 FAX327698:FAX327699 FKT327698:FKT327699 FUP327698:FUP327699 GEL327698:GEL327699 GOH327698:GOH327699 GYD327698:GYD327699 HHZ327698:HHZ327699 HRV327698:HRV327699 IBR327698:IBR327699 ILN327698:ILN327699 IVJ327698:IVJ327699 JFF327698:JFF327699 JPB327698:JPB327699 JYX327698:JYX327699 KIT327698:KIT327699 KSP327698:KSP327699 LCL327698:LCL327699 LMH327698:LMH327699 LWD327698:LWD327699 MFZ327698:MFZ327699 MPV327698:MPV327699 MZR327698:MZR327699 NJN327698:NJN327699 NTJ327698:NTJ327699 ODF327698:ODF327699 ONB327698:ONB327699 OWX327698:OWX327699 PGT327698:PGT327699 PQP327698:PQP327699 QAL327698:QAL327699 QKH327698:QKH327699 QUD327698:QUD327699 RDZ327698:RDZ327699 RNV327698:RNV327699 RXR327698:RXR327699 SHN327698:SHN327699 SRJ327698:SRJ327699 TBF327698:TBF327699 TLB327698:TLB327699 TUX327698:TUX327699 UET327698:UET327699 UOP327698:UOP327699 UYL327698:UYL327699 VIH327698:VIH327699 VSD327698:VSD327699 WBZ327698:WBZ327699 WLV327698:WLV327699 WVR327698:WVR327699 J393234:J393235 JF393234:JF393235 TB393234:TB393235 ACX393234:ACX393235 AMT393234:AMT393235 AWP393234:AWP393235 BGL393234:BGL393235 BQH393234:BQH393235 CAD393234:CAD393235 CJZ393234:CJZ393235 CTV393234:CTV393235 DDR393234:DDR393235 DNN393234:DNN393235 DXJ393234:DXJ393235 EHF393234:EHF393235 ERB393234:ERB393235 FAX393234:FAX393235 FKT393234:FKT393235 FUP393234:FUP393235 GEL393234:GEL393235 GOH393234:GOH393235 GYD393234:GYD393235 HHZ393234:HHZ393235 HRV393234:HRV393235 IBR393234:IBR393235 ILN393234:ILN393235 IVJ393234:IVJ393235 JFF393234:JFF393235 JPB393234:JPB393235 JYX393234:JYX393235 KIT393234:KIT393235 KSP393234:KSP393235 LCL393234:LCL393235 LMH393234:LMH393235 LWD393234:LWD393235 MFZ393234:MFZ393235 MPV393234:MPV393235 MZR393234:MZR393235 NJN393234:NJN393235 NTJ393234:NTJ393235 ODF393234:ODF393235 ONB393234:ONB393235 OWX393234:OWX393235 PGT393234:PGT393235 PQP393234:PQP393235 QAL393234:QAL393235 QKH393234:QKH393235 QUD393234:QUD393235 RDZ393234:RDZ393235 RNV393234:RNV393235 RXR393234:RXR393235 SHN393234:SHN393235 SRJ393234:SRJ393235 TBF393234:TBF393235 TLB393234:TLB393235 TUX393234:TUX393235 UET393234:UET393235 UOP393234:UOP393235 UYL393234:UYL393235 VIH393234:VIH393235 VSD393234:VSD393235 WBZ393234:WBZ393235 WLV393234:WLV393235 WVR393234:WVR393235 J458770:J458771 JF458770:JF458771 TB458770:TB458771 ACX458770:ACX458771 AMT458770:AMT458771 AWP458770:AWP458771 BGL458770:BGL458771 BQH458770:BQH458771 CAD458770:CAD458771 CJZ458770:CJZ458771 CTV458770:CTV458771 DDR458770:DDR458771 DNN458770:DNN458771 DXJ458770:DXJ458771 EHF458770:EHF458771 ERB458770:ERB458771 FAX458770:FAX458771 FKT458770:FKT458771 FUP458770:FUP458771 GEL458770:GEL458771 GOH458770:GOH458771 GYD458770:GYD458771 HHZ458770:HHZ458771 HRV458770:HRV458771 IBR458770:IBR458771 ILN458770:ILN458771 IVJ458770:IVJ458771 JFF458770:JFF458771 JPB458770:JPB458771 JYX458770:JYX458771 KIT458770:KIT458771 KSP458770:KSP458771 LCL458770:LCL458771 LMH458770:LMH458771 LWD458770:LWD458771 MFZ458770:MFZ458771 MPV458770:MPV458771 MZR458770:MZR458771 NJN458770:NJN458771 NTJ458770:NTJ458771 ODF458770:ODF458771 ONB458770:ONB458771 OWX458770:OWX458771 PGT458770:PGT458771 PQP458770:PQP458771 QAL458770:QAL458771 QKH458770:QKH458771 QUD458770:QUD458771 RDZ458770:RDZ458771 RNV458770:RNV458771 RXR458770:RXR458771 SHN458770:SHN458771 SRJ458770:SRJ458771 TBF458770:TBF458771 TLB458770:TLB458771 TUX458770:TUX458771 UET458770:UET458771 UOP458770:UOP458771 UYL458770:UYL458771 VIH458770:VIH458771 VSD458770:VSD458771 WBZ458770:WBZ458771 WLV458770:WLV458771 WVR458770:WVR458771 J524306:J524307 JF524306:JF524307 TB524306:TB524307 ACX524306:ACX524307 AMT524306:AMT524307 AWP524306:AWP524307 BGL524306:BGL524307 BQH524306:BQH524307 CAD524306:CAD524307 CJZ524306:CJZ524307 CTV524306:CTV524307 DDR524306:DDR524307 DNN524306:DNN524307 DXJ524306:DXJ524307 EHF524306:EHF524307 ERB524306:ERB524307 FAX524306:FAX524307 FKT524306:FKT524307 FUP524306:FUP524307 GEL524306:GEL524307 GOH524306:GOH524307 GYD524306:GYD524307 HHZ524306:HHZ524307 HRV524306:HRV524307 IBR524306:IBR524307 ILN524306:ILN524307 IVJ524306:IVJ524307 JFF524306:JFF524307 JPB524306:JPB524307 JYX524306:JYX524307 KIT524306:KIT524307 KSP524306:KSP524307 LCL524306:LCL524307 LMH524306:LMH524307 LWD524306:LWD524307 MFZ524306:MFZ524307 MPV524306:MPV524307 MZR524306:MZR524307 NJN524306:NJN524307 NTJ524306:NTJ524307 ODF524306:ODF524307 ONB524306:ONB524307 OWX524306:OWX524307 PGT524306:PGT524307 PQP524306:PQP524307 QAL524306:QAL524307 QKH524306:QKH524307 QUD524306:QUD524307 RDZ524306:RDZ524307 RNV524306:RNV524307 RXR524306:RXR524307 SHN524306:SHN524307 SRJ524306:SRJ524307 TBF524306:TBF524307 TLB524306:TLB524307 TUX524306:TUX524307 UET524306:UET524307 UOP524306:UOP524307 UYL524306:UYL524307 VIH524306:VIH524307 VSD524306:VSD524307 WBZ524306:WBZ524307 WLV524306:WLV524307 WVR524306:WVR524307 J589842:J589843 JF589842:JF589843 TB589842:TB589843 ACX589842:ACX589843 AMT589842:AMT589843 AWP589842:AWP589843 BGL589842:BGL589843 BQH589842:BQH589843 CAD589842:CAD589843 CJZ589842:CJZ589843 CTV589842:CTV589843 DDR589842:DDR589843 DNN589842:DNN589843 DXJ589842:DXJ589843 EHF589842:EHF589843 ERB589842:ERB589843 FAX589842:FAX589843 FKT589842:FKT589843 FUP589842:FUP589843 GEL589842:GEL589843 GOH589842:GOH589843 GYD589842:GYD589843 HHZ589842:HHZ589843 HRV589842:HRV589843 IBR589842:IBR589843 ILN589842:ILN589843 IVJ589842:IVJ589843 JFF589842:JFF589843 JPB589842:JPB589843 JYX589842:JYX589843 KIT589842:KIT589843 KSP589842:KSP589843 LCL589842:LCL589843 LMH589842:LMH589843 LWD589842:LWD589843 MFZ589842:MFZ589843 MPV589842:MPV589843 MZR589842:MZR589843 NJN589842:NJN589843 NTJ589842:NTJ589843 ODF589842:ODF589843 ONB589842:ONB589843 OWX589842:OWX589843 PGT589842:PGT589843 PQP589842:PQP589843 QAL589842:QAL589843 QKH589842:QKH589843 QUD589842:QUD589843 RDZ589842:RDZ589843 RNV589842:RNV589843 RXR589842:RXR589843 SHN589842:SHN589843 SRJ589842:SRJ589843 TBF589842:TBF589843 TLB589842:TLB589843 TUX589842:TUX589843 UET589842:UET589843 UOP589842:UOP589843 UYL589842:UYL589843 VIH589842:VIH589843 VSD589842:VSD589843 WBZ589842:WBZ589843 WLV589842:WLV589843 WVR589842:WVR589843 J655378:J655379 JF655378:JF655379 TB655378:TB655379 ACX655378:ACX655379 AMT655378:AMT655379 AWP655378:AWP655379 BGL655378:BGL655379 BQH655378:BQH655379 CAD655378:CAD655379 CJZ655378:CJZ655379 CTV655378:CTV655379 DDR655378:DDR655379 DNN655378:DNN655379 DXJ655378:DXJ655379 EHF655378:EHF655379 ERB655378:ERB655379 FAX655378:FAX655379 FKT655378:FKT655379 FUP655378:FUP655379 GEL655378:GEL655379 GOH655378:GOH655379 GYD655378:GYD655379 HHZ655378:HHZ655379 HRV655378:HRV655379 IBR655378:IBR655379 ILN655378:ILN655379 IVJ655378:IVJ655379 JFF655378:JFF655379 JPB655378:JPB655379 JYX655378:JYX655379 KIT655378:KIT655379 KSP655378:KSP655379 LCL655378:LCL655379 LMH655378:LMH655379 LWD655378:LWD655379 MFZ655378:MFZ655379 MPV655378:MPV655379 MZR655378:MZR655379 NJN655378:NJN655379 NTJ655378:NTJ655379 ODF655378:ODF655379 ONB655378:ONB655379 OWX655378:OWX655379 PGT655378:PGT655379 PQP655378:PQP655379 QAL655378:QAL655379 QKH655378:QKH655379 QUD655378:QUD655379 RDZ655378:RDZ655379 RNV655378:RNV655379 RXR655378:RXR655379 SHN655378:SHN655379 SRJ655378:SRJ655379 TBF655378:TBF655379 TLB655378:TLB655379 TUX655378:TUX655379 UET655378:UET655379 UOP655378:UOP655379 UYL655378:UYL655379 VIH655378:VIH655379 VSD655378:VSD655379 WBZ655378:WBZ655379 WLV655378:WLV655379 WVR655378:WVR655379 J720914:J720915 JF720914:JF720915 TB720914:TB720915 ACX720914:ACX720915 AMT720914:AMT720915 AWP720914:AWP720915 BGL720914:BGL720915 BQH720914:BQH720915 CAD720914:CAD720915 CJZ720914:CJZ720915 CTV720914:CTV720915 DDR720914:DDR720915 DNN720914:DNN720915 DXJ720914:DXJ720915 EHF720914:EHF720915 ERB720914:ERB720915 FAX720914:FAX720915 FKT720914:FKT720915 FUP720914:FUP720915 GEL720914:GEL720915 GOH720914:GOH720915 GYD720914:GYD720915 HHZ720914:HHZ720915 HRV720914:HRV720915 IBR720914:IBR720915 ILN720914:ILN720915 IVJ720914:IVJ720915 JFF720914:JFF720915 JPB720914:JPB720915 JYX720914:JYX720915 KIT720914:KIT720915 KSP720914:KSP720915 LCL720914:LCL720915 LMH720914:LMH720915 LWD720914:LWD720915 MFZ720914:MFZ720915 MPV720914:MPV720915 MZR720914:MZR720915 NJN720914:NJN720915 NTJ720914:NTJ720915 ODF720914:ODF720915 ONB720914:ONB720915 OWX720914:OWX720915 PGT720914:PGT720915 PQP720914:PQP720915 QAL720914:QAL720915 QKH720914:QKH720915 QUD720914:QUD720915 RDZ720914:RDZ720915 RNV720914:RNV720915 RXR720914:RXR720915 SHN720914:SHN720915 SRJ720914:SRJ720915 TBF720914:TBF720915 TLB720914:TLB720915 TUX720914:TUX720915 UET720914:UET720915 UOP720914:UOP720915 UYL720914:UYL720915 VIH720914:VIH720915 VSD720914:VSD720915 WBZ720914:WBZ720915 WLV720914:WLV720915 WVR720914:WVR720915 J786450:J786451 JF786450:JF786451 TB786450:TB786451 ACX786450:ACX786451 AMT786450:AMT786451 AWP786450:AWP786451 BGL786450:BGL786451 BQH786450:BQH786451 CAD786450:CAD786451 CJZ786450:CJZ786451 CTV786450:CTV786451 DDR786450:DDR786451 DNN786450:DNN786451 DXJ786450:DXJ786451 EHF786450:EHF786451 ERB786450:ERB786451 FAX786450:FAX786451 FKT786450:FKT786451 FUP786450:FUP786451 GEL786450:GEL786451 GOH786450:GOH786451 GYD786450:GYD786451 HHZ786450:HHZ786451 HRV786450:HRV786451 IBR786450:IBR786451 ILN786450:ILN786451 IVJ786450:IVJ786451 JFF786450:JFF786451 JPB786450:JPB786451 JYX786450:JYX786451 KIT786450:KIT786451 KSP786450:KSP786451 LCL786450:LCL786451 LMH786450:LMH786451 LWD786450:LWD786451 MFZ786450:MFZ786451 MPV786450:MPV786451 MZR786450:MZR786451 NJN786450:NJN786451 NTJ786450:NTJ786451 ODF786450:ODF786451 ONB786450:ONB786451 OWX786450:OWX786451 PGT786450:PGT786451 PQP786450:PQP786451 QAL786450:QAL786451 QKH786450:QKH786451 QUD786450:QUD786451 RDZ786450:RDZ786451 RNV786450:RNV786451 RXR786450:RXR786451 SHN786450:SHN786451 SRJ786450:SRJ786451 TBF786450:TBF786451 TLB786450:TLB786451 TUX786450:TUX786451 UET786450:UET786451 UOP786450:UOP786451 UYL786450:UYL786451 VIH786450:VIH786451 VSD786450:VSD786451 WBZ786450:WBZ786451 WLV786450:WLV786451 WVR786450:WVR786451 J851986:J851987 JF851986:JF851987 TB851986:TB851987 ACX851986:ACX851987 AMT851986:AMT851987 AWP851986:AWP851987 BGL851986:BGL851987 BQH851986:BQH851987 CAD851986:CAD851987 CJZ851986:CJZ851987 CTV851986:CTV851987 DDR851986:DDR851987 DNN851986:DNN851987 DXJ851986:DXJ851987 EHF851986:EHF851987 ERB851986:ERB851987 FAX851986:FAX851987 FKT851986:FKT851987 FUP851986:FUP851987 GEL851986:GEL851987 GOH851986:GOH851987 GYD851986:GYD851987 HHZ851986:HHZ851987 HRV851986:HRV851987 IBR851986:IBR851987 ILN851986:ILN851987 IVJ851986:IVJ851987 JFF851986:JFF851987 JPB851986:JPB851987 JYX851986:JYX851987 KIT851986:KIT851987 KSP851986:KSP851987 LCL851986:LCL851987 LMH851986:LMH851987 LWD851986:LWD851987 MFZ851986:MFZ851987 MPV851986:MPV851987 MZR851986:MZR851987 NJN851986:NJN851987 NTJ851986:NTJ851987 ODF851986:ODF851987 ONB851986:ONB851987 OWX851986:OWX851987 PGT851986:PGT851987 PQP851986:PQP851987 QAL851986:QAL851987 QKH851986:QKH851987 QUD851986:QUD851987 RDZ851986:RDZ851987 RNV851986:RNV851987 RXR851986:RXR851987 SHN851986:SHN851987 SRJ851986:SRJ851987 TBF851986:TBF851987 TLB851986:TLB851987 TUX851986:TUX851987 UET851986:UET851987 UOP851986:UOP851987 UYL851986:UYL851987 VIH851986:VIH851987 VSD851986:VSD851987 WBZ851986:WBZ851987 WLV851986:WLV851987 WVR851986:WVR851987 J917522:J917523 JF917522:JF917523 TB917522:TB917523 ACX917522:ACX917523 AMT917522:AMT917523 AWP917522:AWP917523 BGL917522:BGL917523 BQH917522:BQH917523 CAD917522:CAD917523 CJZ917522:CJZ917523 CTV917522:CTV917523 DDR917522:DDR917523 DNN917522:DNN917523 DXJ917522:DXJ917523 EHF917522:EHF917523 ERB917522:ERB917523 FAX917522:FAX917523 FKT917522:FKT917523 FUP917522:FUP917523 GEL917522:GEL917523 GOH917522:GOH917523 GYD917522:GYD917523 HHZ917522:HHZ917523 HRV917522:HRV917523 IBR917522:IBR917523 ILN917522:ILN917523 IVJ917522:IVJ917523 JFF917522:JFF917523 JPB917522:JPB917523 JYX917522:JYX917523 KIT917522:KIT917523 KSP917522:KSP917523 LCL917522:LCL917523 LMH917522:LMH917523 LWD917522:LWD917523 MFZ917522:MFZ917523 MPV917522:MPV917523 MZR917522:MZR917523 NJN917522:NJN917523 NTJ917522:NTJ917523 ODF917522:ODF917523 ONB917522:ONB917523 OWX917522:OWX917523 PGT917522:PGT917523 PQP917522:PQP917523 QAL917522:QAL917523 QKH917522:QKH917523 QUD917522:QUD917523 RDZ917522:RDZ917523 RNV917522:RNV917523 RXR917522:RXR917523 SHN917522:SHN917523 SRJ917522:SRJ917523 TBF917522:TBF917523 TLB917522:TLB917523 TUX917522:TUX917523 UET917522:UET917523 UOP917522:UOP917523 UYL917522:UYL917523 VIH917522:VIH917523 VSD917522:VSD917523 WBZ917522:WBZ917523 WLV917522:WLV917523 WVR917522:WVR917523 J983058:J983059 JF983058:JF983059 TB983058:TB983059 ACX983058:ACX983059 AMT983058:AMT983059 AWP983058:AWP983059 BGL983058:BGL983059 BQH983058:BQH983059 CAD983058:CAD983059 CJZ983058:CJZ983059 CTV983058:CTV983059 DDR983058:DDR983059 DNN983058:DNN983059 DXJ983058:DXJ983059 EHF983058:EHF983059 ERB983058:ERB983059 FAX983058:FAX983059 FKT983058:FKT983059 FUP983058:FUP983059 GEL983058:GEL983059 GOH983058:GOH983059 GYD983058:GYD983059 HHZ983058:HHZ983059 HRV983058:HRV983059 IBR983058:IBR983059 ILN983058:ILN983059 IVJ983058:IVJ983059 JFF983058:JFF983059 JPB983058:JPB983059 JYX983058:JYX983059 KIT983058:KIT983059 KSP983058:KSP983059 LCL983058:LCL983059 LMH983058:LMH983059 LWD983058:LWD983059 MFZ983058:MFZ983059 MPV983058:MPV983059 MZR983058:MZR983059 NJN983058:NJN983059 NTJ983058:NTJ983059 ODF983058:ODF983059 ONB983058:ONB983059 OWX983058:OWX983059 PGT983058:PGT983059 PQP983058:PQP983059 QAL983058:QAL983059 QKH983058:QKH983059 QUD983058:QUD983059 RDZ983058:RDZ983059 RNV983058:RNV983059 RXR983058:RXR983059 SHN983058:SHN983059 SRJ983058:SRJ983059 TBF983058:TBF983059 TLB983058:TLB983059 TUX983058:TUX983059 UET983058:UET983059 UOP983058:UOP983059 UYL983058:UYL983059 VIH983058:VIH983059 VSD983058:VSD983059 WBZ983058:WBZ983059 WLV983058:WLV983059 WVR983058:WVR983059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K65555:P65555 JG65555:JL65555 TC65555:TH65555 ACY65555:ADD65555 AMU65555:AMZ65555 AWQ65555:AWV65555 BGM65555:BGR65555 BQI65555:BQN65555 CAE65555:CAJ65555 CKA65555:CKF65555 CTW65555:CUB65555 DDS65555:DDX65555 DNO65555:DNT65555 DXK65555:DXP65555 EHG65555:EHL65555 ERC65555:ERH65555 FAY65555:FBD65555 FKU65555:FKZ65555 FUQ65555:FUV65555 GEM65555:GER65555 GOI65555:GON65555 GYE65555:GYJ65555 HIA65555:HIF65555 HRW65555:HSB65555 IBS65555:IBX65555 ILO65555:ILT65555 IVK65555:IVP65555 JFG65555:JFL65555 JPC65555:JPH65555 JYY65555:JZD65555 KIU65555:KIZ65555 KSQ65555:KSV65555 LCM65555:LCR65555 LMI65555:LMN65555 LWE65555:LWJ65555 MGA65555:MGF65555 MPW65555:MQB65555 MZS65555:MZX65555 NJO65555:NJT65555 NTK65555:NTP65555 ODG65555:ODL65555 ONC65555:ONH65555 OWY65555:OXD65555 PGU65555:PGZ65555 PQQ65555:PQV65555 QAM65555:QAR65555 QKI65555:QKN65555 QUE65555:QUJ65555 REA65555:REF65555 RNW65555:ROB65555 RXS65555:RXX65555 SHO65555:SHT65555 SRK65555:SRP65555 TBG65555:TBL65555 TLC65555:TLH65555 TUY65555:TVD65555 UEU65555:UEZ65555 UOQ65555:UOV65555 UYM65555:UYR65555 VII65555:VIN65555 VSE65555:VSJ65555 WCA65555:WCF65555 WLW65555:WMB65555 WVS65555:WVX65555 K131091:P131091 JG131091:JL131091 TC131091:TH131091 ACY131091:ADD131091 AMU131091:AMZ131091 AWQ131091:AWV131091 BGM131091:BGR131091 BQI131091:BQN131091 CAE131091:CAJ131091 CKA131091:CKF131091 CTW131091:CUB131091 DDS131091:DDX131091 DNO131091:DNT131091 DXK131091:DXP131091 EHG131091:EHL131091 ERC131091:ERH131091 FAY131091:FBD131091 FKU131091:FKZ131091 FUQ131091:FUV131091 GEM131091:GER131091 GOI131091:GON131091 GYE131091:GYJ131091 HIA131091:HIF131091 HRW131091:HSB131091 IBS131091:IBX131091 ILO131091:ILT131091 IVK131091:IVP131091 JFG131091:JFL131091 JPC131091:JPH131091 JYY131091:JZD131091 KIU131091:KIZ131091 KSQ131091:KSV131091 LCM131091:LCR131091 LMI131091:LMN131091 LWE131091:LWJ131091 MGA131091:MGF131091 MPW131091:MQB131091 MZS131091:MZX131091 NJO131091:NJT131091 NTK131091:NTP131091 ODG131091:ODL131091 ONC131091:ONH131091 OWY131091:OXD131091 PGU131091:PGZ131091 PQQ131091:PQV131091 QAM131091:QAR131091 QKI131091:QKN131091 QUE131091:QUJ131091 REA131091:REF131091 RNW131091:ROB131091 RXS131091:RXX131091 SHO131091:SHT131091 SRK131091:SRP131091 TBG131091:TBL131091 TLC131091:TLH131091 TUY131091:TVD131091 UEU131091:UEZ131091 UOQ131091:UOV131091 UYM131091:UYR131091 VII131091:VIN131091 VSE131091:VSJ131091 WCA131091:WCF131091 WLW131091:WMB131091 WVS131091:WVX131091 K196627:P196627 JG196627:JL196627 TC196627:TH196627 ACY196627:ADD196627 AMU196627:AMZ196627 AWQ196627:AWV196627 BGM196627:BGR196627 BQI196627:BQN196627 CAE196627:CAJ196627 CKA196627:CKF196627 CTW196627:CUB196627 DDS196627:DDX196627 DNO196627:DNT196627 DXK196627:DXP196627 EHG196627:EHL196627 ERC196627:ERH196627 FAY196627:FBD196627 FKU196627:FKZ196627 FUQ196627:FUV196627 GEM196627:GER196627 GOI196627:GON196627 GYE196627:GYJ196627 HIA196627:HIF196627 HRW196627:HSB196627 IBS196627:IBX196627 ILO196627:ILT196627 IVK196627:IVP196627 JFG196627:JFL196627 JPC196627:JPH196627 JYY196627:JZD196627 KIU196627:KIZ196627 KSQ196627:KSV196627 LCM196627:LCR196627 LMI196627:LMN196627 LWE196627:LWJ196627 MGA196627:MGF196627 MPW196627:MQB196627 MZS196627:MZX196627 NJO196627:NJT196627 NTK196627:NTP196627 ODG196627:ODL196627 ONC196627:ONH196627 OWY196627:OXD196627 PGU196627:PGZ196627 PQQ196627:PQV196627 QAM196627:QAR196627 QKI196627:QKN196627 QUE196627:QUJ196627 REA196627:REF196627 RNW196627:ROB196627 RXS196627:RXX196627 SHO196627:SHT196627 SRK196627:SRP196627 TBG196627:TBL196627 TLC196627:TLH196627 TUY196627:TVD196627 UEU196627:UEZ196627 UOQ196627:UOV196627 UYM196627:UYR196627 VII196627:VIN196627 VSE196627:VSJ196627 WCA196627:WCF196627 WLW196627:WMB196627 WVS196627:WVX196627 K262163:P262163 JG262163:JL262163 TC262163:TH262163 ACY262163:ADD262163 AMU262163:AMZ262163 AWQ262163:AWV262163 BGM262163:BGR262163 BQI262163:BQN262163 CAE262163:CAJ262163 CKA262163:CKF262163 CTW262163:CUB262163 DDS262163:DDX262163 DNO262163:DNT262163 DXK262163:DXP262163 EHG262163:EHL262163 ERC262163:ERH262163 FAY262163:FBD262163 FKU262163:FKZ262163 FUQ262163:FUV262163 GEM262163:GER262163 GOI262163:GON262163 GYE262163:GYJ262163 HIA262163:HIF262163 HRW262163:HSB262163 IBS262163:IBX262163 ILO262163:ILT262163 IVK262163:IVP262163 JFG262163:JFL262163 JPC262163:JPH262163 JYY262163:JZD262163 KIU262163:KIZ262163 KSQ262163:KSV262163 LCM262163:LCR262163 LMI262163:LMN262163 LWE262163:LWJ262163 MGA262163:MGF262163 MPW262163:MQB262163 MZS262163:MZX262163 NJO262163:NJT262163 NTK262163:NTP262163 ODG262163:ODL262163 ONC262163:ONH262163 OWY262163:OXD262163 PGU262163:PGZ262163 PQQ262163:PQV262163 QAM262163:QAR262163 QKI262163:QKN262163 QUE262163:QUJ262163 REA262163:REF262163 RNW262163:ROB262163 RXS262163:RXX262163 SHO262163:SHT262163 SRK262163:SRP262163 TBG262163:TBL262163 TLC262163:TLH262163 TUY262163:TVD262163 UEU262163:UEZ262163 UOQ262163:UOV262163 UYM262163:UYR262163 VII262163:VIN262163 VSE262163:VSJ262163 WCA262163:WCF262163 WLW262163:WMB262163 WVS262163:WVX262163 K327699:P327699 JG327699:JL327699 TC327699:TH327699 ACY327699:ADD327699 AMU327699:AMZ327699 AWQ327699:AWV327699 BGM327699:BGR327699 BQI327699:BQN327699 CAE327699:CAJ327699 CKA327699:CKF327699 CTW327699:CUB327699 DDS327699:DDX327699 DNO327699:DNT327699 DXK327699:DXP327699 EHG327699:EHL327699 ERC327699:ERH327699 FAY327699:FBD327699 FKU327699:FKZ327699 FUQ327699:FUV327699 GEM327699:GER327699 GOI327699:GON327699 GYE327699:GYJ327699 HIA327699:HIF327699 HRW327699:HSB327699 IBS327699:IBX327699 ILO327699:ILT327699 IVK327699:IVP327699 JFG327699:JFL327699 JPC327699:JPH327699 JYY327699:JZD327699 KIU327699:KIZ327699 KSQ327699:KSV327699 LCM327699:LCR327699 LMI327699:LMN327699 LWE327699:LWJ327699 MGA327699:MGF327699 MPW327699:MQB327699 MZS327699:MZX327699 NJO327699:NJT327699 NTK327699:NTP327699 ODG327699:ODL327699 ONC327699:ONH327699 OWY327699:OXD327699 PGU327699:PGZ327699 PQQ327699:PQV327699 QAM327699:QAR327699 QKI327699:QKN327699 QUE327699:QUJ327699 REA327699:REF327699 RNW327699:ROB327699 RXS327699:RXX327699 SHO327699:SHT327699 SRK327699:SRP327699 TBG327699:TBL327699 TLC327699:TLH327699 TUY327699:TVD327699 UEU327699:UEZ327699 UOQ327699:UOV327699 UYM327699:UYR327699 VII327699:VIN327699 VSE327699:VSJ327699 WCA327699:WCF327699 WLW327699:WMB327699 WVS327699:WVX327699 K393235:P393235 JG393235:JL393235 TC393235:TH393235 ACY393235:ADD393235 AMU393235:AMZ393235 AWQ393235:AWV393235 BGM393235:BGR393235 BQI393235:BQN393235 CAE393235:CAJ393235 CKA393235:CKF393235 CTW393235:CUB393235 DDS393235:DDX393235 DNO393235:DNT393235 DXK393235:DXP393235 EHG393235:EHL393235 ERC393235:ERH393235 FAY393235:FBD393235 FKU393235:FKZ393235 FUQ393235:FUV393235 GEM393235:GER393235 GOI393235:GON393235 GYE393235:GYJ393235 HIA393235:HIF393235 HRW393235:HSB393235 IBS393235:IBX393235 ILO393235:ILT393235 IVK393235:IVP393235 JFG393235:JFL393235 JPC393235:JPH393235 JYY393235:JZD393235 KIU393235:KIZ393235 KSQ393235:KSV393235 LCM393235:LCR393235 LMI393235:LMN393235 LWE393235:LWJ393235 MGA393235:MGF393235 MPW393235:MQB393235 MZS393235:MZX393235 NJO393235:NJT393235 NTK393235:NTP393235 ODG393235:ODL393235 ONC393235:ONH393235 OWY393235:OXD393235 PGU393235:PGZ393235 PQQ393235:PQV393235 QAM393235:QAR393235 QKI393235:QKN393235 QUE393235:QUJ393235 REA393235:REF393235 RNW393235:ROB393235 RXS393235:RXX393235 SHO393235:SHT393235 SRK393235:SRP393235 TBG393235:TBL393235 TLC393235:TLH393235 TUY393235:TVD393235 UEU393235:UEZ393235 UOQ393235:UOV393235 UYM393235:UYR393235 VII393235:VIN393235 VSE393235:VSJ393235 WCA393235:WCF393235 WLW393235:WMB393235 WVS393235:WVX393235 K458771:P458771 JG458771:JL458771 TC458771:TH458771 ACY458771:ADD458771 AMU458771:AMZ458771 AWQ458771:AWV458771 BGM458771:BGR458771 BQI458771:BQN458771 CAE458771:CAJ458771 CKA458771:CKF458771 CTW458771:CUB458771 DDS458771:DDX458771 DNO458771:DNT458771 DXK458771:DXP458771 EHG458771:EHL458771 ERC458771:ERH458771 FAY458771:FBD458771 FKU458771:FKZ458771 FUQ458771:FUV458771 GEM458771:GER458771 GOI458771:GON458771 GYE458771:GYJ458771 HIA458771:HIF458771 HRW458771:HSB458771 IBS458771:IBX458771 ILO458771:ILT458771 IVK458771:IVP458771 JFG458771:JFL458771 JPC458771:JPH458771 JYY458771:JZD458771 KIU458771:KIZ458771 KSQ458771:KSV458771 LCM458771:LCR458771 LMI458771:LMN458771 LWE458771:LWJ458771 MGA458771:MGF458771 MPW458771:MQB458771 MZS458771:MZX458771 NJO458771:NJT458771 NTK458771:NTP458771 ODG458771:ODL458771 ONC458771:ONH458771 OWY458771:OXD458771 PGU458771:PGZ458771 PQQ458771:PQV458771 QAM458771:QAR458771 QKI458771:QKN458771 QUE458771:QUJ458771 REA458771:REF458771 RNW458771:ROB458771 RXS458771:RXX458771 SHO458771:SHT458771 SRK458771:SRP458771 TBG458771:TBL458771 TLC458771:TLH458771 TUY458771:TVD458771 UEU458771:UEZ458771 UOQ458771:UOV458771 UYM458771:UYR458771 VII458771:VIN458771 VSE458771:VSJ458771 WCA458771:WCF458771 WLW458771:WMB458771 WVS458771:WVX458771 K524307:P524307 JG524307:JL524307 TC524307:TH524307 ACY524307:ADD524307 AMU524307:AMZ524307 AWQ524307:AWV524307 BGM524307:BGR524307 BQI524307:BQN524307 CAE524307:CAJ524307 CKA524307:CKF524307 CTW524307:CUB524307 DDS524307:DDX524307 DNO524307:DNT524307 DXK524307:DXP524307 EHG524307:EHL524307 ERC524307:ERH524307 FAY524307:FBD524307 FKU524307:FKZ524307 FUQ524307:FUV524307 GEM524307:GER524307 GOI524307:GON524307 GYE524307:GYJ524307 HIA524307:HIF524307 HRW524307:HSB524307 IBS524307:IBX524307 ILO524307:ILT524307 IVK524307:IVP524307 JFG524307:JFL524307 JPC524307:JPH524307 JYY524307:JZD524307 KIU524307:KIZ524307 KSQ524307:KSV524307 LCM524307:LCR524307 LMI524307:LMN524307 LWE524307:LWJ524307 MGA524307:MGF524307 MPW524307:MQB524307 MZS524307:MZX524307 NJO524307:NJT524307 NTK524307:NTP524307 ODG524307:ODL524307 ONC524307:ONH524307 OWY524307:OXD524307 PGU524307:PGZ524307 PQQ524307:PQV524307 QAM524307:QAR524307 QKI524307:QKN524307 QUE524307:QUJ524307 REA524307:REF524307 RNW524307:ROB524307 RXS524307:RXX524307 SHO524307:SHT524307 SRK524307:SRP524307 TBG524307:TBL524307 TLC524307:TLH524307 TUY524307:TVD524307 UEU524307:UEZ524307 UOQ524307:UOV524307 UYM524307:UYR524307 VII524307:VIN524307 VSE524307:VSJ524307 WCA524307:WCF524307 WLW524307:WMB524307 WVS524307:WVX524307 K589843:P589843 JG589843:JL589843 TC589843:TH589843 ACY589843:ADD589843 AMU589843:AMZ589843 AWQ589843:AWV589843 BGM589843:BGR589843 BQI589843:BQN589843 CAE589843:CAJ589843 CKA589843:CKF589843 CTW589843:CUB589843 DDS589843:DDX589843 DNO589843:DNT589843 DXK589843:DXP589843 EHG589843:EHL589843 ERC589843:ERH589843 FAY589843:FBD589843 FKU589843:FKZ589843 FUQ589843:FUV589843 GEM589843:GER589843 GOI589843:GON589843 GYE589843:GYJ589843 HIA589843:HIF589843 HRW589843:HSB589843 IBS589843:IBX589843 ILO589843:ILT589843 IVK589843:IVP589843 JFG589843:JFL589843 JPC589843:JPH589843 JYY589843:JZD589843 KIU589843:KIZ589843 KSQ589843:KSV589843 LCM589843:LCR589843 LMI589843:LMN589843 LWE589843:LWJ589843 MGA589843:MGF589843 MPW589843:MQB589843 MZS589843:MZX589843 NJO589843:NJT589843 NTK589843:NTP589843 ODG589843:ODL589843 ONC589843:ONH589843 OWY589843:OXD589843 PGU589843:PGZ589843 PQQ589843:PQV589843 QAM589843:QAR589843 QKI589843:QKN589843 QUE589843:QUJ589843 REA589843:REF589843 RNW589843:ROB589843 RXS589843:RXX589843 SHO589843:SHT589843 SRK589843:SRP589843 TBG589843:TBL589843 TLC589843:TLH589843 TUY589843:TVD589843 UEU589843:UEZ589843 UOQ589843:UOV589843 UYM589843:UYR589843 VII589843:VIN589843 VSE589843:VSJ589843 WCA589843:WCF589843 WLW589843:WMB589843 WVS589843:WVX589843 K655379:P655379 JG655379:JL655379 TC655379:TH655379 ACY655379:ADD655379 AMU655379:AMZ655379 AWQ655379:AWV655379 BGM655379:BGR655379 BQI655379:BQN655379 CAE655379:CAJ655379 CKA655379:CKF655379 CTW655379:CUB655379 DDS655379:DDX655379 DNO655379:DNT655379 DXK655379:DXP655379 EHG655379:EHL655379 ERC655379:ERH655379 FAY655379:FBD655379 FKU655379:FKZ655379 FUQ655379:FUV655379 GEM655379:GER655379 GOI655379:GON655379 GYE655379:GYJ655379 HIA655379:HIF655379 HRW655379:HSB655379 IBS655379:IBX655379 ILO655379:ILT655379 IVK655379:IVP655379 JFG655379:JFL655379 JPC655379:JPH655379 JYY655379:JZD655379 KIU655379:KIZ655379 KSQ655379:KSV655379 LCM655379:LCR655379 LMI655379:LMN655379 LWE655379:LWJ655379 MGA655379:MGF655379 MPW655379:MQB655379 MZS655379:MZX655379 NJO655379:NJT655379 NTK655379:NTP655379 ODG655379:ODL655379 ONC655379:ONH655379 OWY655379:OXD655379 PGU655379:PGZ655379 PQQ655379:PQV655379 QAM655379:QAR655379 QKI655379:QKN655379 QUE655379:QUJ655379 REA655379:REF655379 RNW655379:ROB655379 RXS655379:RXX655379 SHO655379:SHT655379 SRK655379:SRP655379 TBG655379:TBL655379 TLC655379:TLH655379 TUY655379:TVD655379 UEU655379:UEZ655379 UOQ655379:UOV655379 UYM655379:UYR655379 VII655379:VIN655379 VSE655379:VSJ655379 WCA655379:WCF655379 WLW655379:WMB655379 WVS655379:WVX655379 K720915:P720915 JG720915:JL720915 TC720915:TH720915 ACY720915:ADD720915 AMU720915:AMZ720915 AWQ720915:AWV720915 BGM720915:BGR720915 BQI720915:BQN720915 CAE720915:CAJ720915 CKA720915:CKF720915 CTW720915:CUB720915 DDS720915:DDX720915 DNO720915:DNT720915 DXK720915:DXP720915 EHG720915:EHL720915 ERC720915:ERH720915 FAY720915:FBD720915 FKU720915:FKZ720915 FUQ720915:FUV720915 GEM720915:GER720915 GOI720915:GON720915 GYE720915:GYJ720915 HIA720915:HIF720915 HRW720915:HSB720915 IBS720915:IBX720915 ILO720915:ILT720915 IVK720915:IVP720915 JFG720915:JFL720915 JPC720915:JPH720915 JYY720915:JZD720915 KIU720915:KIZ720915 KSQ720915:KSV720915 LCM720915:LCR720915 LMI720915:LMN720915 LWE720915:LWJ720915 MGA720915:MGF720915 MPW720915:MQB720915 MZS720915:MZX720915 NJO720915:NJT720915 NTK720915:NTP720915 ODG720915:ODL720915 ONC720915:ONH720915 OWY720915:OXD720915 PGU720915:PGZ720915 PQQ720915:PQV720915 QAM720915:QAR720915 QKI720915:QKN720915 QUE720915:QUJ720915 REA720915:REF720915 RNW720915:ROB720915 RXS720915:RXX720915 SHO720915:SHT720915 SRK720915:SRP720915 TBG720915:TBL720915 TLC720915:TLH720915 TUY720915:TVD720915 UEU720915:UEZ720915 UOQ720915:UOV720915 UYM720915:UYR720915 VII720915:VIN720915 VSE720915:VSJ720915 WCA720915:WCF720915 WLW720915:WMB720915 WVS720915:WVX720915 K786451:P786451 JG786451:JL786451 TC786451:TH786451 ACY786451:ADD786451 AMU786451:AMZ786451 AWQ786451:AWV786451 BGM786451:BGR786451 BQI786451:BQN786451 CAE786451:CAJ786451 CKA786451:CKF786451 CTW786451:CUB786451 DDS786451:DDX786451 DNO786451:DNT786451 DXK786451:DXP786451 EHG786451:EHL786451 ERC786451:ERH786451 FAY786451:FBD786451 FKU786451:FKZ786451 FUQ786451:FUV786451 GEM786451:GER786451 GOI786451:GON786451 GYE786451:GYJ786451 HIA786451:HIF786451 HRW786451:HSB786451 IBS786451:IBX786451 ILO786451:ILT786451 IVK786451:IVP786451 JFG786451:JFL786451 JPC786451:JPH786451 JYY786451:JZD786451 KIU786451:KIZ786451 KSQ786451:KSV786451 LCM786451:LCR786451 LMI786451:LMN786451 LWE786451:LWJ786451 MGA786451:MGF786451 MPW786451:MQB786451 MZS786451:MZX786451 NJO786451:NJT786451 NTK786451:NTP786451 ODG786451:ODL786451 ONC786451:ONH786451 OWY786451:OXD786451 PGU786451:PGZ786451 PQQ786451:PQV786451 QAM786451:QAR786451 QKI786451:QKN786451 QUE786451:QUJ786451 REA786451:REF786451 RNW786451:ROB786451 RXS786451:RXX786451 SHO786451:SHT786451 SRK786451:SRP786451 TBG786451:TBL786451 TLC786451:TLH786451 TUY786451:TVD786451 UEU786451:UEZ786451 UOQ786451:UOV786451 UYM786451:UYR786451 VII786451:VIN786451 VSE786451:VSJ786451 WCA786451:WCF786451 WLW786451:WMB786451 WVS786451:WVX786451 K851987:P851987 JG851987:JL851987 TC851987:TH851987 ACY851987:ADD851987 AMU851987:AMZ851987 AWQ851987:AWV851987 BGM851987:BGR851987 BQI851987:BQN851987 CAE851987:CAJ851987 CKA851987:CKF851987 CTW851987:CUB851987 DDS851987:DDX851987 DNO851987:DNT851987 DXK851987:DXP851987 EHG851987:EHL851987 ERC851987:ERH851987 FAY851987:FBD851987 FKU851987:FKZ851987 FUQ851987:FUV851987 GEM851987:GER851987 GOI851987:GON851987 GYE851987:GYJ851987 HIA851987:HIF851987 HRW851987:HSB851987 IBS851987:IBX851987 ILO851987:ILT851987 IVK851987:IVP851987 JFG851987:JFL851987 JPC851987:JPH851987 JYY851987:JZD851987 KIU851987:KIZ851987 KSQ851987:KSV851987 LCM851987:LCR851987 LMI851987:LMN851987 LWE851987:LWJ851987 MGA851987:MGF851987 MPW851987:MQB851987 MZS851987:MZX851987 NJO851987:NJT851987 NTK851987:NTP851987 ODG851987:ODL851987 ONC851987:ONH851987 OWY851987:OXD851987 PGU851987:PGZ851987 PQQ851987:PQV851987 QAM851987:QAR851987 QKI851987:QKN851987 QUE851987:QUJ851987 REA851987:REF851987 RNW851987:ROB851987 RXS851987:RXX851987 SHO851987:SHT851987 SRK851987:SRP851987 TBG851987:TBL851987 TLC851987:TLH851987 TUY851987:TVD851987 UEU851987:UEZ851987 UOQ851987:UOV851987 UYM851987:UYR851987 VII851987:VIN851987 VSE851987:VSJ851987 WCA851987:WCF851987 WLW851987:WMB851987 WVS851987:WVX851987 K917523:P917523 JG917523:JL917523 TC917523:TH917523 ACY917523:ADD917523 AMU917523:AMZ917523 AWQ917523:AWV917523 BGM917523:BGR917523 BQI917523:BQN917523 CAE917523:CAJ917523 CKA917523:CKF917523 CTW917523:CUB917523 DDS917523:DDX917523 DNO917523:DNT917523 DXK917523:DXP917523 EHG917523:EHL917523 ERC917523:ERH917523 FAY917523:FBD917523 FKU917523:FKZ917523 FUQ917523:FUV917523 GEM917523:GER917523 GOI917523:GON917523 GYE917523:GYJ917523 HIA917523:HIF917523 HRW917523:HSB917523 IBS917523:IBX917523 ILO917523:ILT917523 IVK917523:IVP917523 JFG917523:JFL917523 JPC917523:JPH917523 JYY917523:JZD917523 KIU917523:KIZ917523 KSQ917523:KSV917523 LCM917523:LCR917523 LMI917523:LMN917523 LWE917523:LWJ917523 MGA917523:MGF917523 MPW917523:MQB917523 MZS917523:MZX917523 NJO917523:NJT917523 NTK917523:NTP917523 ODG917523:ODL917523 ONC917523:ONH917523 OWY917523:OXD917523 PGU917523:PGZ917523 PQQ917523:PQV917523 QAM917523:QAR917523 QKI917523:QKN917523 QUE917523:QUJ917523 REA917523:REF917523 RNW917523:ROB917523 RXS917523:RXX917523 SHO917523:SHT917523 SRK917523:SRP917523 TBG917523:TBL917523 TLC917523:TLH917523 TUY917523:TVD917523 UEU917523:UEZ917523 UOQ917523:UOV917523 UYM917523:UYR917523 VII917523:VIN917523 VSE917523:VSJ917523 WCA917523:WCF917523 WLW917523:WMB917523 WVS917523:WVX917523 K983059:P983059 JG983059:JL983059 TC983059:TH983059 ACY983059:ADD983059 AMU983059:AMZ983059 AWQ983059:AWV983059 BGM983059:BGR983059 BQI983059:BQN983059 CAE983059:CAJ983059 CKA983059:CKF983059 CTW983059:CUB983059 DDS983059:DDX983059 DNO983059:DNT983059 DXK983059:DXP983059 EHG983059:EHL983059 ERC983059:ERH983059 FAY983059:FBD983059 FKU983059:FKZ983059 FUQ983059:FUV983059 GEM983059:GER983059 GOI983059:GON983059 GYE983059:GYJ983059 HIA983059:HIF983059 HRW983059:HSB983059 IBS983059:IBX983059 ILO983059:ILT983059 IVK983059:IVP983059 JFG983059:JFL983059 JPC983059:JPH983059 JYY983059:JZD983059 KIU983059:KIZ983059 KSQ983059:KSV983059 LCM983059:LCR983059 LMI983059:LMN983059 LWE983059:LWJ983059 MGA983059:MGF983059 MPW983059:MQB983059 MZS983059:MZX983059 NJO983059:NJT983059 NTK983059:NTP983059 ODG983059:ODL983059 ONC983059:ONH983059 OWY983059:OXD983059 PGU983059:PGZ983059 PQQ983059:PQV983059 QAM983059:QAR983059 QKI983059:QKN983059 QUE983059:QUJ983059 REA983059:REF983059 RNW983059:ROB983059 RXS983059:RXX983059 SHO983059:SHT983059 SRK983059:SRP983059 TBG983059:TBL983059 TLC983059:TLH983059 TUY983059:TVD983059 UEU983059:UEZ983059 UOQ983059:UOV983059 UYM983059:UYR983059 VII983059:VIN983059 VSE983059:VSJ983059 WCA983059:WCF983059 WLW983059:WMB983059 WVS983059:WVX983059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Q65554:Q65555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Q131090:Q131091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Q196626:Q196627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Q262162:Q262163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Q327698:Q327699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Q393234:Q393235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Q458770:Q458771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Q524306:Q524307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Q589842:Q589843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Q655378:Q655379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Q720914:Q720915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Q786450:Q786451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Q851986:Q851987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Q917522:Q917523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Q983058:Q983059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R65555:Y65555 JN65555:JU65555 TJ65555:TQ65555 ADF65555:ADM65555 ANB65555:ANI65555 AWX65555:AXE65555 BGT65555:BHA65555 BQP65555:BQW65555 CAL65555:CAS65555 CKH65555:CKO65555 CUD65555:CUK65555 DDZ65555:DEG65555 DNV65555:DOC65555 DXR65555:DXY65555 EHN65555:EHU65555 ERJ65555:ERQ65555 FBF65555:FBM65555 FLB65555:FLI65555 FUX65555:FVE65555 GET65555:GFA65555 GOP65555:GOW65555 GYL65555:GYS65555 HIH65555:HIO65555 HSD65555:HSK65555 IBZ65555:ICG65555 ILV65555:IMC65555 IVR65555:IVY65555 JFN65555:JFU65555 JPJ65555:JPQ65555 JZF65555:JZM65555 KJB65555:KJI65555 KSX65555:KTE65555 LCT65555:LDA65555 LMP65555:LMW65555 LWL65555:LWS65555 MGH65555:MGO65555 MQD65555:MQK65555 MZZ65555:NAG65555 NJV65555:NKC65555 NTR65555:NTY65555 ODN65555:ODU65555 ONJ65555:ONQ65555 OXF65555:OXM65555 PHB65555:PHI65555 PQX65555:PRE65555 QAT65555:QBA65555 QKP65555:QKW65555 QUL65555:QUS65555 REH65555:REO65555 ROD65555:ROK65555 RXZ65555:RYG65555 SHV65555:SIC65555 SRR65555:SRY65555 TBN65555:TBU65555 TLJ65555:TLQ65555 TVF65555:TVM65555 UFB65555:UFI65555 UOX65555:UPE65555 UYT65555:UZA65555 VIP65555:VIW65555 VSL65555:VSS65555 WCH65555:WCO65555 WMD65555:WMK65555 WVZ65555:WWG65555 R131091:Y131091 JN131091:JU131091 TJ131091:TQ131091 ADF131091:ADM131091 ANB131091:ANI131091 AWX131091:AXE131091 BGT131091:BHA131091 BQP131091:BQW131091 CAL131091:CAS131091 CKH131091:CKO131091 CUD131091:CUK131091 DDZ131091:DEG131091 DNV131091:DOC131091 DXR131091:DXY131091 EHN131091:EHU131091 ERJ131091:ERQ131091 FBF131091:FBM131091 FLB131091:FLI131091 FUX131091:FVE131091 GET131091:GFA131091 GOP131091:GOW131091 GYL131091:GYS131091 HIH131091:HIO131091 HSD131091:HSK131091 IBZ131091:ICG131091 ILV131091:IMC131091 IVR131091:IVY131091 JFN131091:JFU131091 JPJ131091:JPQ131091 JZF131091:JZM131091 KJB131091:KJI131091 KSX131091:KTE131091 LCT131091:LDA131091 LMP131091:LMW131091 LWL131091:LWS131091 MGH131091:MGO131091 MQD131091:MQK131091 MZZ131091:NAG131091 NJV131091:NKC131091 NTR131091:NTY131091 ODN131091:ODU131091 ONJ131091:ONQ131091 OXF131091:OXM131091 PHB131091:PHI131091 PQX131091:PRE131091 QAT131091:QBA131091 QKP131091:QKW131091 QUL131091:QUS131091 REH131091:REO131091 ROD131091:ROK131091 RXZ131091:RYG131091 SHV131091:SIC131091 SRR131091:SRY131091 TBN131091:TBU131091 TLJ131091:TLQ131091 TVF131091:TVM131091 UFB131091:UFI131091 UOX131091:UPE131091 UYT131091:UZA131091 VIP131091:VIW131091 VSL131091:VSS131091 WCH131091:WCO131091 WMD131091:WMK131091 WVZ131091:WWG131091 R196627:Y196627 JN196627:JU196627 TJ196627:TQ196627 ADF196627:ADM196627 ANB196627:ANI196627 AWX196627:AXE196627 BGT196627:BHA196627 BQP196627:BQW196627 CAL196627:CAS196627 CKH196627:CKO196627 CUD196627:CUK196627 DDZ196627:DEG196627 DNV196627:DOC196627 DXR196627:DXY196627 EHN196627:EHU196627 ERJ196627:ERQ196627 FBF196627:FBM196627 FLB196627:FLI196627 FUX196627:FVE196627 GET196627:GFA196627 GOP196627:GOW196627 GYL196627:GYS196627 HIH196627:HIO196627 HSD196627:HSK196627 IBZ196627:ICG196627 ILV196627:IMC196627 IVR196627:IVY196627 JFN196627:JFU196627 JPJ196627:JPQ196627 JZF196627:JZM196627 KJB196627:KJI196627 KSX196627:KTE196627 LCT196627:LDA196627 LMP196627:LMW196627 LWL196627:LWS196627 MGH196627:MGO196627 MQD196627:MQK196627 MZZ196627:NAG196627 NJV196627:NKC196627 NTR196627:NTY196627 ODN196627:ODU196627 ONJ196627:ONQ196627 OXF196627:OXM196627 PHB196627:PHI196627 PQX196627:PRE196627 QAT196627:QBA196627 QKP196627:QKW196627 QUL196627:QUS196627 REH196627:REO196627 ROD196627:ROK196627 RXZ196627:RYG196627 SHV196627:SIC196627 SRR196627:SRY196627 TBN196627:TBU196627 TLJ196627:TLQ196627 TVF196627:TVM196627 UFB196627:UFI196627 UOX196627:UPE196627 UYT196627:UZA196627 VIP196627:VIW196627 VSL196627:VSS196627 WCH196627:WCO196627 WMD196627:WMK196627 WVZ196627:WWG196627 R262163:Y262163 JN262163:JU262163 TJ262163:TQ262163 ADF262163:ADM262163 ANB262163:ANI262163 AWX262163:AXE262163 BGT262163:BHA262163 BQP262163:BQW262163 CAL262163:CAS262163 CKH262163:CKO262163 CUD262163:CUK262163 DDZ262163:DEG262163 DNV262163:DOC262163 DXR262163:DXY262163 EHN262163:EHU262163 ERJ262163:ERQ262163 FBF262163:FBM262163 FLB262163:FLI262163 FUX262163:FVE262163 GET262163:GFA262163 GOP262163:GOW262163 GYL262163:GYS262163 HIH262163:HIO262163 HSD262163:HSK262163 IBZ262163:ICG262163 ILV262163:IMC262163 IVR262163:IVY262163 JFN262163:JFU262163 JPJ262163:JPQ262163 JZF262163:JZM262163 KJB262163:KJI262163 KSX262163:KTE262163 LCT262163:LDA262163 LMP262163:LMW262163 LWL262163:LWS262163 MGH262163:MGO262163 MQD262163:MQK262163 MZZ262163:NAG262163 NJV262163:NKC262163 NTR262163:NTY262163 ODN262163:ODU262163 ONJ262163:ONQ262163 OXF262163:OXM262163 PHB262163:PHI262163 PQX262163:PRE262163 QAT262163:QBA262163 QKP262163:QKW262163 QUL262163:QUS262163 REH262163:REO262163 ROD262163:ROK262163 RXZ262163:RYG262163 SHV262163:SIC262163 SRR262163:SRY262163 TBN262163:TBU262163 TLJ262163:TLQ262163 TVF262163:TVM262163 UFB262163:UFI262163 UOX262163:UPE262163 UYT262163:UZA262163 VIP262163:VIW262163 VSL262163:VSS262163 WCH262163:WCO262163 WMD262163:WMK262163 WVZ262163:WWG262163 R327699:Y327699 JN327699:JU327699 TJ327699:TQ327699 ADF327699:ADM327699 ANB327699:ANI327699 AWX327699:AXE327699 BGT327699:BHA327699 BQP327699:BQW327699 CAL327699:CAS327699 CKH327699:CKO327699 CUD327699:CUK327699 DDZ327699:DEG327699 DNV327699:DOC327699 DXR327699:DXY327699 EHN327699:EHU327699 ERJ327699:ERQ327699 FBF327699:FBM327699 FLB327699:FLI327699 FUX327699:FVE327699 GET327699:GFA327699 GOP327699:GOW327699 GYL327699:GYS327699 HIH327699:HIO327699 HSD327699:HSK327699 IBZ327699:ICG327699 ILV327699:IMC327699 IVR327699:IVY327699 JFN327699:JFU327699 JPJ327699:JPQ327699 JZF327699:JZM327699 KJB327699:KJI327699 KSX327699:KTE327699 LCT327699:LDA327699 LMP327699:LMW327699 LWL327699:LWS327699 MGH327699:MGO327699 MQD327699:MQK327699 MZZ327699:NAG327699 NJV327699:NKC327699 NTR327699:NTY327699 ODN327699:ODU327699 ONJ327699:ONQ327699 OXF327699:OXM327699 PHB327699:PHI327699 PQX327699:PRE327699 QAT327699:QBA327699 QKP327699:QKW327699 QUL327699:QUS327699 REH327699:REO327699 ROD327699:ROK327699 RXZ327699:RYG327699 SHV327699:SIC327699 SRR327699:SRY327699 TBN327699:TBU327699 TLJ327699:TLQ327699 TVF327699:TVM327699 UFB327699:UFI327699 UOX327699:UPE327699 UYT327699:UZA327699 VIP327699:VIW327699 VSL327699:VSS327699 WCH327699:WCO327699 WMD327699:WMK327699 WVZ327699:WWG327699 R393235:Y393235 JN393235:JU393235 TJ393235:TQ393235 ADF393235:ADM393235 ANB393235:ANI393235 AWX393235:AXE393235 BGT393235:BHA393235 BQP393235:BQW393235 CAL393235:CAS393235 CKH393235:CKO393235 CUD393235:CUK393235 DDZ393235:DEG393235 DNV393235:DOC393235 DXR393235:DXY393235 EHN393235:EHU393235 ERJ393235:ERQ393235 FBF393235:FBM393235 FLB393235:FLI393235 FUX393235:FVE393235 GET393235:GFA393235 GOP393235:GOW393235 GYL393235:GYS393235 HIH393235:HIO393235 HSD393235:HSK393235 IBZ393235:ICG393235 ILV393235:IMC393235 IVR393235:IVY393235 JFN393235:JFU393235 JPJ393235:JPQ393235 JZF393235:JZM393235 KJB393235:KJI393235 KSX393235:KTE393235 LCT393235:LDA393235 LMP393235:LMW393235 LWL393235:LWS393235 MGH393235:MGO393235 MQD393235:MQK393235 MZZ393235:NAG393235 NJV393235:NKC393235 NTR393235:NTY393235 ODN393235:ODU393235 ONJ393235:ONQ393235 OXF393235:OXM393235 PHB393235:PHI393235 PQX393235:PRE393235 QAT393235:QBA393235 QKP393235:QKW393235 QUL393235:QUS393235 REH393235:REO393235 ROD393235:ROK393235 RXZ393235:RYG393235 SHV393235:SIC393235 SRR393235:SRY393235 TBN393235:TBU393235 TLJ393235:TLQ393235 TVF393235:TVM393235 UFB393235:UFI393235 UOX393235:UPE393235 UYT393235:UZA393235 VIP393235:VIW393235 VSL393235:VSS393235 WCH393235:WCO393235 WMD393235:WMK393235 WVZ393235:WWG393235 R458771:Y458771 JN458771:JU458771 TJ458771:TQ458771 ADF458771:ADM458771 ANB458771:ANI458771 AWX458771:AXE458771 BGT458771:BHA458771 BQP458771:BQW458771 CAL458771:CAS458771 CKH458771:CKO458771 CUD458771:CUK458771 DDZ458771:DEG458771 DNV458771:DOC458771 DXR458771:DXY458771 EHN458771:EHU458771 ERJ458771:ERQ458771 FBF458771:FBM458771 FLB458771:FLI458771 FUX458771:FVE458771 GET458771:GFA458771 GOP458771:GOW458771 GYL458771:GYS458771 HIH458771:HIO458771 HSD458771:HSK458771 IBZ458771:ICG458771 ILV458771:IMC458771 IVR458771:IVY458771 JFN458771:JFU458771 JPJ458771:JPQ458771 JZF458771:JZM458771 KJB458771:KJI458771 KSX458771:KTE458771 LCT458771:LDA458771 LMP458771:LMW458771 LWL458771:LWS458771 MGH458771:MGO458771 MQD458771:MQK458771 MZZ458771:NAG458771 NJV458771:NKC458771 NTR458771:NTY458771 ODN458771:ODU458771 ONJ458771:ONQ458771 OXF458771:OXM458771 PHB458771:PHI458771 PQX458771:PRE458771 QAT458771:QBA458771 QKP458771:QKW458771 QUL458771:QUS458771 REH458771:REO458771 ROD458771:ROK458771 RXZ458771:RYG458771 SHV458771:SIC458771 SRR458771:SRY458771 TBN458771:TBU458771 TLJ458771:TLQ458771 TVF458771:TVM458771 UFB458771:UFI458771 UOX458771:UPE458771 UYT458771:UZA458771 VIP458771:VIW458771 VSL458771:VSS458771 WCH458771:WCO458771 WMD458771:WMK458771 WVZ458771:WWG458771 R524307:Y524307 JN524307:JU524307 TJ524307:TQ524307 ADF524307:ADM524307 ANB524307:ANI524307 AWX524307:AXE524307 BGT524307:BHA524307 BQP524307:BQW524307 CAL524307:CAS524307 CKH524307:CKO524307 CUD524307:CUK524307 DDZ524307:DEG524307 DNV524307:DOC524307 DXR524307:DXY524307 EHN524307:EHU524307 ERJ524307:ERQ524307 FBF524307:FBM524307 FLB524307:FLI524307 FUX524307:FVE524307 GET524307:GFA524307 GOP524307:GOW524307 GYL524307:GYS524307 HIH524307:HIO524307 HSD524307:HSK524307 IBZ524307:ICG524307 ILV524307:IMC524307 IVR524307:IVY524307 JFN524307:JFU524307 JPJ524307:JPQ524307 JZF524307:JZM524307 KJB524307:KJI524307 KSX524307:KTE524307 LCT524307:LDA524307 LMP524307:LMW524307 LWL524307:LWS524307 MGH524307:MGO524307 MQD524307:MQK524307 MZZ524307:NAG524307 NJV524307:NKC524307 NTR524307:NTY524307 ODN524307:ODU524307 ONJ524307:ONQ524307 OXF524307:OXM524307 PHB524307:PHI524307 PQX524307:PRE524307 QAT524307:QBA524307 QKP524307:QKW524307 QUL524307:QUS524307 REH524307:REO524307 ROD524307:ROK524307 RXZ524307:RYG524307 SHV524307:SIC524307 SRR524307:SRY524307 TBN524307:TBU524307 TLJ524307:TLQ524307 TVF524307:TVM524307 UFB524307:UFI524307 UOX524307:UPE524307 UYT524307:UZA524307 VIP524307:VIW524307 VSL524307:VSS524307 WCH524307:WCO524307 WMD524307:WMK524307 WVZ524307:WWG524307 R589843:Y589843 JN589843:JU589843 TJ589843:TQ589843 ADF589843:ADM589843 ANB589843:ANI589843 AWX589843:AXE589843 BGT589843:BHA589843 BQP589843:BQW589843 CAL589843:CAS589843 CKH589843:CKO589843 CUD589843:CUK589843 DDZ589843:DEG589843 DNV589843:DOC589843 DXR589843:DXY589843 EHN589843:EHU589843 ERJ589843:ERQ589843 FBF589843:FBM589843 FLB589843:FLI589843 FUX589843:FVE589843 GET589843:GFA589843 GOP589843:GOW589843 GYL589843:GYS589843 HIH589843:HIO589843 HSD589843:HSK589843 IBZ589843:ICG589843 ILV589843:IMC589843 IVR589843:IVY589843 JFN589843:JFU589843 JPJ589843:JPQ589843 JZF589843:JZM589843 KJB589843:KJI589843 KSX589843:KTE589843 LCT589843:LDA589843 LMP589843:LMW589843 LWL589843:LWS589843 MGH589843:MGO589843 MQD589843:MQK589843 MZZ589843:NAG589843 NJV589843:NKC589843 NTR589843:NTY589843 ODN589843:ODU589843 ONJ589843:ONQ589843 OXF589843:OXM589843 PHB589843:PHI589843 PQX589843:PRE589843 QAT589843:QBA589843 QKP589843:QKW589843 QUL589843:QUS589843 REH589843:REO589843 ROD589843:ROK589843 RXZ589843:RYG589843 SHV589843:SIC589843 SRR589843:SRY589843 TBN589843:TBU589843 TLJ589843:TLQ589843 TVF589843:TVM589843 UFB589843:UFI589843 UOX589843:UPE589843 UYT589843:UZA589843 VIP589843:VIW589843 VSL589843:VSS589843 WCH589843:WCO589843 WMD589843:WMK589843 WVZ589843:WWG589843 R655379:Y655379 JN655379:JU655379 TJ655379:TQ655379 ADF655379:ADM655379 ANB655379:ANI655379 AWX655379:AXE655379 BGT655379:BHA655379 BQP655379:BQW655379 CAL655379:CAS655379 CKH655379:CKO655379 CUD655379:CUK655379 DDZ655379:DEG655379 DNV655379:DOC655379 DXR655379:DXY655379 EHN655379:EHU655379 ERJ655379:ERQ655379 FBF655379:FBM655379 FLB655379:FLI655379 FUX655379:FVE655379 GET655379:GFA655379 GOP655379:GOW655379 GYL655379:GYS655379 HIH655379:HIO655379 HSD655379:HSK655379 IBZ655379:ICG655379 ILV655379:IMC655379 IVR655379:IVY655379 JFN655379:JFU655379 JPJ655379:JPQ655379 JZF655379:JZM655379 KJB655379:KJI655379 KSX655379:KTE655379 LCT655379:LDA655379 LMP655379:LMW655379 LWL655379:LWS655379 MGH655379:MGO655379 MQD655379:MQK655379 MZZ655379:NAG655379 NJV655379:NKC655379 NTR655379:NTY655379 ODN655379:ODU655379 ONJ655379:ONQ655379 OXF655379:OXM655379 PHB655379:PHI655379 PQX655379:PRE655379 QAT655379:QBA655379 QKP655379:QKW655379 QUL655379:QUS655379 REH655379:REO655379 ROD655379:ROK655379 RXZ655379:RYG655379 SHV655379:SIC655379 SRR655379:SRY655379 TBN655379:TBU655379 TLJ655379:TLQ655379 TVF655379:TVM655379 UFB655379:UFI655379 UOX655379:UPE655379 UYT655379:UZA655379 VIP655379:VIW655379 VSL655379:VSS655379 WCH655379:WCO655379 WMD655379:WMK655379 WVZ655379:WWG655379 R720915:Y720915 JN720915:JU720915 TJ720915:TQ720915 ADF720915:ADM720915 ANB720915:ANI720915 AWX720915:AXE720915 BGT720915:BHA720915 BQP720915:BQW720915 CAL720915:CAS720915 CKH720915:CKO720915 CUD720915:CUK720915 DDZ720915:DEG720915 DNV720915:DOC720915 DXR720915:DXY720915 EHN720915:EHU720915 ERJ720915:ERQ720915 FBF720915:FBM720915 FLB720915:FLI720915 FUX720915:FVE720915 GET720915:GFA720915 GOP720915:GOW720915 GYL720915:GYS720915 HIH720915:HIO720915 HSD720915:HSK720915 IBZ720915:ICG720915 ILV720915:IMC720915 IVR720915:IVY720915 JFN720915:JFU720915 JPJ720915:JPQ720915 JZF720915:JZM720915 KJB720915:KJI720915 KSX720915:KTE720915 LCT720915:LDA720915 LMP720915:LMW720915 LWL720915:LWS720915 MGH720915:MGO720915 MQD720915:MQK720915 MZZ720915:NAG720915 NJV720915:NKC720915 NTR720915:NTY720915 ODN720915:ODU720915 ONJ720915:ONQ720915 OXF720915:OXM720915 PHB720915:PHI720915 PQX720915:PRE720915 QAT720915:QBA720915 QKP720915:QKW720915 QUL720915:QUS720915 REH720915:REO720915 ROD720915:ROK720915 RXZ720915:RYG720915 SHV720915:SIC720915 SRR720915:SRY720915 TBN720915:TBU720915 TLJ720915:TLQ720915 TVF720915:TVM720915 UFB720915:UFI720915 UOX720915:UPE720915 UYT720915:UZA720915 VIP720915:VIW720915 VSL720915:VSS720915 WCH720915:WCO720915 WMD720915:WMK720915 WVZ720915:WWG720915 R786451:Y786451 JN786451:JU786451 TJ786451:TQ786451 ADF786451:ADM786451 ANB786451:ANI786451 AWX786451:AXE786451 BGT786451:BHA786451 BQP786451:BQW786451 CAL786451:CAS786451 CKH786451:CKO786451 CUD786451:CUK786451 DDZ786451:DEG786451 DNV786451:DOC786451 DXR786451:DXY786451 EHN786451:EHU786451 ERJ786451:ERQ786451 FBF786451:FBM786451 FLB786451:FLI786451 FUX786451:FVE786451 GET786451:GFA786451 GOP786451:GOW786451 GYL786451:GYS786451 HIH786451:HIO786451 HSD786451:HSK786451 IBZ786451:ICG786451 ILV786451:IMC786451 IVR786451:IVY786451 JFN786451:JFU786451 JPJ786451:JPQ786451 JZF786451:JZM786451 KJB786451:KJI786451 KSX786451:KTE786451 LCT786451:LDA786451 LMP786451:LMW786451 LWL786451:LWS786451 MGH786451:MGO786451 MQD786451:MQK786451 MZZ786451:NAG786451 NJV786451:NKC786451 NTR786451:NTY786451 ODN786451:ODU786451 ONJ786451:ONQ786451 OXF786451:OXM786451 PHB786451:PHI786451 PQX786451:PRE786451 QAT786451:QBA786451 QKP786451:QKW786451 QUL786451:QUS786451 REH786451:REO786451 ROD786451:ROK786451 RXZ786451:RYG786451 SHV786451:SIC786451 SRR786451:SRY786451 TBN786451:TBU786451 TLJ786451:TLQ786451 TVF786451:TVM786451 UFB786451:UFI786451 UOX786451:UPE786451 UYT786451:UZA786451 VIP786451:VIW786451 VSL786451:VSS786451 WCH786451:WCO786451 WMD786451:WMK786451 WVZ786451:WWG786451 R851987:Y851987 JN851987:JU851987 TJ851987:TQ851987 ADF851987:ADM851987 ANB851987:ANI851987 AWX851987:AXE851987 BGT851987:BHA851987 BQP851987:BQW851987 CAL851987:CAS851987 CKH851987:CKO851987 CUD851987:CUK851987 DDZ851987:DEG851987 DNV851987:DOC851987 DXR851987:DXY851987 EHN851987:EHU851987 ERJ851987:ERQ851987 FBF851987:FBM851987 FLB851987:FLI851987 FUX851987:FVE851987 GET851987:GFA851987 GOP851987:GOW851987 GYL851987:GYS851987 HIH851987:HIO851987 HSD851987:HSK851987 IBZ851987:ICG851987 ILV851987:IMC851987 IVR851987:IVY851987 JFN851987:JFU851987 JPJ851987:JPQ851987 JZF851987:JZM851987 KJB851987:KJI851987 KSX851987:KTE851987 LCT851987:LDA851987 LMP851987:LMW851987 LWL851987:LWS851987 MGH851987:MGO851987 MQD851987:MQK851987 MZZ851987:NAG851987 NJV851987:NKC851987 NTR851987:NTY851987 ODN851987:ODU851987 ONJ851987:ONQ851987 OXF851987:OXM851987 PHB851987:PHI851987 PQX851987:PRE851987 QAT851987:QBA851987 QKP851987:QKW851987 QUL851987:QUS851987 REH851987:REO851987 ROD851987:ROK851987 RXZ851987:RYG851987 SHV851987:SIC851987 SRR851987:SRY851987 TBN851987:TBU851987 TLJ851987:TLQ851987 TVF851987:TVM851987 UFB851987:UFI851987 UOX851987:UPE851987 UYT851987:UZA851987 VIP851987:VIW851987 VSL851987:VSS851987 WCH851987:WCO851987 WMD851987:WMK851987 WVZ851987:WWG851987 R917523:Y917523 JN917523:JU917523 TJ917523:TQ917523 ADF917523:ADM917523 ANB917523:ANI917523 AWX917523:AXE917523 BGT917523:BHA917523 BQP917523:BQW917523 CAL917523:CAS917523 CKH917523:CKO917523 CUD917523:CUK917523 DDZ917523:DEG917523 DNV917523:DOC917523 DXR917523:DXY917523 EHN917523:EHU917523 ERJ917523:ERQ917523 FBF917523:FBM917523 FLB917523:FLI917523 FUX917523:FVE917523 GET917523:GFA917523 GOP917523:GOW917523 GYL917523:GYS917523 HIH917523:HIO917523 HSD917523:HSK917523 IBZ917523:ICG917523 ILV917523:IMC917523 IVR917523:IVY917523 JFN917523:JFU917523 JPJ917523:JPQ917523 JZF917523:JZM917523 KJB917523:KJI917523 KSX917523:KTE917523 LCT917523:LDA917523 LMP917523:LMW917523 LWL917523:LWS917523 MGH917523:MGO917523 MQD917523:MQK917523 MZZ917523:NAG917523 NJV917523:NKC917523 NTR917523:NTY917523 ODN917523:ODU917523 ONJ917523:ONQ917523 OXF917523:OXM917523 PHB917523:PHI917523 PQX917523:PRE917523 QAT917523:QBA917523 QKP917523:QKW917523 QUL917523:QUS917523 REH917523:REO917523 ROD917523:ROK917523 RXZ917523:RYG917523 SHV917523:SIC917523 SRR917523:SRY917523 TBN917523:TBU917523 TLJ917523:TLQ917523 TVF917523:TVM917523 UFB917523:UFI917523 UOX917523:UPE917523 UYT917523:UZA917523 VIP917523:VIW917523 VSL917523:VSS917523 WCH917523:WCO917523 WMD917523:WMK917523 WVZ917523:WWG917523 R983059:Y983059 JN983059:JU983059 TJ983059:TQ983059 ADF983059:ADM983059 ANB983059:ANI983059 AWX983059:AXE983059 BGT983059:BHA983059 BQP983059:BQW983059 CAL983059:CAS983059 CKH983059:CKO983059 CUD983059:CUK983059 DDZ983059:DEG983059 DNV983059:DOC983059 DXR983059:DXY983059 EHN983059:EHU983059 ERJ983059:ERQ983059 FBF983059:FBM983059 FLB983059:FLI983059 FUX983059:FVE983059 GET983059:GFA983059 GOP983059:GOW983059 GYL983059:GYS983059 HIH983059:HIO983059 HSD983059:HSK983059 IBZ983059:ICG983059 ILV983059:IMC983059 IVR983059:IVY983059 JFN983059:JFU983059 JPJ983059:JPQ983059 JZF983059:JZM983059 KJB983059:KJI983059 KSX983059:KTE983059 LCT983059:LDA983059 LMP983059:LMW983059 LWL983059:LWS983059 MGH983059:MGO983059 MQD983059:MQK983059 MZZ983059:NAG983059 NJV983059:NKC983059 NTR983059:NTY983059 ODN983059:ODU983059 ONJ983059:ONQ983059 OXF983059:OXM983059 PHB983059:PHI983059 PQX983059:PRE983059 QAT983059:QBA983059 QKP983059:QKW983059 QUL983059:QUS983059 REH983059:REO983059 ROD983059:ROK983059 RXZ983059:RYG983059 SHV983059:SIC983059 SRR983059:SRY983059 TBN983059:TBU983059 TLJ983059:TLQ983059 TVF983059:TVM983059 UFB983059:UFI983059 UOX983059:UPE983059 UYT983059:UZA983059 VIP983059:VIW983059 VSL983059:VSS983059 WCH983059:WCO983059 WMD983059:WMK983059 WVZ983059:WWG983059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AD2" sqref="AD2"/>
    </sheetView>
  </sheetViews>
  <sheetFormatPr defaultRowHeight="13.5"/>
  <cols>
    <col min="1" max="30" width="3.875" style="686" customWidth="1"/>
    <col min="31" max="33" width="3.375" style="686" customWidth="1"/>
    <col min="34" max="256" width="9" style="686"/>
    <col min="257" max="286" width="3.875" style="686" customWidth="1"/>
    <col min="287" max="289" width="3.375" style="686" customWidth="1"/>
    <col min="290" max="512" width="9" style="686"/>
    <col min="513" max="542" width="3.875" style="686" customWidth="1"/>
    <col min="543" max="545" width="3.375" style="686" customWidth="1"/>
    <col min="546" max="768" width="9" style="686"/>
    <col min="769" max="798" width="3.875" style="686" customWidth="1"/>
    <col min="799" max="801" width="3.375" style="686" customWidth="1"/>
    <col min="802" max="1024" width="9" style="686"/>
    <col min="1025" max="1054" width="3.875" style="686" customWidth="1"/>
    <col min="1055" max="1057" width="3.375" style="686" customWidth="1"/>
    <col min="1058" max="1280" width="9" style="686"/>
    <col min="1281" max="1310" width="3.875" style="686" customWidth="1"/>
    <col min="1311" max="1313" width="3.375" style="686" customWidth="1"/>
    <col min="1314" max="1536" width="9" style="686"/>
    <col min="1537" max="1566" width="3.875" style="686" customWidth="1"/>
    <col min="1567" max="1569" width="3.375" style="686" customWidth="1"/>
    <col min="1570" max="1792" width="9" style="686"/>
    <col min="1793" max="1822" width="3.875" style="686" customWidth="1"/>
    <col min="1823" max="1825" width="3.375" style="686" customWidth="1"/>
    <col min="1826" max="2048" width="9" style="686"/>
    <col min="2049" max="2078" width="3.875" style="686" customWidth="1"/>
    <col min="2079" max="2081" width="3.375" style="686" customWidth="1"/>
    <col min="2082" max="2304" width="9" style="686"/>
    <col min="2305" max="2334" width="3.875" style="686" customWidth="1"/>
    <col min="2335" max="2337" width="3.375" style="686" customWidth="1"/>
    <col min="2338" max="2560" width="9" style="686"/>
    <col min="2561" max="2590" width="3.875" style="686" customWidth="1"/>
    <col min="2591" max="2593" width="3.375" style="686" customWidth="1"/>
    <col min="2594" max="2816" width="9" style="686"/>
    <col min="2817" max="2846" width="3.875" style="686" customWidth="1"/>
    <col min="2847" max="2849" width="3.375" style="686" customWidth="1"/>
    <col min="2850" max="3072" width="9" style="686"/>
    <col min="3073" max="3102" width="3.875" style="686" customWidth="1"/>
    <col min="3103" max="3105" width="3.375" style="686" customWidth="1"/>
    <col min="3106" max="3328" width="9" style="686"/>
    <col min="3329" max="3358" width="3.875" style="686" customWidth="1"/>
    <col min="3359" max="3361" width="3.375" style="686" customWidth="1"/>
    <col min="3362" max="3584" width="9" style="686"/>
    <col min="3585" max="3614" width="3.875" style="686" customWidth="1"/>
    <col min="3615" max="3617" width="3.375" style="686" customWidth="1"/>
    <col min="3618" max="3840" width="9" style="686"/>
    <col min="3841" max="3870" width="3.875" style="686" customWidth="1"/>
    <col min="3871" max="3873" width="3.375" style="686" customWidth="1"/>
    <col min="3874" max="4096" width="9" style="686"/>
    <col min="4097" max="4126" width="3.875" style="686" customWidth="1"/>
    <col min="4127" max="4129" width="3.375" style="686" customWidth="1"/>
    <col min="4130" max="4352" width="9" style="686"/>
    <col min="4353" max="4382" width="3.875" style="686" customWidth="1"/>
    <col min="4383" max="4385" width="3.375" style="686" customWidth="1"/>
    <col min="4386" max="4608" width="9" style="686"/>
    <col min="4609" max="4638" width="3.875" style="686" customWidth="1"/>
    <col min="4639" max="4641" width="3.375" style="686" customWidth="1"/>
    <col min="4642" max="4864" width="9" style="686"/>
    <col min="4865" max="4894" width="3.875" style="686" customWidth="1"/>
    <col min="4895" max="4897" width="3.375" style="686" customWidth="1"/>
    <col min="4898" max="5120" width="9" style="686"/>
    <col min="5121" max="5150" width="3.875" style="686" customWidth="1"/>
    <col min="5151" max="5153" width="3.375" style="686" customWidth="1"/>
    <col min="5154" max="5376" width="9" style="686"/>
    <col min="5377" max="5406" width="3.875" style="686" customWidth="1"/>
    <col min="5407" max="5409" width="3.375" style="686" customWidth="1"/>
    <col min="5410" max="5632" width="9" style="686"/>
    <col min="5633" max="5662" width="3.875" style="686" customWidth="1"/>
    <col min="5663" max="5665" width="3.375" style="686" customWidth="1"/>
    <col min="5666" max="5888" width="9" style="686"/>
    <col min="5889" max="5918" width="3.875" style="686" customWidth="1"/>
    <col min="5919" max="5921" width="3.375" style="686" customWidth="1"/>
    <col min="5922" max="6144" width="9" style="686"/>
    <col min="6145" max="6174" width="3.875" style="686" customWidth="1"/>
    <col min="6175" max="6177" width="3.375" style="686" customWidth="1"/>
    <col min="6178" max="6400" width="9" style="686"/>
    <col min="6401" max="6430" width="3.875" style="686" customWidth="1"/>
    <col min="6431" max="6433" width="3.375" style="686" customWidth="1"/>
    <col min="6434" max="6656" width="9" style="686"/>
    <col min="6657" max="6686" width="3.875" style="686" customWidth="1"/>
    <col min="6687" max="6689" width="3.375" style="686" customWidth="1"/>
    <col min="6690" max="6912" width="9" style="686"/>
    <col min="6913" max="6942" width="3.875" style="686" customWidth="1"/>
    <col min="6943" max="6945" width="3.375" style="686" customWidth="1"/>
    <col min="6946" max="7168" width="9" style="686"/>
    <col min="7169" max="7198" width="3.875" style="686" customWidth="1"/>
    <col min="7199" max="7201" width="3.375" style="686" customWidth="1"/>
    <col min="7202" max="7424" width="9" style="686"/>
    <col min="7425" max="7454" width="3.875" style="686" customWidth="1"/>
    <col min="7455" max="7457" width="3.375" style="686" customWidth="1"/>
    <col min="7458" max="7680" width="9" style="686"/>
    <col min="7681" max="7710" width="3.875" style="686" customWidth="1"/>
    <col min="7711" max="7713" width="3.375" style="686" customWidth="1"/>
    <col min="7714" max="7936" width="9" style="686"/>
    <col min="7937" max="7966" width="3.875" style="686" customWidth="1"/>
    <col min="7967" max="7969" width="3.375" style="686" customWidth="1"/>
    <col min="7970" max="8192" width="9" style="686"/>
    <col min="8193" max="8222" width="3.875" style="686" customWidth="1"/>
    <col min="8223" max="8225" width="3.375" style="686" customWidth="1"/>
    <col min="8226" max="8448" width="9" style="686"/>
    <col min="8449" max="8478" width="3.875" style="686" customWidth="1"/>
    <col min="8479" max="8481" width="3.375" style="686" customWidth="1"/>
    <col min="8482" max="8704" width="9" style="686"/>
    <col min="8705" max="8734" width="3.875" style="686" customWidth="1"/>
    <col min="8735" max="8737" width="3.375" style="686" customWidth="1"/>
    <col min="8738" max="8960" width="9" style="686"/>
    <col min="8961" max="8990" width="3.875" style="686" customWidth="1"/>
    <col min="8991" max="8993" width="3.375" style="686" customWidth="1"/>
    <col min="8994" max="9216" width="9" style="686"/>
    <col min="9217" max="9246" width="3.875" style="686" customWidth="1"/>
    <col min="9247" max="9249" width="3.375" style="686" customWidth="1"/>
    <col min="9250" max="9472" width="9" style="686"/>
    <col min="9473" max="9502" width="3.875" style="686" customWidth="1"/>
    <col min="9503" max="9505" width="3.375" style="686" customWidth="1"/>
    <col min="9506" max="9728" width="9" style="686"/>
    <col min="9729" max="9758" width="3.875" style="686" customWidth="1"/>
    <col min="9759" max="9761" width="3.375" style="686" customWidth="1"/>
    <col min="9762" max="9984" width="9" style="686"/>
    <col min="9985" max="10014" width="3.875" style="686" customWidth="1"/>
    <col min="10015" max="10017" width="3.375" style="686" customWidth="1"/>
    <col min="10018" max="10240" width="9" style="686"/>
    <col min="10241" max="10270" width="3.875" style="686" customWidth="1"/>
    <col min="10271" max="10273" width="3.375" style="686" customWidth="1"/>
    <col min="10274" max="10496" width="9" style="686"/>
    <col min="10497" max="10526" width="3.875" style="686" customWidth="1"/>
    <col min="10527" max="10529" width="3.375" style="686" customWidth="1"/>
    <col min="10530" max="10752" width="9" style="686"/>
    <col min="10753" max="10782" width="3.875" style="686" customWidth="1"/>
    <col min="10783" max="10785" width="3.375" style="686" customWidth="1"/>
    <col min="10786" max="11008" width="9" style="686"/>
    <col min="11009" max="11038" width="3.875" style="686" customWidth="1"/>
    <col min="11039" max="11041" width="3.375" style="686" customWidth="1"/>
    <col min="11042" max="11264" width="9" style="686"/>
    <col min="11265" max="11294" width="3.875" style="686" customWidth="1"/>
    <col min="11295" max="11297" width="3.375" style="686" customWidth="1"/>
    <col min="11298" max="11520" width="9" style="686"/>
    <col min="11521" max="11550" width="3.875" style="686" customWidth="1"/>
    <col min="11551" max="11553" width="3.375" style="686" customWidth="1"/>
    <col min="11554" max="11776" width="9" style="686"/>
    <col min="11777" max="11806" width="3.875" style="686" customWidth="1"/>
    <col min="11807" max="11809" width="3.375" style="686" customWidth="1"/>
    <col min="11810" max="12032" width="9" style="686"/>
    <col min="12033" max="12062" width="3.875" style="686" customWidth="1"/>
    <col min="12063" max="12065" width="3.375" style="686" customWidth="1"/>
    <col min="12066" max="12288" width="9" style="686"/>
    <col min="12289" max="12318" width="3.875" style="686" customWidth="1"/>
    <col min="12319" max="12321" width="3.375" style="686" customWidth="1"/>
    <col min="12322" max="12544" width="9" style="686"/>
    <col min="12545" max="12574" width="3.875" style="686" customWidth="1"/>
    <col min="12575" max="12577" width="3.375" style="686" customWidth="1"/>
    <col min="12578" max="12800" width="9" style="686"/>
    <col min="12801" max="12830" width="3.875" style="686" customWidth="1"/>
    <col min="12831" max="12833" width="3.375" style="686" customWidth="1"/>
    <col min="12834" max="13056" width="9" style="686"/>
    <col min="13057" max="13086" width="3.875" style="686" customWidth="1"/>
    <col min="13087" max="13089" width="3.375" style="686" customWidth="1"/>
    <col min="13090" max="13312" width="9" style="686"/>
    <col min="13313" max="13342" width="3.875" style="686" customWidth="1"/>
    <col min="13343" max="13345" width="3.375" style="686" customWidth="1"/>
    <col min="13346" max="13568" width="9" style="686"/>
    <col min="13569" max="13598" width="3.875" style="686" customWidth="1"/>
    <col min="13599" max="13601" width="3.375" style="686" customWidth="1"/>
    <col min="13602" max="13824" width="9" style="686"/>
    <col min="13825" max="13854" width="3.875" style="686" customWidth="1"/>
    <col min="13855" max="13857" width="3.375" style="686" customWidth="1"/>
    <col min="13858" max="14080" width="9" style="686"/>
    <col min="14081" max="14110" width="3.875" style="686" customWidth="1"/>
    <col min="14111" max="14113" width="3.375" style="686" customWidth="1"/>
    <col min="14114" max="14336" width="9" style="686"/>
    <col min="14337" max="14366" width="3.875" style="686" customWidth="1"/>
    <col min="14367" max="14369" width="3.375" style="686" customWidth="1"/>
    <col min="14370" max="14592" width="9" style="686"/>
    <col min="14593" max="14622" width="3.875" style="686" customWidth="1"/>
    <col min="14623" max="14625" width="3.375" style="686" customWidth="1"/>
    <col min="14626" max="14848" width="9" style="686"/>
    <col min="14849" max="14878" width="3.875" style="686" customWidth="1"/>
    <col min="14879" max="14881" width="3.375" style="686" customWidth="1"/>
    <col min="14882" max="15104" width="9" style="686"/>
    <col min="15105" max="15134" width="3.875" style="686" customWidth="1"/>
    <col min="15135" max="15137" width="3.375" style="686" customWidth="1"/>
    <col min="15138" max="15360" width="9" style="686"/>
    <col min="15361" max="15390" width="3.875" style="686" customWidth="1"/>
    <col min="15391" max="15393" width="3.375" style="686" customWidth="1"/>
    <col min="15394" max="15616" width="9" style="686"/>
    <col min="15617" max="15646" width="3.875" style="686" customWidth="1"/>
    <col min="15647" max="15649" width="3.375" style="686" customWidth="1"/>
    <col min="15650" max="15872" width="9" style="686"/>
    <col min="15873" max="15902" width="3.875" style="686" customWidth="1"/>
    <col min="15903" max="15905" width="3.375" style="686" customWidth="1"/>
    <col min="15906" max="16128" width="9" style="686"/>
    <col min="16129" max="16158" width="3.875" style="686" customWidth="1"/>
    <col min="16159" max="16161" width="3.375" style="686" customWidth="1"/>
    <col min="16162" max="16384" width="9" style="686"/>
  </cols>
  <sheetData>
    <row r="1" spans="1:33" ht="18" customHeight="1">
      <c r="A1" s="681" t="s">
        <v>3703</v>
      </c>
      <c r="B1" s="736"/>
      <c r="C1" s="736"/>
      <c r="D1" s="736"/>
      <c r="E1" s="737"/>
      <c r="F1" s="737"/>
      <c r="G1" s="737"/>
      <c r="H1" s="737"/>
      <c r="I1" s="737"/>
      <c r="J1" s="737"/>
      <c r="K1" s="737"/>
      <c r="L1" s="737"/>
      <c r="M1" s="737"/>
      <c r="N1" s="737"/>
      <c r="O1" s="737"/>
      <c r="P1" s="737"/>
      <c r="Q1" s="737"/>
      <c r="R1" s="737"/>
      <c r="S1" s="737"/>
      <c r="T1" s="737"/>
      <c r="U1" s="737"/>
      <c r="V1" s="737"/>
      <c r="W1" s="737"/>
      <c r="X1" s="737"/>
      <c r="Y1" s="737"/>
      <c r="Z1" s="737"/>
      <c r="AA1" s="737"/>
      <c r="AB1" s="1892" t="s">
        <v>3704</v>
      </c>
      <c r="AC1" s="1892"/>
      <c r="AD1" s="1892"/>
      <c r="AE1" s="739"/>
    </row>
    <row r="2" spans="1:33" ht="30" customHeight="1">
      <c r="A2" s="1893" t="s">
        <v>3705</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row>
    <row r="3" spans="1:33" ht="20.100000000000001" customHeight="1">
      <c r="A3" s="740"/>
      <c r="B3" s="740"/>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row>
    <row r="4" spans="1:33" ht="21" customHeight="1">
      <c r="A4" s="1879" t="s">
        <v>3706</v>
      </c>
      <c r="B4" s="1879"/>
      <c r="C4" s="1879"/>
      <c r="D4" s="1880" t="str">
        <f>IF('第二面-3'!A52&lt;&gt;"",'第二面-3'!A52,"")</f>
        <v/>
      </c>
      <c r="E4" s="1880"/>
      <c r="F4" s="1880"/>
      <c r="G4" s="1880"/>
      <c r="H4" s="1880"/>
      <c r="I4" s="1880"/>
      <c r="J4" s="1880"/>
      <c r="K4" s="1880"/>
      <c r="L4" s="1880"/>
      <c r="M4" s="1880"/>
      <c r="N4" s="1880"/>
      <c r="O4" s="1880"/>
      <c r="P4" s="1880"/>
      <c r="Q4" s="1880"/>
      <c r="R4" s="1880"/>
      <c r="S4" s="737"/>
      <c r="T4" s="737"/>
      <c r="U4" s="737"/>
      <c r="V4" s="737"/>
      <c r="W4" s="737"/>
      <c r="X4" s="737"/>
      <c r="Y4" s="737"/>
      <c r="Z4" s="737"/>
      <c r="AA4" s="737"/>
      <c r="AB4" s="737"/>
      <c r="AC4" s="737"/>
      <c r="AD4" s="737"/>
    </row>
    <row r="5" spans="1:33" s="737" customFormat="1" ht="5.0999999999999996" customHeight="1">
      <c r="A5" s="742"/>
      <c r="B5" s="742"/>
      <c r="C5" s="742"/>
    </row>
    <row r="6" spans="1:33" ht="21" customHeight="1">
      <c r="A6" s="1879" t="s">
        <v>3707</v>
      </c>
      <c r="B6" s="1879"/>
      <c r="C6" s="1879"/>
      <c r="D6" s="1880" t="str">
        <f>IF(第三面!F4="","",第三面!F4)</f>
        <v/>
      </c>
      <c r="E6" s="1880"/>
      <c r="F6" s="1880"/>
      <c r="G6" s="1880"/>
      <c r="H6" s="1880"/>
      <c r="I6" s="1880"/>
      <c r="J6" s="1880"/>
      <c r="K6" s="1880"/>
      <c r="L6" s="1880"/>
      <c r="M6" s="1880"/>
      <c r="N6" s="1880"/>
      <c r="O6" s="1880"/>
      <c r="P6" s="1880"/>
      <c r="Q6" s="1880"/>
      <c r="R6" s="1880"/>
      <c r="S6" s="737"/>
      <c r="T6" s="1881" t="s">
        <v>3708</v>
      </c>
      <c r="U6" s="1881"/>
      <c r="V6" s="1881"/>
      <c r="W6" s="1895"/>
      <c r="X6" s="1895"/>
      <c r="Y6" s="1895"/>
      <c r="Z6" s="1895"/>
      <c r="AA6" s="1895"/>
      <c r="AB6" s="1895"/>
      <c r="AC6" s="1895"/>
      <c r="AD6" s="1895"/>
    </row>
    <row r="7" spans="1:33" ht="5.0999999999999996" customHeight="1">
      <c r="A7" s="742"/>
      <c r="B7" s="742"/>
      <c r="C7" s="742"/>
      <c r="D7" s="737"/>
      <c r="E7" s="737"/>
      <c r="F7" s="737"/>
      <c r="G7" s="737"/>
      <c r="H7" s="737"/>
      <c r="I7" s="737"/>
      <c r="J7" s="737"/>
      <c r="K7" s="737"/>
      <c r="L7" s="737"/>
      <c r="M7" s="737"/>
      <c r="N7" s="737"/>
      <c r="O7" s="737"/>
      <c r="P7" s="737"/>
      <c r="Q7" s="737"/>
      <c r="R7" s="737"/>
      <c r="S7" s="737"/>
      <c r="T7" s="743"/>
      <c r="U7" s="743"/>
      <c r="V7" s="743"/>
      <c r="W7" s="737"/>
      <c r="X7" s="737"/>
      <c r="Y7" s="737"/>
      <c r="Z7" s="737"/>
      <c r="AA7" s="737"/>
      <c r="AB7" s="737"/>
      <c r="AC7" s="737"/>
      <c r="AD7" s="737"/>
    </row>
    <row r="8" spans="1:33" ht="21" customHeight="1">
      <c r="A8" s="1879" t="s">
        <v>3709</v>
      </c>
      <c r="B8" s="1879"/>
      <c r="C8" s="1879"/>
      <c r="D8" s="1880" t="str">
        <f>IF(第二面!K5="","",第二面!K5)</f>
        <v/>
      </c>
      <c r="E8" s="1880"/>
      <c r="F8" s="1880"/>
      <c r="G8" s="1880"/>
      <c r="H8" s="1880"/>
      <c r="I8" s="1880"/>
      <c r="J8" s="1880"/>
      <c r="K8" s="1880"/>
      <c r="L8" s="1880"/>
      <c r="M8" s="1880"/>
      <c r="N8" s="1880"/>
      <c r="O8" s="1880"/>
      <c r="P8" s="1880"/>
      <c r="Q8" s="1880"/>
      <c r="R8" s="1880"/>
      <c r="S8" s="737"/>
      <c r="T8" s="1881" t="s">
        <v>3710</v>
      </c>
      <c r="U8" s="1881"/>
      <c r="V8" s="1881"/>
      <c r="W8" s="1882"/>
      <c r="X8" s="1882"/>
      <c r="Y8" s="1882"/>
      <c r="Z8" s="1882"/>
      <c r="AA8" s="1882"/>
      <c r="AB8" s="1882"/>
      <c r="AC8" s="1882"/>
      <c r="AD8" s="1882"/>
    </row>
    <row r="9" spans="1:33" ht="5.0999999999999996" customHeight="1" thickBot="1">
      <c r="A9" s="743"/>
      <c r="B9" s="743"/>
      <c r="C9" s="743"/>
      <c r="D9" s="737"/>
      <c r="E9" s="737"/>
      <c r="F9" s="737"/>
      <c r="G9" s="737"/>
      <c r="H9" s="737"/>
      <c r="I9" s="737"/>
      <c r="J9" s="737"/>
      <c r="K9" s="737"/>
      <c r="L9" s="737"/>
      <c r="M9" s="737"/>
      <c r="N9" s="737"/>
      <c r="O9" s="737"/>
      <c r="P9" s="737"/>
      <c r="Q9" s="737"/>
      <c r="R9" s="737"/>
      <c r="S9" s="737"/>
      <c r="T9" s="743"/>
      <c r="U9" s="743"/>
      <c r="V9" s="743"/>
      <c r="W9" s="736"/>
      <c r="X9" s="736"/>
      <c r="Y9" s="736"/>
      <c r="Z9" s="736"/>
      <c r="AA9" s="736"/>
      <c r="AB9" s="736"/>
      <c r="AC9" s="736"/>
      <c r="AD9" s="736"/>
    </row>
    <row r="10" spans="1:33" ht="23.1" customHeight="1" thickBot="1">
      <c r="A10" s="1883" t="s">
        <v>3711</v>
      </c>
      <c r="B10" s="1884"/>
      <c r="C10" s="1884"/>
      <c r="D10" s="1884"/>
      <c r="E10" s="1885"/>
      <c r="F10" s="1884" t="s">
        <v>3712</v>
      </c>
      <c r="G10" s="1884"/>
      <c r="H10" s="1884"/>
      <c r="I10" s="1884"/>
      <c r="J10" s="1884"/>
      <c r="K10" s="1884"/>
      <c r="L10" s="1884"/>
      <c r="M10" s="1884"/>
      <c r="N10" s="1884"/>
      <c r="O10" s="1884"/>
      <c r="P10" s="1884"/>
      <c r="Q10" s="1884"/>
      <c r="R10" s="1884"/>
      <c r="S10" s="1884"/>
      <c r="T10" s="1884"/>
      <c r="U10" s="1884"/>
      <c r="V10" s="1884"/>
      <c r="W10" s="1884"/>
      <c r="X10" s="1886"/>
      <c r="Y10" s="1887" t="s">
        <v>3713</v>
      </c>
      <c r="Z10" s="1888"/>
      <c r="AA10" s="1889"/>
      <c r="AB10" s="1890" t="s">
        <v>3714</v>
      </c>
      <c r="AC10" s="1884"/>
      <c r="AD10" s="1891"/>
      <c r="AE10" s="745"/>
      <c r="AF10" s="745"/>
      <c r="AG10" s="745"/>
    </row>
    <row r="11" spans="1:33" ht="23.1" customHeight="1" thickTop="1">
      <c r="A11" s="1921" t="s">
        <v>3715</v>
      </c>
      <c r="B11" s="1922"/>
      <c r="C11" s="1922"/>
      <c r="D11" s="1922"/>
      <c r="E11" s="1923"/>
      <c r="F11" s="746" t="str">
        <f>第三面!D7</f>
        <v>□</v>
      </c>
      <c r="G11" s="703" t="s">
        <v>3716</v>
      </c>
      <c r="H11" s="747"/>
      <c r="I11" s="747"/>
      <c r="J11" s="747"/>
      <c r="K11" s="747"/>
      <c r="L11" s="747"/>
      <c r="M11" s="747"/>
      <c r="N11" s="747"/>
      <c r="O11" s="747"/>
      <c r="P11" s="746" t="str">
        <f>第三面!K8</f>
        <v>□</v>
      </c>
      <c r="Q11" s="703" t="s">
        <v>3717</v>
      </c>
      <c r="R11" s="747"/>
      <c r="S11" s="747"/>
      <c r="T11" s="747"/>
      <c r="U11" s="747"/>
      <c r="V11" s="747"/>
      <c r="W11" s="747"/>
      <c r="X11" s="748"/>
      <c r="Y11" s="1924"/>
      <c r="Z11" s="1925"/>
      <c r="AA11" s="1926"/>
      <c r="AB11" s="1928"/>
      <c r="AC11" s="1929"/>
      <c r="AD11" s="1930"/>
      <c r="AE11" s="749"/>
      <c r="AF11" s="749"/>
      <c r="AG11" s="749"/>
    </row>
    <row r="12" spans="1:33" ht="23.1" customHeight="1">
      <c r="A12" s="1921"/>
      <c r="B12" s="1922"/>
      <c r="C12" s="1922"/>
      <c r="D12" s="1922"/>
      <c r="E12" s="1923"/>
      <c r="F12" s="750" t="s">
        <v>2571</v>
      </c>
      <c r="G12" s="746" t="str">
        <f>第三面!K7</f>
        <v>□</v>
      </c>
      <c r="H12" s="751" t="s">
        <v>3718</v>
      </c>
      <c r="I12" s="752"/>
      <c r="J12" s="753"/>
      <c r="K12" s="753"/>
      <c r="L12" s="746" t="str">
        <f>第三面!P7</f>
        <v>□</v>
      </c>
      <c r="M12" s="751" t="s">
        <v>3719</v>
      </c>
      <c r="N12" s="753"/>
      <c r="O12" s="752"/>
      <c r="P12" s="753"/>
      <c r="Q12" s="753"/>
      <c r="R12" s="746" t="str">
        <f>第三面!V7</f>
        <v>□</v>
      </c>
      <c r="S12" s="751" t="s">
        <v>3720</v>
      </c>
      <c r="T12" s="752"/>
      <c r="U12" s="753"/>
      <c r="V12" s="753"/>
      <c r="W12" s="753"/>
      <c r="X12" s="754"/>
      <c r="Y12" s="1924"/>
      <c r="Z12" s="1925"/>
      <c r="AA12" s="1926"/>
      <c r="AB12" s="1928"/>
      <c r="AC12" s="1929"/>
      <c r="AD12" s="1930"/>
      <c r="AE12" s="749"/>
      <c r="AF12" s="749"/>
      <c r="AG12" s="749"/>
    </row>
    <row r="13" spans="1:33" ht="23.1" customHeight="1">
      <c r="A13" s="1908"/>
      <c r="B13" s="1909"/>
      <c r="C13" s="1909"/>
      <c r="D13" s="1909"/>
      <c r="E13" s="1910"/>
      <c r="F13" s="741" t="s">
        <v>3721</v>
      </c>
      <c r="G13" s="755"/>
      <c r="H13" s="755"/>
      <c r="I13" s="755"/>
      <c r="J13" s="756"/>
      <c r="K13" s="755"/>
      <c r="L13" s="757" t="s">
        <v>2828</v>
      </c>
      <c r="M13" s="758" t="s">
        <v>3048</v>
      </c>
      <c r="N13" s="755"/>
      <c r="O13" s="755"/>
      <c r="P13" s="759" t="str">
        <f>IF(P11="□","□",IF(AND(L13="■"),"□","■"))</f>
        <v>□</v>
      </c>
      <c r="Q13" s="758" t="s">
        <v>2948</v>
      </c>
      <c r="R13" s="755"/>
      <c r="S13" s="755"/>
      <c r="T13" s="755"/>
      <c r="U13" s="755"/>
      <c r="V13" s="755"/>
      <c r="W13" s="755"/>
      <c r="X13" s="760"/>
      <c r="Y13" s="1927"/>
      <c r="Z13" s="1913"/>
      <c r="AA13" s="1914"/>
      <c r="AB13" s="1918"/>
      <c r="AC13" s="1919"/>
      <c r="AD13" s="1920"/>
      <c r="AE13" s="749"/>
      <c r="AF13" s="749"/>
      <c r="AG13" s="749"/>
    </row>
    <row r="14" spans="1:33" ht="23.1" customHeight="1">
      <c r="A14" s="1905" t="s">
        <v>3722</v>
      </c>
      <c r="B14" s="1906"/>
      <c r="C14" s="1906"/>
      <c r="D14" s="1906"/>
      <c r="E14" s="1907"/>
      <c r="F14" s="759" t="str">
        <f>IF(OR(第三面!J18="第１種低層",第三面!O18="第１種低層",第三面!T18="第１種低層",第三面!Y18="第１種低層"),"■","□")</f>
        <v>□</v>
      </c>
      <c r="G14" s="761" t="s">
        <v>3723</v>
      </c>
      <c r="H14" s="762"/>
      <c r="I14" s="762"/>
      <c r="J14" s="762"/>
      <c r="K14" s="762"/>
      <c r="L14" s="762"/>
      <c r="M14" s="762"/>
      <c r="N14" s="762"/>
      <c r="O14" s="759" t="str">
        <f>IF(OR(第三面!J18="第２種低層",第三面!O18="第２種低層",第三面!T18="第２種低層",第三面!Y18="第２種低層"),"■","□")</f>
        <v>□</v>
      </c>
      <c r="P14" s="761" t="s">
        <v>3724</v>
      </c>
      <c r="Q14" s="762"/>
      <c r="R14" s="762"/>
      <c r="S14" s="762"/>
      <c r="T14" s="762"/>
      <c r="U14" s="762"/>
      <c r="V14" s="762"/>
      <c r="W14" s="762"/>
      <c r="X14" s="763"/>
      <c r="Y14" s="1931"/>
      <c r="Z14" s="1911"/>
      <c r="AA14" s="1912"/>
      <c r="AB14" s="1915"/>
      <c r="AC14" s="1916"/>
      <c r="AD14" s="1917"/>
      <c r="AE14" s="749"/>
      <c r="AF14" s="749"/>
      <c r="AG14" s="749"/>
    </row>
    <row r="15" spans="1:33" ht="23.1" customHeight="1">
      <c r="A15" s="1921"/>
      <c r="B15" s="1922"/>
      <c r="C15" s="1922"/>
      <c r="D15" s="1922"/>
      <c r="E15" s="1923"/>
      <c r="F15" s="759" t="str">
        <f>IF(OR(第三面!J18="第１種中高層",第三面!O18="第１種中高層",第三面!T18="第１種中高層",第三面!Y18="第１種中高層"),"■","□")</f>
        <v>□</v>
      </c>
      <c r="G15" s="764" t="s">
        <v>3725</v>
      </c>
      <c r="H15" s="765"/>
      <c r="I15" s="765"/>
      <c r="J15" s="765"/>
      <c r="K15" s="765"/>
      <c r="L15" s="765"/>
      <c r="M15" s="765"/>
      <c r="N15" s="765"/>
      <c r="O15" s="759" t="str">
        <f>IF(OR(第三面!J18="第２種中高層",第三面!O18="第２種中高層",第三面!T18="第２種中高層",第三面!Y18="第２種中高層"),"■","□")</f>
        <v>□</v>
      </c>
      <c r="P15" s="764" t="s">
        <v>3726</v>
      </c>
      <c r="Q15" s="765"/>
      <c r="R15" s="765"/>
      <c r="S15" s="765"/>
      <c r="T15" s="765"/>
      <c r="U15" s="765"/>
      <c r="V15" s="765"/>
      <c r="W15" s="765"/>
      <c r="X15" s="766"/>
      <c r="Y15" s="1932"/>
      <c r="Z15" s="1925"/>
      <c r="AA15" s="1926"/>
      <c r="AB15" s="1928"/>
      <c r="AC15" s="1929"/>
      <c r="AD15" s="1930"/>
      <c r="AE15" s="749"/>
      <c r="AF15" s="749"/>
      <c r="AG15" s="749"/>
    </row>
    <row r="16" spans="1:33" ht="23.1" customHeight="1">
      <c r="A16" s="1921"/>
      <c r="B16" s="1922"/>
      <c r="C16" s="1922"/>
      <c r="D16" s="1922"/>
      <c r="E16" s="1923"/>
      <c r="F16" s="759" t="str">
        <f>IF(OR(第三面!J18="第１種住居",第三面!O18="第１種住居",第三面!T18="第１種住居",第三面!Y18="第１種住居"),"■","□")</f>
        <v>□</v>
      </c>
      <c r="G16" s="764" t="s">
        <v>3727</v>
      </c>
      <c r="H16" s="765"/>
      <c r="I16" s="765"/>
      <c r="J16" s="765"/>
      <c r="K16" s="765"/>
      <c r="L16" s="759" t="str">
        <f>IF(OR(第三面!J18="第２種住居",第三面!O18="第２種住居",第三面!T18="第２種住居",第三面!Y18="第２種住居"),"■","□")</f>
        <v>□</v>
      </c>
      <c r="M16" s="764" t="s">
        <v>3728</v>
      </c>
      <c r="N16" s="765"/>
      <c r="O16" s="765"/>
      <c r="P16" s="765"/>
      <c r="Q16" s="765"/>
      <c r="R16" s="765"/>
      <c r="S16" s="759" t="str">
        <f>IF(OR(第三面!J18="準住居地域",第三面!O18="準住居地域",第三面!T18="準住居地域",第三面!Y18="準住居地域"),"■","□")</f>
        <v>□</v>
      </c>
      <c r="T16" s="764" t="s">
        <v>3729</v>
      </c>
      <c r="U16" s="765"/>
      <c r="V16" s="765"/>
      <c r="W16" s="765"/>
      <c r="X16" s="766"/>
      <c r="Y16" s="1932"/>
      <c r="Z16" s="1925"/>
      <c r="AA16" s="1926"/>
      <c r="AB16" s="1928"/>
      <c r="AC16" s="1929"/>
      <c r="AD16" s="1930"/>
      <c r="AE16" s="749"/>
      <c r="AF16" s="749"/>
      <c r="AG16" s="749"/>
    </row>
    <row r="17" spans="1:34" ht="23.1" customHeight="1">
      <c r="A17" s="1921"/>
      <c r="B17" s="1922"/>
      <c r="C17" s="1922"/>
      <c r="D17" s="1922"/>
      <c r="E17" s="1923"/>
      <c r="F17" s="759" t="str">
        <f>IF(OR(第三面!J18="近隣商業地域",第三面!O18="近隣商業地域",第三面!T18="近隣商業地域",第三面!Y18="近隣商業地域"),"■","□")</f>
        <v>□</v>
      </c>
      <c r="G17" s="764" t="s">
        <v>3730</v>
      </c>
      <c r="H17" s="765"/>
      <c r="I17" s="765"/>
      <c r="J17" s="765"/>
      <c r="K17" s="765"/>
      <c r="L17" s="759" t="str">
        <f>IF(OR(第三面!J18="商業地域",第三面!O18="商業地域",第三面!T18="商業地域",第三面!Y18="商業地域"),"■","□")</f>
        <v>□</v>
      </c>
      <c r="M17" s="764" t="s">
        <v>3731</v>
      </c>
      <c r="N17" s="765"/>
      <c r="O17" s="765"/>
      <c r="P17" s="765"/>
      <c r="Q17" s="765"/>
      <c r="R17" s="765"/>
      <c r="S17" s="765"/>
      <c r="T17" s="765"/>
      <c r="U17" s="765"/>
      <c r="V17" s="765"/>
      <c r="W17" s="765"/>
      <c r="X17" s="766"/>
      <c r="Y17" s="1932"/>
      <c r="Z17" s="1925"/>
      <c r="AA17" s="1926"/>
      <c r="AB17" s="1928"/>
      <c r="AC17" s="1929"/>
      <c r="AD17" s="1930"/>
      <c r="AE17" s="749"/>
      <c r="AF17" s="749"/>
      <c r="AG17" s="749"/>
    </row>
    <row r="18" spans="1:34" ht="23.1" customHeight="1">
      <c r="A18" s="1921"/>
      <c r="B18" s="1922"/>
      <c r="C18" s="1922"/>
      <c r="D18" s="1922"/>
      <c r="E18" s="1923"/>
      <c r="F18" s="759" t="str">
        <f>IF(OR(第三面!J18="準工業地域",第三面!O18="準工業地域",第三面!T18="準工業地域",第三面!Y18="準工業地域"),"■","□")</f>
        <v>□</v>
      </c>
      <c r="G18" s="764" t="s">
        <v>3732</v>
      </c>
      <c r="H18" s="765"/>
      <c r="I18" s="765"/>
      <c r="J18" s="765"/>
      <c r="K18" s="759" t="str">
        <f>IF(OR(第三面!J18="工業地域",第三面!O18="工業地域",第三面!T18="工業地域",第三面!Y18="工業地域"),"■","□")</f>
        <v>□</v>
      </c>
      <c r="L18" s="764" t="s">
        <v>3733</v>
      </c>
      <c r="M18" s="764"/>
      <c r="N18" s="765"/>
      <c r="O18" s="765"/>
      <c r="P18" s="759" t="str">
        <f>IF(OR(第三面!J18="工業専用地域",第三面!O18="工業専用地域",第三面!T18="工業専用地域",第三面!Y18="工業専用地域"),"■","□")</f>
        <v>□</v>
      </c>
      <c r="Q18" s="764" t="s">
        <v>3734</v>
      </c>
      <c r="R18" s="765"/>
      <c r="S18" s="765"/>
      <c r="T18" s="765"/>
      <c r="U18" s="765"/>
      <c r="V18" s="765"/>
      <c r="W18" s="765"/>
      <c r="X18" s="766"/>
      <c r="Y18" s="1932"/>
      <c r="Z18" s="1925"/>
      <c r="AA18" s="1926"/>
      <c r="AB18" s="1928"/>
      <c r="AC18" s="1929"/>
      <c r="AD18" s="1930"/>
      <c r="AE18" s="749"/>
      <c r="AF18" s="749"/>
      <c r="AG18" s="749"/>
    </row>
    <row r="19" spans="1:34" ht="23.1" customHeight="1">
      <c r="A19" s="1908"/>
      <c r="B19" s="1909"/>
      <c r="C19" s="1909"/>
      <c r="D19" s="1909"/>
      <c r="E19" s="1910"/>
      <c r="F19" s="759" t="str">
        <f>IF(OR(第三面!J18="指定なし",第三面!O18="指定なし",第三面!T18="指定なし",第三面!Y18="指定なし"),"■","□")</f>
        <v>□</v>
      </c>
      <c r="G19" s="764" t="s">
        <v>3735</v>
      </c>
      <c r="H19" s="765"/>
      <c r="I19" s="765"/>
      <c r="J19" s="765"/>
      <c r="K19" s="765"/>
      <c r="L19" s="765"/>
      <c r="M19" s="765"/>
      <c r="N19" s="765"/>
      <c r="O19" s="765"/>
      <c r="P19" s="765"/>
      <c r="Q19" s="765"/>
      <c r="R19" s="765"/>
      <c r="S19" s="765"/>
      <c r="T19" s="765"/>
      <c r="U19" s="765"/>
      <c r="V19" s="765"/>
      <c r="W19" s="765"/>
      <c r="X19" s="766"/>
      <c r="Y19" s="1933"/>
      <c r="Z19" s="1913"/>
      <c r="AA19" s="1914"/>
      <c r="AB19" s="1918"/>
      <c r="AC19" s="1919"/>
      <c r="AD19" s="1920"/>
      <c r="AE19" s="749"/>
      <c r="AF19" s="749"/>
      <c r="AG19" s="749"/>
    </row>
    <row r="20" spans="1:34" ht="23.1" customHeight="1">
      <c r="A20" s="1896" t="s">
        <v>3736</v>
      </c>
      <c r="B20" s="1897"/>
      <c r="C20" s="1897"/>
      <c r="D20" s="1897"/>
      <c r="E20" s="1898"/>
      <c r="F20" s="767" t="s">
        <v>2571</v>
      </c>
      <c r="G20" s="768">
        <f>第三面!J20</f>
        <v>0</v>
      </c>
      <c r="H20" s="768" t="s">
        <v>3737</v>
      </c>
      <c r="I20" s="768">
        <f>第三面!J22</f>
        <v>0</v>
      </c>
      <c r="J20" s="768" t="s">
        <v>2847</v>
      </c>
      <c r="K20" s="768" t="str">
        <f>IF(第三面!O20="","",第三面!O20)</f>
        <v/>
      </c>
      <c r="L20" s="768" t="s">
        <v>3738</v>
      </c>
      <c r="M20" s="768" t="str">
        <f>IF(第三面!O22="","",第三面!O22)</f>
        <v/>
      </c>
      <c r="N20" s="768" t="s">
        <v>3739</v>
      </c>
      <c r="O20" s="768" t="str">
        <f>IF(第三面!T20="","",第三面!T20)</f>
        <v/>
      </c>
      <c r="P20" s="768" t="s">
        <v>3738</v>
      </c>
      <c r="Q20" s="768" t="str">
        <f>IF(第三面!T22="","",第三面!T22)</f>
        <v/>
      </c>
      <c r="R20" s="768" t="s">
        <v>3739</v>
      </c>
      <c r="S20" s="768" t="str">
        <f>IF(第三面!Y20="","",第三面!Y20)</f>
        <v/>
      </c>
      <c r="T20" s="768" t="s">
        <v>3738</v>
      </c>
      <c r="U20" s="768" t="str">
        <f>IF(第三面!Y22="","",第三面!Y22)</f>
        <v/>
      </c>
      <c r="V20" s="768" t="s">
        <v>3227</v>
      </c>
      <c r="W20" s="769"/>
      <c r="X20" s="770"/>
      <c r="Y20" s="1899"/>
      <c r="Z20" s="1900"/>
      <c r="AA20" s="1901"/>
      <c r="AB20" s="1902"/>
      <c r="AC20" s="1903"/>
      <c r="AD20" s="1904"/>
      <c r="AE20" s="749"/>
      <c r="AF20" s="749"/>
      <c r="AG20" s="749"/>
    </row>
    <row r="21" spans="1:34" ht="23.1" customHeight="1">
      <c r="A21" s="1905" t="s">
        <v>2836</v>
      </c>
      <c r="B21" s="1906"/>
      <c r="C21" s="1906"/>
      <c r="D21" s="1906"/>
      <c r="E21" s="1907"/>
      <c r="F21" s="771" t="str">
        <f>第三面!K9</f>
        <v>□</v>
      </c>
      <c r="G21" s="772" t="s">
        <v>3740</v>
      </c>
      <c r="H21" s="773"/>
      <c r="I21" s="773"/>
      <c r="J21" s="771" t="str">
        <f>第三面!P9</f>
        <v>□</v>
      </c>
      <c r="K21" s="772" t="s">
        <v>3741</v>
      </c>
      <c r="L21" s="773"/>
      <c r="M21" s="773"/>
      <c r="N21" s="773"/>
      <c r="O21" s="771" t="str">
        <f>第三面!V9</f>
        <v>□</v>
      </c>
      <c r="P21" s="772" t="s">
        <v>3735</v>
      </c>
      <c r="Q21" s="773"/>
      <c r="R21" s="773"/>
      <c r="S21" s="773"/>
      <c r="T21" s="773"/>
      <c r="U21" s="773"/>
      <c r="V21" s="773"/>
      <c r="W21" s="773"/>
      <c r="X21" s="774"/>
      <c r="Y21" s="1911"/>
      <c r="Z21" s="1911"/>
      <c r="AA21" s="1912"/>
      <c r="AB21" s="1915"/>
      <c r="AC21" s="1916"/>
      <c r="AD21" s="1917"/>
      <c r="AE21" s="749"/>
      <c r="AF21" s="749"/>
      <c r="AG21" s="749"/>
      <c r="AH21" s="775"/>
    </row>
    <row r="22" spans="1:34" ht="23.1" customHeight="1">
      <c r="A22" s="1908"/>
      <c r="B22" s="1909"/>
      <c r="C22" s="1909"/>
      <c r="D22" s="1909"/>
      <c r="E22" s="1910"/>
      <c r="F22" s="776" t="s">
        <v>2828</v>
      </c>
      <c r="G22" s="751" t="s">
        <v>3742</v>
      </c>
      <c r="H22" s="737"/>
      <c r="I22" s="737"/>
      <c r="J22" s="737"/>
      <c r="K22" s="737"/>
      <c r="L22" s="776" t="s">
        <v>2828</v>
      </c>
      <c r="M22" s="751" t="s">
        <v>3743</v>
      </c>
      <c r="N22" s="737"/>
      <c r="O22" s="737"/>
      <c r="P22" s="737"/>
      <c r="Q22" s="737"/>
      <c r="R22" s="737"/>
      <c r="S22" s="737"/>
      <c r="T22" s="737"/>
      <c r="U22" s="737"/>
      <c r="V22" s="737"/>
      <c r="W22" s="737"/>
      <c r="X22" s="777"/>
      <c r="Y22" s="1913"/>
      <c r="Z22" s="1913"/>
      <c r="AA22" s="1914"/>
      <c r="AB22" s="1918"/>
      <c r="AC22" s="1919"/>
      <c r="AD22" s="1920"/>
      <c r="AE22" s="749"/>
      <c r="AF22" s="749"/>
      <c r="AG22" s="749"/>
    </row>
    <row r="23" spans="1:34" ht="23.1" customHeight="1">
      <c r="A23" s="1905" t="s">
        <v>3744</v>
      </c>
      <c r="B23" s="1906"/>
      <c r="C23" s="1906"/>
      <c r="D23" s="1906"/>
      <c r="E23" s="1907"/>
      <c r="F23" s="778" t="s">
        <v>2828</v>
      </c>
      <c r="G23" s="1934"/>
      <c r="H23" s="1934"/>
      <c r="I23" s="780" t="s">
        <v>3745</v>
      </c>
      <c r="J23" s="781"/>
      <c r="K23" s="772" t="s">
        <v>3746</v>
      </c>
      <c r="L23" s="772"/>
      <c r="M23" s="772"/>
      <c r="N23" s="772"/>
      <c r="O23" s="772"/>
      <c r="P23" s="778" t="s">
        <v>2828</v>
      </c>
      <c r="Q23" s="772" t="s">
        <v>3747</v>
      </c>
      <c r="R23" s="772"/>
      <c r="S23" s="1935"/>
      <c r="T23" s="1935"/>
      <c r="U23" s="1935"/>
      <c r="V23" s="1935"/>
      <c r="W23" s="772" t="s">
        <v>2812</v>
      </c>
      <c r="X23" s="782"/>
      <c r="Y23" s="1911"/>
      <c r="Z23" s="1911"/>
      <c r="AA23" s="1912"/>
      <c r="AB23" s="1915"/>
      <c r="AC23" s="1916"/>
      <c r="AD23" s="1917"/>
      <c r="AE23" s="749"/>
      <c r="AF23" s="749"/>
      <c r="AG23" s="749"/>
    </row>
    <row r="24" spans="1:34" ht="23.1" customHeight="1">
      <c r="A24" s="1908"/>
      <c r="B24" s="1909"/>
      <c r="C24" s="1909"/>
      <c r="D24" s="1909"/>
      <c r="E24" s="1910"/>
      <c r="F24" s="757" t="s">
        <v>2828</v>
      </c>
      <c r="G24" s="741" t="s">
        <v>3748</v>
      </c>
      <c r="H24" s="741"/>
      <c r="I24" s="741"/>
      <c r="J24" s="741"/>
      <c r="K24" s="783"/>
      <c r="L24" s="741" t="s">
        <v>3749</v>
      </c>
      <c r="M24" s="757" t="s">
        <v>2828</v>
      </c>
      <c r="N24" s="741" t="s">
        <v>3750</v>
      </c>
      <c r="O24" s="741"/>
      <c r="P24" s="741"/>
      <c r="Q24" s="741"/>
      <c r="R24" s="783" t="s">
        <v>3249</v>
      </c>
      <c r="S24" s="741" t="s">
        <v>3746</v>
      </c>
      <c r="T24" s="784"/>
      <c r="U24" s="784"/>
      <c r="V24" s="759" t="str">
        <f>IF(OR(F23="■",P23="■",F24="■",M24="■"),"□","■")</f>
        <v>■</v>
      </c>
      <c r="W24" s="784" t="s">
        <v>3751</v>
      </c>
      <c r="X24" s="785"/>
      <c r="Y24" s="1913"/>
      <c r="Z24" s="1913"/>
      <c r="AA24" s="1914"/>
      <c r="AB24" s="1918"/>
      <c r="AC24" s="1919"/>
      <c r="AD24" s="1920"/>
      <c r="AE24" s="749"/>
      <c r="AF24" s="749"/>
      <c r="AG24" s="749"/>
    </row>
    <row r="25" spans="1:34" ht="23.1" customHeight="1">
      <c r="A25" s="1905" t="s">
        <v>3752</v>
      </c>
      <c r="B25" s="1906"/>
      <c r="C25" s="1906"/>
      <c r="D25" s="1906"/>
      <c r="E25" s="1906"/>
      <c r="F25" s="786" t="s">
        <v>2828</v>
      </c>
      <c r="G25" s="772" t="s">
        <v>3753</v>
      </c>
      <c r="H25" s="772"/>
      <c r="I25" s="772"/>
      <c r="J25" s="787">
        <v>5</v>
      </c>
      <c r="K25" s="788" t="s">
        <v>3754</v>
      </c>
      <c r="L25" s="787">
        <v>3</v>
      </c>
      <c r="M25" s="772" t="s">
        <v>3755</v>
      </c>
      <c r="N25" s="772" t="s">
        <v>3756</v>
      </c>
      <c r="O25" s="772"/>
      <c r="P25" s="787">
        <v>4</v>
      </c>
      <c r="Q25" s="772" t="s">
        <v>3757</v>
      </c>
      <c r="R25" s="789"/>
      <c r="S25" s="789"/>
      <c r="T25" s="772"/>
      <c r="U25" s="789"/>
      <c r="V25" s="790" t="str">
        <f>IF(F25="■","□","■")</f>
        <v>■</v>
      </c>
      <c r="W25" s="772" t="s">
        <v>3751</v>
      </c>
      <c r="X25" s="782"/>
      <c r="Y25" s="1911"/>
      <c r="Z25" s="1911"/>
      <c r="AA25" s="1912"/>
      <c r="AB25" s="1915"/>
      <c r="AC25" s="1916"/>
      <c r="AD25" s="1917"/>
      <c r="AE25" s="749"/>
      <c r="AF25" s="749"/>
      <c r="AG25" s="749"/>
    </row>
    <row r="26" spans="1:34" ht="23.1" customHeight="1">
      <c r="A26" s="1908"/>
      <c r="B26" s="1909"/>
      <c r="C26" s="1909"/>
      <c r="D26" s="1909"/>
      <c r="E26" s="1909"/>
      <c r="F26" s="791" t="s">
        <v>2828</v>
      </c>
      <c r="G26" s="741" t="s">
        <v>3758</v>
      </c>
      <c r="H26" s="741"/>
      <c r="I26" s="757" t="s">
        <v>2828</v>
      </c>
      <c r="J26" s="741" t="s">
        <v>3759</v>
      </c>
      <c r="K26" s="741"/>
      <c r="L26" s="741"/>
      <c r="M26" s="741"/>
      <c r="N26" s="1936" t="str">
        <f>IF(I26="■",#REF!,"")</f>
        <v/>
      </c>
      <c r="O26" s="1936"/>
      <c r="P26" s="741" t="s">
        <v>3760</v>
      </c>
      <c r="Q26" s="757" t="s">
        <v>2828</v>
      </c>
      <c r="R26" s="741" t="s">
        <v>3761</v>
      </c>
      <c r="S26" s="741"/>
      <c r="T26" s="741"/>
      <c r="U26" s="741"/>
      <c r="V26" s="1936" t="str">
        <f>IF(Q26="■",#REF!,"")</f>
        <v/>
      </c>
      <c r="W26" s="1936"/>
      <c r="X26" s="792" t="s">
        <v>3760</v>
      </c>
      <c r="Y26" s="1913"/>
      <c r="Z26" s="1913"/>
      <c r="AA26" s="1914"/>
      <c r="AB26" s="1918"/>
      <c r="AC26" s="1919"/>
      <c r="AD26" s="1920"/>
      <c r="AE26" s="749"/>
      <c r="AF26" s="749"/>
      <c r="AG26" s="749"/>
    </row>
    <row r="27" spans="1:34" ht="23.1" customHeight="1">
      <c r="A27" s="1896" t="s">
        <v>3762</v>
      </c>
      <c r="B27" s="1897"/>
      <c r="C27" s="1897"/>
      <c r="D27" s="1897"/>
      <c r="E27" s="1898"/>
      <c r="F27" s="778" t="s">
        <v>2828</v>
      </c>
      <c r="G27" s="772" t="s">
        <v>3763</v>
      </c>
      <c r="H27" s="772"/>
      <c r="I27" s="772"/>
      <c r="J27" s="778" t="s">
        <v>2828</v>
      </c>
      <c r="K27" s="772" t="s">
        <v>3764</v>
      </c>
      <c r="L27" s="772"/>
      <c r="M27" s="772"/>
      <c r="N27" s="778" t="s">
        <v>2828</v>
      </c>
      <c r="O27" s="772" t="s">
        <v>3765</v>
      </c>
      <c r="P27" s="772"/>
      <c r="Q27" s="772"/>
      <c r="R27" s="772"/>
      <c r="S27" s="778" t="s">
        <v>2828</v>
      </c>
      <c r="T27" s="772" t="s">
        <v>3766</v>
      </c>
      <c r="U27" s="772"/>
      <c r="V27" s="790" t="str">
        <f>IF(OR(F27="■",J27="■",N27="■",S27="■"),"□","■")</f>
        <v>■</v>
      </c>
      <c r="W27" s="772" t="s">
        <v>3751</v>
      </c>
      <c r="X27" s="782"/>
      <c r="Y27" s="1900"/>
      <c r="Z27" s="1900"/>
      <c r="AA27" s="1901"/>
      <c r="AB27" s="1902"/>
      <c r="AC27" s="1903"/>
      <c r="AD27" s="1904"/>
      <c r="AE27" s="749"/>
      <c r="AF27" s="749"/>
      <c r="AG27" s="749"/>
    </row>
    <row r="28" spans="1:34" ht="23.1" customHeight="1">
      <c r="A28" s="1905" t="s">
        <v>3767</v>
      </c>
      <c r="B28" s="1906"/>
      <c r="C28" s="1906"/>
      <c r="D28" s="1906"/>
      <c r="E28" s="1907"/>
      <c r="F28" s="778" t="s">
        <v>2828</v>
      </c>
      <c r="G28" s="793" t="s">
        <v>3768</v>
      </c>
      <c r="H28" s="793"/>
      <c r="I28" s="778" t="s">
        <v>2828</v>
      </c>
      <c r="J28" s="793" t="s">
        <v>3769</v>
      </c>
      <c r="K28" s="793"/>
      <c r="L28" s="778" t="s">
        <v>2828</v>
      </c>
      <c r="M28" s="794" t="s">
        <v>3770</v>
      </c>
      <c r="N28" s="793"/>
      <c r="O28" s="1938"/>
      <c r="P28" s="1938"/>
      <c r="Q28" s="1938"/>
      <c r="R28" s="1938"/>
      <c r="S28" s="794" t="s">
        <v>2812</v>
      </c>
      <c r="T28" s="793"/>
      <c r="U28" s="793"/>
      <c r="V28" s="790" t="str">
        <f>IF(OR(F28="■",I28="■",L28="■"),"□","■")</f>
        <v>■</v>
      </c>
      <c r="W28" s="794" t="s">
        <v>3751</v>
      </c>
      <c r="X28" s="795"/>
      <c r="Y28" s="1911"/>
      <c r="Z28" s="1911"/>
      <c r="AA28" s="1912"/>
      <c r="AB28" s="1915"/>
      <c r="AC28" s="1916"/>
      <c r="AD28" s="1917"/>
      <c r="AE28" s="749"/>
      <c r="AF28" s="749"/>
      <c r="AG28" s="749"/>
    </row>
    <row r="29" spans="1:34" ht="23.1" customHeight="1">
      <c r="A29" s="1908"/>
      <c r="B29" s="1909"/>
      <c r="C29" s="1909"/>
      <c r="D29" s="1909"/>
      <c r="E29" s="1910"/>
      <c r="F29" s="1939" t="s">
        <v>3771</v>
      </c>
      <c r="G29" s="1939"/>
      <c r="H29" s="757" t="s">
        <v>2828</v>
      </c>
      <c r="I29" s="797" t="s">
        <v>3772</v>
      </c>
      <c r="J29" s="759" t="str">
        <f>IF(V28="■","□",IF(AND(H29="■"),"□","■"))</f>
        <v>□</v>
      </c>
      <c r="K29" s="796" t="s">
        <v>3751</v>
      </c>
      <c r="L29" s="798"/>
      <c r="M29" s="798"/>
      <c r="N29" s="798"/>
      <c r="O29" s="798"/>
      <c r="P29" s="798"/>
      <c r="Q29" s="798"/>
      <c r="R29" s="798"/>
      <c r="S29" s="798"/>
      <c r="T29" s="798"/>
      <c r="U29" s="798"/>
      <c r="V29" s="798"/>
      <c r="W29" s="798"/>
      <c r="X29" s="799"/>
      <c r="Y29" s="1913"/>
      <c r="Z29" s="1913"/>
      <c r="AA29" s="1914"/>
      <c r="AB29" s="1918"/>
      <c r="AC29" s="1919"/>
      <c r="AD29" s="1920"/>
      <c r="AE29" s="749"/>
      <c r="AF29" s="749"/>
      <c r="AG29" s="749"/>
    </row>
    <row r="30" spans="1:34" ht="23.1" customHeight="1">
      <c r="A30" s="1905" t="s">
        <v>3773</v>
      </c>
      <c r="B30" s="1906"/>
      <c r="C30" s="1906"/>
      <c r="D30" s="1906"/>
      <c r="E30" s="1907"/>
      <c r="F30" s="778" t="s">
        <v>2828</v>
      </c>
      <c r="G30" s="772" t="s">
        <v>3048</v>
      </c>
      <c r="H30" s="800" t="s">
        <v>2811</v>
      </c>
      <c r="I30" s="1935"/>
      <c r="J30" s="1935"/>
      <c r="K30" s="772" t="s">
        <v>3774</v>
      </c>
      <c r="L30" s="772"/>
      <c r="M30" s="772"/>
      <c r="N30" s="772"/>
      <c r="O30" s="772"/>
      <c r="P30" s="772"/>
      <c r="Q30" s="772"/>
      <c r="R30" s="772"/>
      <c r="S30" s="789"/>
      <c r="T30" s="789"/>
      <c r="U30" s="789"/>
      <c r="V30" s="790" t="str">
        <f>IF(F30="■","□","■")</f>
        <v>■</v>
      </c>
      <c r="W30" s="772" t="s">
        <v>2948</v>
      </c>
      <c r="X30" s="782"/>
      <c r="Y30" s="1911"/>
      <c r="Z30" s="1911"/>
      <c r="AA30" s="1912"/>
      <c r="AB30" s="1915"/>
      <c r="AC30" s="1916"/>
      <c r="AD30" s="1917"/>
      <c r="AE30" s="749"/>
      <c r="AF30" s="749"/>
      <c r="AG30" s="749"/>
    </row>
    <row r="31" spans="1:34" ht="23.1" customHeight="1">
      <c r="A31" s="1908"/>
      <c r="B31" s="1909"/>
      <c r="C31" s="1909"/>
      <c r="D31" s="1909"/>
      <c r="E31" s="1910"/>
      <c r="F31" s="1937" t="s">
        <v>3775</v>
      </c>
      <c r="G31" s="1937"/>
      <c r="H31" s="757" t="s">
        <v>2828</v>
      </c>
      <c r="I31" s="741" t="s">
        <v>3776</v>
      </c>
      <c r="J31" s="801"/>
      <c r="K31" s="759" t="str">
        <f>IF(V30="■","□",IF(AND(H31="■"),"□","■"))</f>
        <v>□</v>
      </c>
      <c r="L31" s="741" t="s">
        <v>3777</v>
      </c>
      <c r="M31" s="801"/>
      <c r="N31" s="801"/>
      <c r="O31" s="1937" t="s">
        <v>3778</v>
      </c>
      <c r="P31" s="1937"/>
      <c r="Q31" s="757" t="s">
        <v>2828</v>
      </c>
      <c r="R31" s="741" t="s">
        <v>3048</v>
      </c>
      <c r="S31" s="801"/>
      <c r="T31" s="759" t="str">
        <f>IF(V30="■","□",IF(AND(Q31="■"),"□","■"))</f>
        <v>□</v>
      </c>
      <c r="U31" s="741" t="s">
        <v>3049</v>
      </c>
      <c r="V31" s="741"/>
      <c r="W31" s="741"/>
      <c r="X31" s="785"/>
      <c r="Y31" s="1913"/>
      <c r="Z31" s="1913"/>
      <c r="AA31" s="1914"/>
      <c r="AB31" s="1918"/>
      <c r="AC31" s="1919"/>
      <c r="AD31" s="1920"/>
      <c r="AE31" s="749"/>
      <c r="AF31" s="749"/>
      <c r="AG31" s="749"/>
    </row>
    <row r="32" spans="1:34" ht="23.1" customHeight="1">
      <c r="A32" s="1905" t="s">
        <v>3779</v>
      </c>
      <c r="B32" s="1906"/>
      <c r="C32" s="1906"/>
      <c r="D32" s="1906"/>
      <c r="E32" s="1907"/>
      <c r="F32" s="772" t="s">
        <v>3780</v>
      </c>
      <c r="G32" s="802"/>
      <c r="H32" s="802"/>
      <c r="I32" s="802"/>
      <c r="J32" s="778" t="s">
        <v>2828</v>
      </c>
      <c r="K32" s="772" t="s">
        <v>3781</v>
      </c>
      <c r="L32" s="781"/>
      <c r="M32" s="772" t="s">
        <v>3782</v>
      </c>
      <c r="N32" s="802"/>
      <c r="O32" s="789"/>
      <c r="P32" s="789"/>
      <c r="Q32" s="737"/>
      <c r="R32" s="737"/>
      <c r="S32" s="802"/>
      <c r="T32" s="802"/>
      <c r="U32" s="802"/>
      <c r="V32" s="790" t="str">
        <f>IF(J32="■","□","■")</f>
        <v>■</v>
      </c>
      <c r="W32" s="772" t="s">
        <v>3751</v>
      </c>
      <c r="X32" s="803"/>
      <c r="Y32" s="1911"/>
      <c r="Z32" s="1911"/>
      <c r="AA32" s="1912"/>
      <c r="AB32" s="1915"/>
      <c r="AC32" s="1916"/>
      <c r="AD32" s="1917"/>
      <c r="AE32" s="749"/>
      <c r="AF32" s="749"/>
      <c r="AG32" s="749"/>
    </row>
    <row r="33" spans="1:33" ht="23.1" customHeight="1">
      <c r="A33" s="1908"/>
      <c r="B33" s="1909"/>
      <c r="C33" s="1909"/>
      <c r="D33" s="1909"/>
      <c r="E33" s="1910"/>
      <c r="F33" s="1892" t="s">
        <v>3783</v>
      </c>
      <c r="G33" s="1892"/>
      <c r="H33" s="1892"/>
      <c r="I33" s="776" t="s">
        <v>2828</v>
      </c>
      <c r="J33" s="751" t="s">
        <v>3784</v>
      </c>
      <c r="K33" s="751"/>
      <c r="L33" s="804"/>
      <c r="M33" s="751" t="s">
        <v>3785</v>
      </c>
      <c r="N33" s="751"/>
      <c r="O33" s="751"/>
      <c r="P33" s="805"/>
      <c r="Q33" s="751" t="s">
        <v>3786</v>
      </c>
      <c r="R33" s="751"/>
      <c r="S33" s="751"/>
      <c r="T33" s="737"/>
      <c r="U33" s="737"/>
      <c r="V33" s="806" t="str">
        <f>IF(I33="■","□","■")</f>
        <v>■</v>
      </c>
      <c r="W33" s="751" t="s">
        <v>3751</v>
      </c>
      <c r="X33" s="807"/>
      <c r="Y33" s="1913"/>
      <c r="Z33" s="1913"/>
      <c r="AA33" s="1914"/>
      <c r="AB33" s="1918"/>
      <c r="AC33" s="1919"/>
      <c r="AD33" s="1920"/>
      <c r="AE33" s="749"/>
      <c r="AF33" s="749"/>
      <c r="AG33" s="749"/>
    </row>
    <row r="34" spans="1:33" ht="23.1" customHeight="1">
      <c r="A34" s="1905" t="s">
        <v>3787</v>
      </c>
      <c r="B34" s="1906"/>
      <c r="C34" s="1906"/>
      <c r="D34" s="1906"/>
      <c r="E34" s="1907"/>
      <c r="F34" s="778" t="s">
        <v>2828</v>
      </c>
      <c r="G34" s="772" t="s">
        <v>3788</v>
      </c>
      <c r="H34" s="772"/>
      <c r="I34" s="772"/>
      <c r="J34" s="779"/>
      <c r="K34" s="788" t="s">
        <v>3789</v>
      </c>
      <c r="L34" s="772"/>
      <c r="M34" s="772"/>
      <c r="N34" s="780" t="s">
        <v>3790</v>
      </c>
      <c r="O34" s="789"/>
      <c r="P34" s="1943"/>
      <c r="Q34" s="1943"/>
      <c r="R34" s="772" t="s">
        <v>2842</v>
      </c>
      <c r="S34" s="788" t="s">
        <v>3791</v>
      </c>
      <c r="T34" s="1943"/>
      <c r="U34" s="1943"/>
      <c r="V34" s="772" t="s">
        <v>3760</v>
      </c>
      <c r="W34" s="772"/>
      <c r="X34" s="782"/>
      <c r="Y34" s="1911"/>
      <c r="Z34" s="1911"/>
      <c r="AA34" s="1912"/>
      <c r="AB34" s="1915"/>
      <c r="AC34" s="1916"/>
      <c r="AD34" s="1917"/>
      <c r="AE34" s="749"/>
      <c r="AF34" s="749"/>
      <c r="AG34" s="749"/>
    </row>
    <row r="35" spans="1:33" ht="23.1" customHeight="1">
      <c r="A35" s="1921"/>
      <c r="B35" s="1922"/>
      <c r="C35" s="1922"/>
      <c r="D35" s="1922"/>
      <c r="E35" s="1923"/>
      <c r="F35" s="776" t="s">
        <v>2828</v>
      </c>
      <c r="G35" s="703" t="s">
        <v>3788</v>
      </c>
      <c r="H35" s="703"/>
      <c r="I35" s="703"/>
      <c r="J35" s="808"/>
      <c r="K35" s="738" t="s">
        <v>3789</v>
      </c>
      <c r="L35" s="703"/>
      <c r="M35" s="703"/>
      <c r="N35" s="751" t="s">
        <v>3790</v>
      </c>
      <c r="O35" s="737"/>
      <c r="P35" s="1944"/>
      <c r="Q35" s="1944"/>
      <c r="R35" s="703" t="s">
        <v>2842</v>
      </c>
      <c r="S35" s="738" t="s">
        <v>3791</v>
      </c>
      <c r="T35" s="1944"/>
      <c r="U35" s="1944"/>
      <c r="V35" s="703" t="s">
        <v>3760</v>
      </c>
      <c r="W35" s="703"/>
      <c r="X35" s="809"/>
      <c r="Y35" s="1925"/>
      <c r="Z35" s="1925"/>
      <c r="AA35" s="1926"/>
      <c r="AB35" s="1928"/>
      <c r="AC35" s="1929"/>
      <c r="AD35" s="1930"/>
      <c r="AE35" s="749"/>
      <c r="AF35" s="749"/>
      <c r="AG35" s="749"/>
    </row>
    <row r="36" spans="1:33" ht="23.1" customHeight="1">
      <c r="A36" s="1921"/>
      <c r="B36" s="1922"/>
      <c r="C36" s="1922"/>
      <c r="D36" s="1922"/>
      <c r="E36" s="1923"/>
      <c r="F36" s="776" t="s">
        <v>2828</v>
      </c>
      <c r="G36" s="703" t="s">
        <v>3788</v>
      </c>
      <c r="H36" s="703"/>
      <c r="I36" s="703"/>
      <c r="J36" s="808"/>
      <c r="K36" s="738" t="s">
        <v>3789</v>
      </c>
      <c r="L36" s="703"/>
      <c r="M36" s="703"/>
      <c r="N36" s="751" t="s">
        <v>3790</v>
      </c>
      <c r="O36" s="737"/>
      <c r="P36" s="1944"/>
      <c r="Q36" s="1944"/>
      <c r="R36" s="703" t="s">
        <v>2842</v>
      </c>
      <c r="S36" s="738" t="s">
        <v>3791</v>
      </c>
      <c r="T36" s="1944"/>
      <c r="U36" s="1944"/>
      <c r="V36" s="703" t="s">
        <v>3760</v>
      </c>
      <c r="W36" s="703"/>
      <c r="X36" s="809"/>
      <c r="Y36" s="1925"/>
      <c r="Z36" s="1925"/>
      <c r="AA36" s="1926"/>
      <c r="AB36" s="1928"/>
      <c r="AC36" s="1929"/>
      <c r="AD36" s="1930"/>
      <c r="AE36" s="749"/>
      <c r="AF36" s="749"/>
      <c r="AG36" s="749"/>
    </row>
    <row r="37" spans="1:33" ht="23.1" customHeight="1">
      <c r="A37" s="1921"/>
      <c r="B37" s="1922"/>
      <c r="C37" s="1922"/>
      <c r="D37" s="1922"/>
      <c r="E37" s="1923"/>
      <c r="F37" s="776" t="s">
        <v>2828</v>
      </c>
      <c r="G37" s="751" t="s">
        <v>3792</v>
      </c>
      <c r="H37" s="751"/>
      <c r="I37" s="751"/>
      <c r="J37" s="751"/>
      <c r="K37" s="751"/>
      <c r="L37" s="751"/>
      <c r="M37" s="751"/>
      <c r="N37" s="751" t="s">
        <v>3790</v>
      </c>
      <c r="O37" s="737"/>
      <c r="P37" s="1944"/>
      <c r="Q37" s="1944"/>
      <c r="R37" s="703" t="s">
        <v>2842</v>
      </c>
      <c r="S37" s="738" t="s">
        <v>3791</v>
      </c>
      <c r="T37" s="1944"/>
      <c r="U37" s="1944"/>
      <c r="V37" s="703" t="s">
        <v>3760</v>
      </c>
      <c r="W37" s="751"/>
      <c r="X37" s="807"/>
      <c r="Y37" s="1925"/>
      <c r="Z37" s="1925"/>
      <c r="AA37" s="1926"/>
      <c r="AB37" s="1928"/>
      <c r="AC37" s="1929"/>
      <c r="AD37" s="1930"/>
      <c r="AE37" s="749"/>
      <c r="AF37" s="749"/>
      <c r="AG37" s="749"/>
    </row>
    <row r="38" spans="1:33" ht="23.1" customHeight="1">
      <c r="A38" s="1921"/>
      <c r="B38" s="1922"/>
      <c r="C38" s="1922"/>
      <c r="D38" s="1922"/>
      <c r="E38" s="1923"/>
      <c r="F38" s="1945" t="s">
        <v>3793</v>
      </c>
      <c r="G38" s="1945"/>
      <c r="H38" s="1946"/>
      <c r="I38" s="1946"/>
      <c r="J38" s="738" t="s">
        <v>5</v>
      </c>
      <c r="K38" s="805"/>
      <c r="L38" s="738" t="s">
        <v>2718</v>
      </c>
      <c r="M38" s="805"/>
      <c r="N38" s="738" t="s">
        <v>3</v>
      </c>
      <c r="O38" s="751"/>
      <c r="P38" s="738" t="s">
        <v>16</v>
      </c>
      <c r="Q38" s="1946"/>
      <c r="R38" s="1946"/>
      <c r="S38" s="1946"/>
      <c r="T38" s="1946"/>
      <c r="U38" s="1946"/>
      <c r="V38" s="1946"/>
      <c r="W38" s="751" t="s">
        <v>3794</v>
      </c>
      <c r="X38" s="807"/>
      <c r="Y38" s="1925"/>
      <c r="Z38" s="1925"/>
      <c r="AA38" s="1926"/>
      <c r="AB38" s="1928"/>
      <c r="AC38" s="1929"/>
      <c r="AD38" s="1930"/>
      <c r="AE38" s="749"/>
      <c r="AF38" s="749"/>
      <c r="AG38" s="749"/>
    </row>
    <row r="39" spans="1:33" ht="23.1" customHeight="1">
      <c r="A39" s="1921"/>
      <c r="B39" s="1922"/>
      <c r="C39" s="1922"/>
      <c r="D39" s="1922"/>
      <c r="E39" s="1923"/>
      <c r="F39" s="776" t="s">
        <v>2828</v>
      </c>
      <c r="G39" s="751" t="s">
        <v>3795</v>
      </c>
      <c r="H39" s="751"/>
      <c r="I39" s="751"/>
      <c r="J39" s="1974"/>
      <c r="K39" s="1974"/>
      <c r="L39" s="1945" t="s">
        <v>3790</v>
      </c>
      <c r="M39" s="1945"/>
      <c r="N39" s="1944"/>
      <c r="O39" s="1944"/>
      <c r="P39" s="751" t="s">
        <v>3760</v>
      </c>
      <c r="Q39" s="1945" t="s">
        <v>3796</v>
      </c>
      <c r="R39" s="1945"/>
      <c r="S39" s="1945"/>
      <c r="T39" s="1944"/>
      <c r="U39" s="1944"/>
      <c r="V39" s="751" t="s">
        <v>3760</v>
      </c>
      <c r="W39" s="751"/>
      <c r="X39" s="807"/>
      <c r="Y39" s="1925"/>
      <c r="Z39" s="1925"/>
      <c r="AA39" s="1926"/>
      <c r="AB39" s="1928"/>
      <c r="AC39" s="1929"/>
      <c r="AD39" s="1930"/>
      <c r="AE39" s="749"/>
      <c r="AF39" s="749"/>
      <c r="AG39" s="749"/>
    </row>
    <row r="40" spans="1:33" ht="23.1" customHeight="1">
      <c r="A40" s="1921"/>
      <c r="B40" s="1922"/>
      <c r="C40" s="1922"/>
      <c r="D40" s="1922"/>
      <c r="E40" s="1923"/>
      <c r="F40" s="1945" t="s">
        <v>3797</v>
      </c>
      <c r="G40" s="1945"/>
      <c r="H40" s="1945"/>
      <c r="I40" s="1945"/>
      <c r="J40" s="776" t="s">
        <v>2828</v>
      </c>
      <c r="K40" s="751" t="s">
        <v>3798</v>
      </c>
      <c r="L40" s="1946"/>
      <c r="M40" s="1946"/>
      <c r="N40" s="751" t="s">
        <v>5</v>
      </c>
      <c r="O40" s="805"/>
      <c r="P40" s="751" t="s">
        <v>2718</v>
      </c>
      <c r="Q40" s="805"/>
      <c r="R40" s="751" t="s">
        <v>3</v>
      </c>
      <c r="S40" s="751" t="s">
        <v>16</v>
      </c>
      <c r="T40" s="1946"/>
      <c r="U40" s="1946"/>
      <c r="V40" s="1946"/>
      <c r="W40" s="1946"/>
      <c r="X40" s="807" t="s">
        <v>3794</v>
      </c>
      <c r="Y40" s="1925"/>
      <c r="Z40" s="1925"/>
      <c r="AA40" s="1926"/>
      <c r="AB40" s="1928"/>
      <c r="AC40" s="1929"/>
      <c r="AD40" s="1930"/>
      <c r="AE40" s="749"/>
      <c r="AF40" s="749"/>
      <c r="AG40" s="749"/>
    </row>
    <row r="41" spans="1:33" ht="23.1" customHeight="1">
      <c r="A41" s="1940"/>
      <c r="B41" s="1941"/>
      <c r="C41" s="1941"/>
      <c r="D41" s="1941"/>
      <c r="E41" s="1942"/>
      <c r="F41" s="757" t="s">
        <v>2828</v>
      </c>
      <c r="G41" s="741" t="s">
        <v>3799</v>
      </c>
      <c r="H41" s="741"/>
      <c r="I41" s="741"/>
      <c r="J41" s="741"/>
      <c r="K41" s="810" t="s">
        <v>3800</v>
      </c>
      <c r="L41" s="1947"/>
      <c r="M41" s="1947"/>
      <c r="N41" s="741" t="s">
        <v>5</v>
      </c>
      <c r="O41" s="744"/>
      <c r="P41" s="741" t="s">
        <v>2718</v>
      </c>
      <c r="Q41" s="744"/>
      <c r="R41" s="741" t="s">
        <v>3</v>
      </c>
      <c r="S41" s="741" t="s">
        <v>16</v>
      </c>
      <c r="T41" s="1947"/>
      <c r="U41" s="1947"/>
      <c r="V41" s="1947"/>
      <c r="W41" s="1947"/>
      <c r="X41" s="785" t="s">
        <v>3794</v>
      </c>
      <c r="Y41" s="1925"/>
      <c r="Z41" s="1925"/>
      <c r="AA41" s="1926"/>
      <c r="AB41" s="1928"/>
      <c r="AC41" s="1929"/>
      <c r="AD41" s="1930"/>
      <c r="AE41" s="749"/>
      <c r="AF41" s="749"/>
      <c r="AG41" s="749"/>
    </row>
    <row r="42" spans="1:33" ht="23.1" customHeight="1">
      <c r="A42" s="1948" t="s">
        <v>3801</v>
      </c>
      <c r="B42" s="1949"/>
      <c r="C42" s="1949"/>
      <c r="D42" s="1949"/>
      <c r="E42" s="1950"/>
      <c r="F42" s="1957"/>
      <c r="G42" s="1957"/>
      <c r="H42" s="1957"/>
      <c r="I42" s="1957"/>
      <c r="J42" s="1957"/>
      <c r="K42" s="1957"/>
      <c r="L42" s="1957"/>
      <c r="M42" s="1957"/>
      <c r="N42" s="1957"/>
      <c r="O42" s="1957"/>
      <c r="P42" s="1957"/>
      <c r="Q42" s="1957"/>
      <c r="R42" s="1957"/>
      <c r="S42" s="1957"/>
      <c r="T42" s="1957"/>
      <c r="U42" s="1957"/>
      <c r="V42" s="1957"/>
      <c r="W42" s="1957"/>
      <c r="X42" s="1958"/>
      <c r="Y42" s="1961"/>
      <c r="Z42" s="1961"/>
      <c r="AA42" s="1962"/>
      <c r="AB42" s="1967"/>
      <c r="AC42" s="1968"/>
      <c r="AD42" s="1969"/>
      <c r="AE42" s="749"/>
      <c r="AF42" s="749"/>
      <c r="AG42" s="749"/>
    </row>
    <row r="43" spans="1:33" ht="23.1" customHeight="1">
      <c r="A43" s="1951"/>
      <c r="B43" s="1952"/>
      <c r="C43" s="1952"/>
      <c r="D43" s="1952"/>
      <c r="E43" s="1953"/>
      <c r="F43" s="1957"/>
      <c r="G43" s="1957"/>
      <c r="H43" s="1957"/>
      <c r="I43" s="1957"/>
      <c r="J43" s="1957"/>
      <c r="K43" s="1957"/>
      <c r="L43" s="1957"/>
      <c r="M43" s="1957"/>
      <c r="N43" s="1957"/>
      <c r="O43" s="1957"/>
      <c r="P43" s="1957"/>
      <c r="Q43" s="1957"/>
      <c r="R43" s="1957"/>
      <c r="S43" s="1957"/>
      <c r="T43" s="1957"/>
      <c r="U43" s="1957"/>
      <c r="V43" s="1957"/>
      <c r="W43" s="1957"/>
      <c r="X43" s="1958"/>
      <c r="Y43" s="1963"/>
      <c r="Z43" s="1963"/>
      <c r="AA43" s="1964"/>
      <c r="AB43" s="1970"/>
      <c r="AC43" s="1929"/>
      <c r="AD43" s="1930"/>
      <c r="AE43" s="749"/>
      <c r="AF43" s="749"/>
      <c r="AG43" s="749"/>
    </row>
    <row r="44" spans="1:33" ht="23.1" customHeight="1" thickBot="1">
      <c r="A44" s="1954"/>
      <c r="B44" s="1955"/>
      <c r="C44" s="1955"/>
      <c r="D44" s="1955"/>
      <c r="E44" s="1956"/>
      <c r="F44" s="1959"/>
      <c r="G44" s="1959"/>
      <c r="H44" s="1959"/>
      <c r="I44" s="1959"/>
      <c r="J44" s="1959"/>
      <c r="K44" s="1959"/>
      <c r="L44" s="1959"/>
      <c r="M44" s="1959"/>
      <c r="N44" s="1959"/>
      <c r="O44" s="1959"/>
      <c r="P44" s="1959"/>
      <c r="Q44" s="1959"/>
      <c r="R44" s="1959"/>
      <c r="S44" s="1959"/>
      <c r="T44" s="1959"/>
      <c r="U44" s="1959"/>
      <c r="V44" s="1959"/>
      <c r="W44" s="1959"/>
      <c r="X44" s="1960"/>
      <c r="Y44" s="1965"/>
      <c r="Z44" s="1965"/>
      <c r="AA44" s="1966"/>
      <c r="AB44" s="1971"/>
      <c r="AC44" s="1972"/>
      <c r="AD44" s="1973"/>
      <c r="AE44" s="749"/>
      <c r="AF44" s="749"/>
      <c r="AG44" s="749"/>
    </row>
    <row r="45" spans="1:33" ht="23.1" customHeight="1">
      <c r="A45" s="811" t="s">
        <v>3802</v>
      </c>
      <c r="B45" s="812"/>
      <c r="C45" s="812"/>
      <c r="D45" s="812"/>
      <c r="E45" s="813"/>
      <c r="F45" s="805" t="s">
        <v>3803</v>
      </c>
      <c r="G45" s="805"/>
      <c r="H45" s="805"/>
      <c r="I45" s="805"/>
      <c r="J45" s="805"/>
      <c r="K45" s="805"/>
      <c r="L45" s="805"/>
      <c r="M45" s="805"/>
      <c r="N45" s="805"/>
      <c r="O45" s="805"/>
      <c r="P45" s="805"/>
      <c r="Q45" s="805"/>
      <c r="R45" s="805"/>
      <c r="S45" s="805"/>
      <c r="T45" s="805"/>
      <c r="U45" s="805"/>
      <c r="V45" s="805"/>
      <c r="W45" s="805"/>
      <c r="X45" s="805"/>
    </row>
    <row r="46" spans="1:33" ht="23.1" customHeight="1">
      <c r="A46" s="814"/>
      <c r="B46" s="814"/>
      <c r="C46" s="814"/>
      <c r="D46" s="814"/>
      <c r="E46" s="813"/>
      <c r="F46" s="805" t="s">
        <v>3804</v>
      </c>
      <c r="G46" s="805"/>
      <c r="H46" s="805"/>
      <c r="I46" s="805"/>
      <c r="J46" s="805"/>
      <c r="K46" s="805"/>
      <c r="L46" s="805"/>
      <c r="M46" s="805"/>
      <c r="N46" s="805"/>
      <c r="O46" s="805"/>
      <c r="P46" s="805"/>
      <c r="Q46" s="805"/>
      <c r="R46" s="805"/>
      <c r="S46" s="805"/>
      <c r="T46" s="805"/>
      <c r="U46" s="805"/>
      <c r="V46" s="805"/>
      <c r="W46" s="805"/>
      <c r="X46" s="805"/>
    </row>
    <row r="47" spans="1:33" ht="23.1" customHeight="1">
      <c r="A47" s="814"/>
      <c r="B47" s="814"/>
      <c r="C47" s="814"/>
      <c r="D47" s="814"/>
      <c r="E47" s="813"/>
      <c r="F47" s="805" t="s">
        <v>3805</v>
      </c>
      <c r="G47" s="805"/>
      <c r="H47" s="805"/>
      <c r="I47" s="805"/>
      <c r="J47" s="805"/>
      <c r="K47" s="805"/>
      <c r="L47" s="805"/>
      <c r="M47" s="805"/>
      <c r="N47" s="805"/>
      <c r="O47" s="805"/>
      <c r="P47" s="805"/>
      <c r="Q47" s="805"/>
      <c r="R47" s="805"/>
      <c r="S47" s="805"/>
      <c r="T47" s="805"/>
      <c r="U47" s="805"/>
      <c r="V47" s="805"/>
      <c r="W47" s="805"/>
      <c r="X47" s="805"/>
    </row>
    <row r="48" spans="1:33" ht="23.1" customHeight="1" thickBot="1">
      <c r="A48" s="815"/>
      <c r="B48" s="815"/>
      <c r="C48" s="815"/>
      <c r="D48" s="815"/>
      <c r="E48" s="737"/>
      <c r="F48" s="751"/>
      <c r="G48" s="751"/>
      <c r="H48" s="751"/>
      <c r="I48" s="751"/>
      <c r="J48" s="751"/>
      <c r="K48" s="751"/>
      <c r="L48" s="751"/>
      <c r="M48" s="751"/>
      <c r="N48" s="751"/>
      <c r="O48" s="751"/>
      <c r="P48" s="751"/>
      <c r="Q48" s="751"/>
      <c r="R48" s="751"/>
      <c r="S48" s="751"/>
      <c r="T48" s="751"/>
      <c r="U48" s="751"/>
      <c r="V48" s="751"/>
      <c r="W48" s="751"/>
      <c r="X48" s="751"/>
      <c r="Y48" s="737"/>
      <c r="Z48" s="737"/>
      <c r="AA48" s="737"/>
      <c r="AB48" s="1892" t="s">
        <v>3806</v>
      </c>
      <c r="AC48" s="1892"/>
      <c r="AD48" s="1892"/>
    </row>
    <row r="49" spans="1:33" ht="21" customHeight="1" thickBot="1">
      <c r="A49" s="1981" t="s">
        <v>3711</v>
      </c>
      <c r="B49" s="1982"/>
      <c r="C49" s="1982"/>
      <c r="D49" s="1982"/>
      <c r="E49" s="1983"/>
      <c r="F49" s="1984" t="s">
        <v>3712</v>
      </c>
      <c r="G49" s="1984"/>
      <c r="H49" s="1984"/>
      <c r="I49" s="1984"/>
      <c r="J49" s="1984"/>
      <c r="K49" s="1984"/>
      <c r="L49" s="1984"/>
      <c r="M49" s="1984"/>
      <c r="N49" s="1984"/>
      <c r="O49" s="1984"/>
      <c r="P49" s="1984"/>
      <c r="Q49" s="1984"/>
      <c r="R49" s="1984"/>
      <c r="S49" s="1984"/>
      <c r="T49" s="1984"/>
      <c r="U49" s="1984"/>
      <c r="V49" s="1984"/>
      <c r="W49" s="1984"/>
      <c r="X49" s="1985"/>
      <c r="Y49" s="1887" t="s">
        <v>3713</v>
      </c>
      <c r="Z49" s="1888"/>
      <c r="AA49" s="1889"/>
      <c r="AB49" s="1890" t="s">
        <v>3714</v>
      </c>
      <c r="AC49" s="1884"/>
      <c r="AD49" s="1891"/>
      <c r="AE49" s="745"/>
      <c r="AF49" s="745"/>
      <c r="AG49" s="745"/>
    </row>
    <row r="50" spans="1:33" ht="21" customHeight="1" thickTop="1">
      <c r="A50" s="1986" t="s">
        <v>3807</v>
      </c>
      <c r="B50" s="1987"/>
      <c r="C50" s="1987"/>
      <c r="D50" s="1987"/>
      <c r="E50" s="1988"/>
      <c r="F50" s="816" t="s">
        <v>3808</v>
      </c>
      <c r="G50" s="817" t="s">
        <v>3809</v>
      </c>
      <c r="H50" s="817"/>
      <c r="I50" s="1989"/>
      <c r="J50" s="1989"/>
      <c r="K50" s="1989"/>
      <c r="L50" s="1989"/>
      <c r="M50" s="1989"/>
      <c r="N50" s="1989"/>
      <c r="O50" s="1989"/>
      <c r="P50" s="1989"/>
      <c r="Q50" s="1989"/>
      <c r="R50" s="818" t="s">
        <v>2812</v>
      </c>
      <c r="S50" s="819" t="str">
        <f>IF(F50="■","□","■")</f>
        <v>■</v>
      </c>
      <c r="T50" s="820" t="s">
        <v>3751</v>
      </c>
      <c r="U50" s="817"/>
      <c r="V50" s="817"/>
      <c r="W50" s="817"/>
      <c r="X50" s="821"/>
      <c r="Y50" s="1927"/>
      <c r="Z50" s="1913"/>
      <c r="AA50" s="1914"/>
      <c r="AB50" s="1918"/>
      <c r="AC50" s="1919"/>
      <c r="AD50" s="1920"/>
      <c r="AE50" s="749"/>
      <c r="AF50" s="749"/>
      <c r="AG50" s="749"/>
    </row>
    <row r="51" spans="1:33" ht="21" customHeight="1">
      <c r="A51" s="1975" t="s">
        <v>3810</v>
      </c>
      <c r="B51" s="1976"/>
      <c r="C51" s="1976"/>
      <c r="D51" s="1976"/>
      <c r="E51" s="1977"/>
      <c r="F51" s="757" t="s">
        <v>2828</v>
      </c>
      <c r="G51" s="822" t="s">
        <v>3811</v>
      </c>
      <c r="H51" s="822"/>
      <c r="I51" s="822"/>
      <c r="J51" s="1978"/>
      <c r="K51" s="1978"/>
      <c r="L51" s="1978"/>
      <c r="M51" s="1978"/>
      <c r="N51" s="1978"/>
      <c r="O51" s="1978"/>
      <c r="P51" s="1978"/>
      <c r="Q51" s="1978"/>
      <c r="R51" s="796" t="s">
        <v>2812</v>
      </c>
      <c r="S51" s="759" t="str">
        <f>IF(F51="■","□","■")</f>
        <v>■</v>
      </c>
      <c r="T51" s="823" t="s">
        <v>3812</v>
      </c>
      <c r="U51" s="822"/>
      <c r="V51" s="822"/>
      <c r="W51" s="822"/>
      <c r="X51" s="824"/>
      <c r="Y51" s="1979"/>
      <c r="Z51" s="1900"/>
      <c r="AA51" s="1901"/>
      <c r="AB51" s="1902"/>
      <c r="AC51" s="1903"/>
      <c r="AD51" s="1904"/>
      <c r="AE51" s="749"/>
      <c r="AF51" s="749"/>
      <c r="AG51" s="749"/>
    </row>
    <row r="52" spans="1:33" ht="21" customHeight="1">
      <c r="A52" s="1905" t="s">
        <v>3813</v>
      </c>
      <c r="B52" s="1906"/>
      <c r="C52" s="1906"/>
      <c r="D52" s="1906"/>
      <c r="E52" s="1907"/>
      <c r="F52" s="825" t="s">
        <v>3814</v>
      </c>
      <c r="G52" s="793"/>
      <c r="H52" s="793"/>
      <c r="I52" s="793"/>
      <c r="J52" s="793"/>
      <c r="K52" s="778" t="s">
        <v>2828</v>
      </c>
      <c r="L52" s="793" t="s">
        <v>3815</v>
      </c>
      <c r="M52" s="793"/>
      <c r="N52" s="793"/>
      <c r="O52" s="778" t="s">
        <v>2828</v>
      </c>
      <c r="P52" s="826" t="s">
        <v>3816</v>
      </c>
      <c r="Q52" s="793"/>
      <c r="R52" s="793"/>
      <c r="S52" s="790" t="str">
        <f>IF(OR(K52="■",O52="■"),"□","■")</f>
        <v>■</v>
      </c>
      <c r="T52" s="827" t="s">
        <v>3735</v>
      </c>
      <c r="U52" s="793"/>
      <c r="V52" s="793"/>
      <c r="W52" s="793"/>
      <c r="X52" s="795"/>
      <c r="Y52" s="1980"/>
      <c r="Z52" s="1911"/>
      <c r="AA52" s="1912"/>
      <c r="AB52" s="1915"/>
      <c r="AC52" s="1916"/>
      <c r="AD52" s="1917"/>
      <c r="AE52" s="749"/>
      <c r="AF52" s="749"/>
      <c r="AG52" s="749"/>
    </row>
    <row r="53" spans="1:33" ht="21" customHeight="1">
      <c r="A53" s="1921"/>
      <c r="B53" s="1922"/>
      <c r="C53" s="1922"/>
      <c r="D53" s="1922"/>
      <c r="E53" s="1923"/>
      <c r="F53" s="828" t="s">
        <v>3817</v>
      </c>
      <c r="G53" s="828"/>
      <c r="H53" s="828"/>
      <c r="I53" s="828"/>
      <c r="J53" s="828"/>
      <c r="K53" s="776" t="s">
        <v>2828</v>
      </c>
      <c r="L53" s="828" t="s">
        <v>3815</v>
      </c>
      <c r="M53" s="828"/>
      <c r="N53" s="828"/>
      <c r="O53" s="776" t="s">
        <v>2828</v>
      </c>
      <c r="P53" s="828" t="s">
        <v>3818</v>
      </c>
      <c r="Q53" s="828"/>
      <c r="R53" s="828"/>
      <c r="S53" s="806" t="str">
        <f>IF(OR(K53="■",O53="■"),"□","■")</f>
        <v>■</v>
      </c>
      <c r="T53" s="829" t="s">
        <v>3735</v>
      </c>
      <c r="U53" s="828"/>
      <c r="V53" s="828"/>
      <c r="W53" s="828"/>
      <c r="X53" s="830"/>
      <c r="Y53" s="1924"/>
      <c r="Z53" s="1925"/>
      <c r="AA53" s="1926"/>
      <c r="AB53" s="1928"/>
      <c r="AC53" s="1929"/>
      <c r="AD53" s="1930"/>
      <c r="AE53" s="749"/>
      <c r="AF53" s="749"/>
      <c r="AG53" s="749"/>
    </row>
    <row r="54" spans="1:33" ht="21" customHeight="1">
      <c r="A54" s="1908"/>
      <c r="B54" s="1909"/>
      <c r="C54" s="1909"/>
      <c r="D54" s="1909"/>
      <c r="E54" s="1910"/>
      <c r="F54" s="828" t="s">
        <v>3819</v>
      </c>
      <c r="G54" s="828"/>
      <c r="H54" s="828"/>
      <c r="I54" s="828"/>
      <c r="J54" s="828"/>
      <c r="K54" s="776" t="s">
        <v>2828</v>
      </c>
      <c r="L54" s="831" t="s">
        <v>3820</v>
      </c>
      <c r="M54" s="828"/>
      <c r="N54" s="828"/>
      <c r="O54" s="776" t="s">
        <v>2828</v>
      </c>
      <c r="P54" s="828" t="s">
        <v>3821</v>
      </c>
      <c r="Q54" s="828"/>
      <c r="R54" s="828"/>
      <c r="S54" s="806" t="str">
        <f>IF(OR(K54="■",O54="■"),"□","■")</f>
        <v>■</v>
      </c>
      <c r="T54" s="828" t="s">
        <v>3822</v>
      </c>
      <c r="U54" s="828"/>
      <c r="V54" s="828"/>
      <c r="W54" s="828"/>
      <c r="X54" s="830"/>
      <c r="Y54" s="1927"/>
      <c r="Z54" s="1913"/>
      <c r="AA54" s="1914"/>
      <c r="AB54" s="1918"/>
      <c r="AC54" s="1919"/>
      <c r="AD54" s="1920"/>
      <c r="AE54" s="749"/>
      <c r="AF54" s="749"/>
      <c r="AG54" s="749"/>
    </row>
    <row r="55" spans="1:33" ht="21" customHeight="1">
      <c r="A55" s="1991" t="s">
        <v>3823</v>
      </c>
      <c r="B55" s="1992"/>
      <c r="C55" s="1992"/>
      <c r="D55" s="1992"/>
      <c r="E55" s="1993"/>
      <c r="F55" s="825" t="s">
        <v>3824</v>
      </c>
      <c r="G55" s="772"/>
      <c r="H55" s="772"/>
      <c r="I55" s="778" t="s">
        <v>2828</v>
      </c>
      <c r="J55" s="772" t="s">
        <v>3825</v>
      </c>
      <c r="K55" s="790" t="str">
        <f>IF(V56="■","□",IF(AND(I55="■"),"□","■"))</f>
        <v>□</v>
      </c>
      <c r="L55" s="772" t="s">
        <v>3826</v>
      </c>
      <c r="M55" s="772"/>
      <c r="N55" s="778" t="s">
        <v>2828</v>
      </c>
      <c r="O55" s="772" t="s">
        <v>3827</v>
      </c>
      <c r="P55" s="772"/>
      <c r="Q55" s="772"/>
      <c r="R55" s="772"/>
      <c r="S55" s="772"/>
      <c r="T55" s="778" t="s">
        <v>2828</v>
      </c>
      <c r="U55" s="772" t="s">
        <v>3828</v>
      </c>
      <c r="V55" s="772"/>
      <c r="W55" s="772"/>
      <c r="X55" s="782"/>
      <c r="Y55" s="1980"/>
      <c r="Z55" s="1911"/>
      <c r="AA55" s="1912"/>
      <c r="AB55" s="1915"/>
      <c r="AC55" s="1916"/>
      <c r="AD55" s="1917"/>
      <c r="AE55" s="749"/>
      <c r="AF55" s="749"/>
      <c r="AG55" s="749"/>
    </row>
    <row r="56" spans="1:33" ht="21" customHeight="1">
      <c r="A56" s="1994"/>
      <c r="B56" s="1995"/>
      <c r="C56" s="1995"/>
      <c r="D56" s="1995"/>
      <c r="E56" s="1996"/>
      <c r="F56" s="757" t="s">
        <v>2828</v>
      </c>
      <c r="G56" s="741" t="s">
        <v>3829</v>
      </c>
      <c r="H56" s="741"/>
      <c r="I56" s="741"/>
      <c r="J56" s="741"/>
      <c r="K56" s="741"/>
      <c r="L56" s="741"/>
      <c r="M56" s="757" t="s">
        <v>2828</v>
      </c>
      <c r="N56" s="741" t="s">
        <v>3830</v>
      </c>
      <c r="O56" s="741"/>
      <c r="P56" s="741"/>
      <c r="Q56" s="741"/>
      <c r="R56" s="741"/>
      <c r="S56" s="741"/>
      <c r="T56" s="737"/>
      <c r="U56" s="737"/>
      <c r="V56" s="759" t="str">
        <f>IF(OR(N55="■",T55="■",F56="■",M56="■"),"□","■")</f>
        <v>■</v>
      </c>
      <c r="W56" s="741" t="s">
        <v>3751</v>
      </c>
      <c r="X56" s="785"/>
      <c r="Y56" s="1927"/>
      <c r="Z56" s="1913"/>
      <c r="AA56" s="1914"/>
      <c r="AB56" s="1918"/>
      <c r="AC56" s="1919"/>
      <c r="AD56" s="1920"/>
      <c r="AE56" s="749"/>
      <c r="AF56" s="749"/>
      <c r="AG56" s="749"/>
    </row>
    <row r="57" spans="1:33" ht="21" customHeight="1">
      <c r="A57" s="1975" t="s">
        <v>3831</v>
      </c>
      <c r="B57" s="1976"/>
      <c r="C57" s="1976"/>
      <c r="D57" s="1976"/>
      <c r="E57" s="1976"/>
      <c r="F57" s="832" t="s">
        <v>2828</v>
      </c>
      <c r="G57" s="817" t="s">
        <v>3832</v>
      </c>
      <c r="H57" s="817"/>
      <c r="I57" s="1997"/>
      <c r="J57" s="1997"/>
      <c r="K57" s="818" t="s">
        <v>5</v>
      </c>
      <c r="L57" s="833"/>
      <c r="M57" s="818" t="s">
        <v>2718</v>
      </c>
      <c r="N57" s="833"/>
      <c r="O57" s="818" t="s">
        <v>3833</v>
      </c>
      <c r="P57" s="834"/>
      <c r="Q57" s="834"/>
      <c r="R57" s="817"/>
      <c r="S57" s="819" t="str">
        <f>IF(F57="■","□","■")</f>
        <v>■</v>
      </c>
      <c r="T57" s="820" t="s">
        <v>3751</v>
      </c>
      <c r="U57" s="817"/>
      <c r="V57" s="817"/>
      <c r="W57" s="817"/>
      <c r="X57" s="821"/>
      <c r="Y57" s="1900"/>
      <c r="Z57" s="1900"/>
      <c r="AA57" s="1901"/>
      <c r="AB57" s="1902"/>
      <c r="AC57" s="1903"/>
      <c r="AD57" s="1904"/>
      <c r="AE57" s="749"/>
      <c r="AF57" s="749"/>
      <c r="AG57" s="749"/>
    </row>
    <row r="58" spans="1:33" ht="21" customHeight="1">
      <c r="A58" s="1975" t="s">
        <v>3834</v>
      </c>
      <c r="B58" s="1976"/>
      <c r="C58" s="1976"/>
      <c r="D58" s="1976"/>
      <c r="E58" s="1977"/>
      <c r="F58" s="757" t="s">
        <v>2828</v>
      </c>
      <c r="G58" s="835" t="s">
        <v>3835</v>
      </c>
      <c r="H58" s="835" t="s">
        <v>3836</v>
      </c>
      <c r="I58" s="836"/>
      <c r="J58" s="1990"/>
      <c r="K58" s="1990"/>
      <c r="L58" s="1990"/>
      <c r="M58" s="1990"/>
      <c r="N58" s="1990"/>
      <c r="O58" s="1990"/>
      <c r="P58" s="1990"/>
      <c r="Q58" s="1990"/>
      <c r="R58" s="835" t="s">
        <v>2812</v>
      </c>
      <c r="S58" s="759" t="str">
        <f>IF(F58="■","□","■")</f>
        <v>■</v>
      </c>
      <c r="T58" s="835" t="s">
        <v>3812</v>
      </c>
      <c r="U58" s="836"/>
      <c r="V58" s="836"/>
      <c r="W58" s="836"/>
      <c r="X58" s="837"/>
      <c r="Y58" s="1899"/>
      <c r="Z58" s="1900"/>
      <c r="AA58" s="1901"/>
      <c r="AB58" s="1902"/>
      <c r="AC58" s="1903"/>
      <c r="AD58" s="1904"/>
      <c r="AE58" s="749"/>
      <c r="AF58" s="749"/>
      <c r="AG58" s="749"/>
    </row>
    <row r="59" spans="1:33" ht="21" customHeight="1">
      <c r="A59" s="1975" t="s">
        <v>3837</v>
      </c>
      <c r="B59" s="1976"/>
      <c r="C59" s="1976"/>
      <c r="D59" s="1976"/>
      <c r="E59" s="1977"/>
      <c r="F59" s="838" t="s">
        <v>3838</v>
      </c>
      <c r="G59" s="839"/>
      <c r="H59" s="839"/>
      <c r="I59" s="839"/>
      <c r="J59" s="778" t="s">
        <v>2828</v>
      </c>
      <c r="K59" s="839" t="s">
        <v>3839</v>
      </c>
      <c r="L59" s="839"/>
      <c r="M59" s="839"/>
      <c r="N59" s="790" t="str">
        <f>IF(J59="■","□","■")</f>
        <v>■</v>
      </c>
      <c r="O59" s="840" t="s">
        <v>3812</v>
      </c>
      <c r="P59" s="839"/>
      <c r="Q59" s="839"/>
      <c r="R59" s="839"/>
      <c r="S59" s="839"/>
      <c r="T59" s="839"/>
      <c r="U59" s="839"/>
      <c r="V59" s="839"/>
      <c r="W59" s="839"/>
      <c r="X59" s="841"/>
      <c r="Y59" s="1899"/>
      <c r="Z59" s="1900"/>
      <c r="AA59" s="1901"/>
      <c r="AB59" s="1902"/>
      <c r="AC59" s="1903"/>
      <c r="AD59" s="1904"/>
      <c r="AE59" s="749"/>
      <c r="AF59" s="749"/>
      <c r="AG59" s="749"/>
    </row>
    <row r="60" spans="1:33" ht="21" customHeight="1">
      <c r="A60" s="1975" t="s">
        <v>3840</v>
      </c>
      <c r="B60" s="1976"/>
      <c r="C60" s="1976"/>
      <c r="D60" s="1976"/>
      <c r="E60" s="1977"/>
      <c r="F60" s="816" t="s">
        <v>2828</v>
      </c>
      <c r="G60" s="817" t="s">
        <v>3841</v>
      </c>
      <c r="H60" s="817"/>
      <c r="I60" s="817"/>
      <c r="J60" s="817"/>
      <c r="K60" s="816" t="s">
        <v>2828</v>
      </c>
      <c r="L60" s="817" t="s">
        <v>3842</v>
      </c>
      <c r="M60" s="817"/>
      <c r="N60" s="817"/>
      <c r="O60" s="817"/>
      <c r="P60" s="817"/>
      <c r="Q60" s="820" t="s">
        <v>3843</v>
      </c>
      <c r="R60" s="817"/>
      <c r="S60" s="817"/>
      <c r="T60" s="816" t="s">
        <v>2828</v>
      </c>
      <c r="U60" s="820" t="s">
        <v>3048</v>
      </c>
      <c r="V60" s="819" t="str">
        <f>IF(T60="■","□","■")</f>
        <v>■</v>
      </c>
      <c r="W60" s="820" t="s">
        <v>2948</v>
      </c>
      <c r="X60" s="821"/>
      <c r="Y60" s="1979"/>
      <c r="Z60" s="1900"/>
      <c r="AA60" s="1901"/>
      <c r="AB60" s="1902"/>
      <c r="AC60" s="1903"/>
      <c r="AD60" s="1904"/>
      <c r="AE60" s="749"/>
      <c r="AF60" s="749"/>
      <c r="AG60" s="749"/>
    </row>
    <row r="61" spans="1:33" ht="21" customHeight="1">
      <c r="A61" s="1975" t="s">
        <v>3844</v>
      </c>
      <c r="B61" s="1976"/>
      <c r="C61" s="1976"/>
      <c r="D61" s="1976"/>
      <c r="E61" s="1977"/>
      <c r="F61" s="816" t="s">
        <v>2828</v>
      </c>
      <c r="G61" s="842" t="s">
        <v>3845</v>
      </c>
      <c r="H61" s="842"/>
      <c r="I61" s="842"/>
      <c r="J61" s="842"/>
      <c r="K61" s="816" t="s">
        <v>2828</v>
      </c>
      <c r="L61" s="842" t="s">
        <v>3846</v>
      </c>
      <c r="M61" s="842"/>
      <c r="N61" s="842"/>
      <c r="O61" s="842"/>
      <c r="P61" s="819" t="str">
        <f>IF(OR(F61="■",K61="■"),"□","■")</f>
        <v>■</v>
      </c>
      <c r="Q61" s="842" t="s">
        <v>3751</v>
      </c>
      <c r="R61" s="842"/>
      <c r="S61" s="842"/>
      <c r="T61" s="842"/>
      <c r="U61" s="842"/>
      <c r="V61" s="842"/>
      <c r="W61" s="842"/>
      <c r="X61" s="843"/>
      <c r="Y61" s="1899"/>
      <c r="Z61" s="1900"/>
      <c r="AA61" s="1901"/>
      <c r="AB61" s="1902"/>
      <c r="AC61" s="1903"/>
      <c r="AD61" s="1904"/>
      <c r="AE61" s="749"/>
      <c r="AF61" s="749"/>
      <c r="AG61" s="749"/>
    </row>
    <row r="62" spans="1:33" ht="21" customHeight="1">
      <c r="A62" s="1975" t="s">
        <v>3847</v>
      </c>
      <c r="B62" s="1976"/>
      <c r="C62" s="1976"/>
      <c r="D62" s="1976"/>
      <c r="E62" s="1977"/>
      <c r="F62" s="816" t="s">
        <v>2828</v>
      </c>
      <c r="G62" s="1998" t="s">
        <v>3848</v>
      </c>
      <c r="H62" s="1998"/>
      <c r="I62" s="816" t="s">
        <v>2828</v>
      </c>
      <c r="J62" s="844" t="s">
        <v>3849</v>
      </c>
      <c r="K62" s="844"/>
      <c r="L62" s="816" t="s">
        <v>2828</v>
      </c>
      <c r="M62" s="1999" t="s">
        <v>3850</v>
      </c>
      <c r="N62" s="1999"/>
      <c r="O62" s="737"/>
      <c r="P62" s="844"/>
      <c r="Q62" s="819" t="str">
        <f>IF(F62="■","□","■")</f>
        <v>■</v>
      </c>
      <c r="R62" s="846" t="s">
        <v>3812</v>
      </c>
      <c r="S62" s="844"/>
      <c r="T62" s="844"/>
      <c r="U62" s="844"/>
      <c r="V62" s="844"/>
      <c r="W62" s="844"/>
      <c r="X62" s="847"/>
      <c r="Y62" s="1899"/>
      <c r="Z62" s="1900"/>
      <c r="AA62" s="1901"/>
      <c r="AB62" s="1902"/>
      <c r="AC62" s="1903"/>
      <c r="AD62" s="1904"/>
      <c r="AE62" s="749"/>
      <c r="AF62" s="749"/>
      <c r="AG62" s="749"/>
    </row>
    <row r="63" spans="1:33" ht="21" customHeight="1">
      <c r="A63" s="1975" t="s">
        <v>3851</v>
      </c>
      <c r="B63" s="1976"/>
      <c r="C63" s="1976"/>
      <c r="D63" s="1976"/>
      <c r="E63" s="1977"/>
      <c r="F63" s="778" t="s">
        <v>3852</v>
      </c>
      <c r="G63" s="839" t="s">
        <v>3853</v>
      </c>
      <c r="H63" s="839"/>
      <c r="I63" s="839"/>
      <c r="J63" s="839"/>
      <c r="K63" s="790" t="str">
        <f>IF(F63="■","□","■")</f>
        <v>□</v>
      </c>
      <c r="L63" s="840" t="s">
        <v>3854</v>
      </c>
      <c r="M63" s="839"/>
      <c r="N63" s="839"/>
      <c r="O63" s="839"/>
      <c r="P63" s="839"/>
      <c r="Q63" s="839"/>
      <c r="R63" s="839"/>
      <c r="S63" s="839"/>
      <c r="T63" s="839"/>
      <c r="U63" s="839"/>
      <c r="V63" s="839"/>
      <c r="W63" s="839"/>
      <c r="X63" s="841"/>
      <c r="Y63" s="1899"/>
      <c r="Z63" s="1900"/>
      <c r="AA63" s="1901"/>
      <c r="AB63" s="1902"/>
      <c r="AC63" s="1903"/>
      <c r="AD63" s="1904"/>
      <c r="AE63" s="749"/>
      <c r="AF63" s="749"/>
      <c r="AG63" s="749"/>
    </row>
    <row r="64" spans="1:33" ht="21" customHeight="1">
      <c r="A64" s="1975" t="s">
        <v>3855</v>
      </c>
      <c r="B64" s="1976"/>
      <c r="C64" s="1976"/>
      <c r="D64" s="1976"/>
      <c r="E64" s="1976"/>
      <c r="F64" s="832" t="s">
        <v>2828</v>
      </c>
      <c r="G64" s="817" t="s">
        <v>3856</v>
      </c>
      <c r="H64" s="817"/>
      <c r="I64" s="816" t="s">
        <v>2828</v>
      </c>
      <c r="J64" s="817" t="s">
        <v>3857</v>
      </c>
      <c r="K64" s="817"/>
      <c r="L64" s="816" t="s">
        <v>2828</v>
      </c>
      <c r="M64" s="817" t="s">
        <v>3858</v>
      </c>
      <c r="N64" s="819" t="str">
        <f>IF(I64="□","□",IF(L64="■","□","■"))</f>
        <v>□</v>
      </c>
      <c r="O64" s="817" t="s">
        <v>3859</v>
      </c>
      <c r="P64" s="817"/>
      <c r="Q64" s="817"/>
      <c r="R64" s="819" t="str">
        <f>IF(F64="■","□","■")</f>
        <v>■</v>
      </c>
      <c r="S64" s="817" t="s">
        <v>3860</v>
      </c>
      <c r="T64" s="817"/>
      <c r="U64" s="817"/>
      <c r="V64" s="817"/>
      <c r="W64" s="817"/>
      <c r="X64" s="821"/>
      <c r="Y64" s="1900"/>
      <c r="Z64" s="1900"/>
      <c r="AA64" s="1901"/>
      <c r="AB64" s="1902"/>
      <c r="AC64" s="1903"/>
      <c r="AD64" s="1904"/>
      <c r="AE64" s="749"/>
      <c r="AF64" s="749"/>
      <c r="AG64" s="749"/>
    </row>
    <row r="65" spans="1:33" ht="21" customHeight="1">
      <c r="A65" s="1975" t="s">
        <v>3861</v>
      </c>
      <c r="B65" s="1976"/>
      <c r="C65" s="1976"/>
      <c r="D65" s="1976"/>
      <c r="E65" s="1977"/>
      <c r="F65" s="757" t="s">
        <v>2828</v>
      </c>
      <c r="G65" s="836" t="s">
        <v>3862</v>
      </c>
      <c r="H65" s="836"/>
      <c r="I65" s="836"/>
      <c r="J65" s="759" t="str">
        <f>IF(F65="■","□","■")</f>
        <v>■</v>
      </c>
      <c r="K65" s="835" t="s">
        <v>3751</v>
      </c>
      <c r="L65" s="836"/>
      <c r="M65" s="836"/>
      <c r="N65" s="836"/>
      <c r="O65" s="836"/>
      <c r="P65" s="836"/>
      <c r="Q65" s="836"/>
      <c r="R65" s="836"/>
      <c r="S65" s="836"/>
      <c r="T65" s="836"/>
      <c r="U65" s="836"/>
      <c r="V65" s="836"/>
      <c r="W65" s="836"/>
      <c r="X65" s="837"/>
      <c r="Y65" s="1899"/>
      <c r="Z65" s="1900"/>
      <c r="AA65" s="1901"/>
      <c r="AB65" s="1902"/>
      <c r="AC65" s="1903"/>
      <c r="AD65" s="1904"/>
      <c r="AE65" s="749"/>
      <c r="AF65" s="749"/>
      <c r="AG65" s="749"/>
    </row>
    <row r="66" spans="1:33" ht="21" customHeight="1">
      <c r="A66" s="1975" t="s">
        <v>3863</v>
      </c>
      <c r="B66" s="1976"/>
      <c r="C66" s="1976"/>
      <c r="D66" s="1976"/>
      <c r="E66" s="1977"/>
      <c r="F66" s="816" t="s">
        <v>2828</v>
      </c>
      <c r="G66" s="844" t="s">
        <v>3864</v>
      </c>
      <c r="H66" s="844"/>
      <c r="I66" s="819" t="str">
        <f>IF(F66="■","□","■")</f>
        <v>■</v>
      </c>
      <c r="J66" s="844" t="s">
        <v>3865</v>
      </c>
      <c r="K66" s="844"/>
      <c r="L66" s="844"/>
      <c r="M66" s="844"/>
      <c r="N66" s="2000" t="s">
        <v>3866</v>
      </c>
      <c r="O66" s="2000"/>
      <c r="P66" s="816" t="s">
        <v>2828</v>
      </c>
      <c r="Q66" s="848" t="s">
        <v>3772</v>
      </c>
      <c r="R66" s="819" t="str">
        <f>IF(F66="□","□",IF(AND(P66="■"),"□","■"))</f>
        <v>□</v>
      </c>
      <c r="S66" s="845" t="s">
        <v>2948</v>
      </c>
      <c r="T66" s="844"/>
      <c r="U66" s="844"/>
      <c r="V66" s="844"/>
      <c r="W66" s="844"/>
      <c r="X66" s="847"/>
      <c r="Y66" s="1899"/>
      <c r="Z66" s="1900"/>
      <c r="AA66" s="1901"/>
      <c r="AB66" s="1902"/>
      <c r="AC66" s="1903"/>
      <c r="AD66" s="1904"/>
      <c r="AE66" s="749"/>
      <c r="AF66" s="749"/>
      <c r="AG66" s="749"/>
    </row>
    <row r="67" spans="1:33" ht="21" customHeight="1">
      <c r="A67" s="1975" t="s">
        <v>3867</v>
      </c>
      <c r="B67" s="1976"/>
      <c r="C67" s="1976"/>
      <c r="D67" s="1976"/>
      <c r="E67" s="1977"/>
      <c r="F67" s="816" t="s">
        <v>2828</v>
      </c>
      <c r="G67" s="846" t="s">
        <v>3868</v>
      </c>
      <c r="H67" s="844"/>
      <c r="I67" s="819" t="str">
        <f>IF(F67="■","□","■")</f>
        <v>■</v>
      </c>
      <c r="J67" s="844" t="s">
        <v>3865</v>
      </c>
      <c r="K67" s="844"/>
      <c r="L67" s="844"/>
      <c r="M67" s="844"/>
      <c r="N67" s="2000" t="s">
        <v>3866</v>
      </c>
      <c r="O67" s="2000"/>
      <c r="P67" s="816" t="s">
        <v>2828</v>
      </c>
      <c r="Q67" s="848" t="s">
        <v>3772</v>
      </c>
      <c r="R67" s="819" t="str">
        <f>IF(F67="□","□",IF(AND(P67="■"),"□","■"))</f>
        <v>□</v>
      </c>
      <c r="S67" s="845" t="s">
        <v>2948</v>
      </c>
      <c r="T67" s="844"/>
      <c r="U67" s="844"/>
      <c r="V67" s="844"/>
      <c r="W67" s="844"/>
      <c r="X67" s="847"/>
      <c r="Y67" s="1899"/>
      <c r="Z67" s="1900"/>
      <c r="AA67" s="1901"/>
      <c r="AB67" s="1902"/>
      <c r="AC67" s="1903"/>
      <c r="AD67" s="1904"/>
      <c r="AE67" s="749"/>
      <c r="AF67" s="749"/>
      <c r="AG67" s="749"/>
    </row>
    <row r="68" spans="1:33" ht="21" customHeight="1" thickBot="1">
      <c r="A68" s="2001" t="s">
        <v>3869</v>
      </c>
      <c r="B68" s="2002"/>
      <c r="C68" s="2002"/>
      <c r="D68" s="2002"/>
      <c r="E68" s="2003"/>
      <c r="F68" s="849" t="s">
        <v>2828</v>
      </c>
      <c r="G68" s="850" t="s">
        <v>3776</v>
      </c>
      <c r="H68" s="850" t="s">
        <v>3870</v>
      </c>
      <c r="I68" s="851"/>
      <c r="J68" s="2004"/>
      <c r="K68" s="2004"/>
      <c r="L68" s="2004"/>
      <c r="M68" s="2004"/>
      <c r="N68" s="2004"/>
      <c r="O68" s="2004"/>
      <c r="P68" s="2004"/>
      <c r="Q68" s="850" t="s">
        <v>2812</v>
      </c>
      <c r="R68" s="852" t="str">
        <f>IF(F68="■","□","■")</f>
        <v>■</v>
      </c>
      <c r="S68" s="853" t="s">
        <v>2948</v>
      </c>
      <c r="T68" s="851"/>
      <c r="U68" s="851"/>
      <c r="V68" s="851"/>
      <c r="W68" s="851"/>
      <c r="X68" s="854"/>
      <c r="Y68" s="2005"/>
      <c r="Z68" s="2006"/>
      <c r="AA68" s="2007"/>
      <c r="AB68" s="2008"/>
      <c r="AC68" s="2009"/>
      <c r="AD68" s="2010"/>
      <c r="AE68" s="749"/>
      <c r="AF68" s="749"/>
      <c r="AG68" s="749"/>
    </row>
    <row r="69" spans="1:33" ht="14.25" customHeight="1" thickBot="1">
      <c r="A69" s="855"/>
      <c r="B69" s="856"/>
      <c r="C69" s="856"/>
      <c r="D69" s="856"/>
      <c r="E69" s="856"/>
      <c r="F69" s="857"/>
      <c r="G69" s="857"/>
      <c r="H69" s="857"/>
      <c r="I69" s="857"/>
      <c r="J69" s="857"/>
      <c r="K69" s="857"/>
      <c r="L69" s="857"/>
      <c r="M69" s="857"/>
      <c r="N69" s="857"/>
      <c r="O69" s="857"/>
      <c r="P69" s="857"/>
      <c r="Q69" s="857"/>
      <c r="R69" s="857"/>
      <c r="S69" s="857"/>
      <c r="T69" s="857"/>
      <c r="U69" s="857"/>
      <c r="V69" s="857"/>
      <c r="W69" s="857"/>
      <c r="X69" s="857"/>
      <c r="Y69" s="753"/>
      <c r="Z69" s="753"/>
      <c r="AA69" s="753"/>
      <c r="AB69" s="753"/>
      <c r="AC69" s="753"/>
      <c r="AD69" s="858"/>
      <c r="AE69" s="749"/>
      <c r="AF69" s="749"/>
      <c r="AG69" s="749"/>
    </row>
    <row r="70" spans="1:33" ht="41.25" customHeight="1" thickBot="1">
      <c r="A70" s="2011" t="s">
        <v>3871</v>
      </c>
      <c r="B70" s="2012"/>
      <c r="C70" s="2012"/>
      <c r="D70" s="2012"/>
      <c r="E70" s="2012"/>
      <c r="F70" s="2012"/>
      <c r="G70" s="2012"/>
      <c r="H70" s="2012"/>
      <c r="I70" s="2012"/>
      <c r="J70" s="2012"/>
      <c r="K70" s="2012"/>
      <c r="L70" s="2012"/>
      <c r="M70" s="2012"/>
      <c r="N70" s="2012"/>
      <c r="O70" s="2012"/>
      <c r="P70" s="2012"/>
      <c r="Q70" s="2012"/>
      <c r="R70" s="2012"/>
      <c r="S70" s="2012"/>
      <c r="T70" s="2012"/>
      <c r="U70" s="2012"/>
      <c r="V70" s="2012"/>
      <c r="W70" s="2012"/>
      <c r="X70" s="2012"/>
      <c r="Y70" s="2012"/>
      <c r="Z70" s="2012"/>
      <c r="AA70" s="2012"/>
      <c r="AB70" s="2012"/>
      <c r="AC70" s="2012"/>
      <c r="AD70" s="2013"/>
      <c r="AE70" s="859"/>
      <c r="AF70" s="859"/>
      <c r="AG70" s="859"/>
    </row>
    <row r="71" spans="1:33" ht="20.100000000000001" customHeight="1" thickBot="1">
      <c r="A71" s="2014" t="s">
        <v>3872</v>
      </c>
      <c r="B71" s="2015"/>
      <c r="C71" s="2015"/>
      <c r="D71" s="2016"/>
      <c r="E71" s="2015" t="s">
        <v>3873</v>
      </c>
      <c r="F71" s="2015"/>
      <c r="G71" s="2015"/>
      <c r="H71" s="2015"/>
      <c r="I71" s="2017"/>
      <c r="J71" s="2018" t="s">
        <v>3874</v>
      </c>
      <c r="K71" s="2015"/>
      <c r="L71" s="2015"/>
      <c r="M71" s="2017"/>
      <c r="N71" s="2018" t="s">
        <v>3875</v>
      </c>
      <c r="O71" s="2015"/>
      <c r="P71" s="2015"/>
      <c r="Q71" s="2017"/>
      <c r="R71" s="2018" t="s">
        <v>3876</v>
      </c>
      <c r="S71" s="2015"/>
      <c r="T71" s="2015"/>
      <c r="U71" s="2015"/>
      <c r="V71" s="2015"/>
      <c r="W71" s="2015"/>
      <c r="X71" s="2015"/>
      <c r="Y71" s="2015"/>
      <c r="Z71" s="2015"/>
      <c r="AA71" s="2017"/>
      <c r="AB71" s="2019" t="s">
        <v>3877</v>
      </c>
      <c r="AC71" s="1884"/>
      <c r="AD71" s="1891"/>
      <c r="AE71" s="860"/>
      <c r="AF71" s="860"/>
      <c r="AG71" s="860"/>
    </row>
    <row r="72" spans="1:33" ht="20.100000000000001" customHeight="1" thickTop="1">
      <c r="A72" s="1951" t="s">
        <v>3878</v>
      </c>
      <c r="B72" s="1952"/>
      <c r="C72" s="1952"/>
      <c r="D72" s="1953"/>
      <c r="E72" s="2026"/>
      <c r="F72" s="2026"/>
      <c r="G72" s="2026"/>
      <c r="H72" s="2026"/>
      <c r="I72" s="2027"/>
      <c r="J72" s="2028"/>
      <c r="K72" s="2026"/>
      <c r="L72" s="2026"/>
      <c r="M72" s="2027"/>
      <c r="N72" s="2028"/>
      <c r="O72" s="2026"/>
      <c r="P72" s="2026"/>
      <c r="Q72" s="2026"/>
      <c r="R72" s="2029"/>
      <c r="S72" s="2030"/>
      <c r="T72" s="2030"/>
      <c r="U72" s="2030"/>
      <c r="V72" s="2030"/>
      <c r="W72" s="2030"/>
      <c r="X72" s="2030"/>
      <c r="Y72" s="2030"/>
      <c r="Z72" s="2030"/>
      <c r="AA72" s="2031"/>
      <c r="AB72" s="1929"/>
      <c r="AC72" s="1929"/>
      <c r="AD72" s="1930"/>
      <c r="AE72" s="749"/>
      <c r="AF72" s="749"/>
      <c r="AG72" s="749"/>
    </row>
    <row r="73" spans="1:33" ht="20.100000000000001" customHeight="1">
      <c r="A73" s="1951"/>
      <c r="B73" s="1952"/>
      <c r="C73" s="1952"/>
      <c r="D73" s="1953"/>
      <c r="E73" s="2030"/>
      <c r="F73" s="2030"/>
      <c r="G73" s="2030"/>
      <c r="H73" s="2030"/>
      <c r="I73" s="2032"/>
      <c r="J73" s="2033"/>
      <c r="K73" s="2030"/>
      <c r="L73" s="2030"/>
      <c r="M73" s="2032"/>
      <c r="N73" s="2033"/>
      <c r="O73" s="2030"/>
      <c r="P73" s="2030"/>
      <c r="Q73" s="2030"/>
      <c r="R73" s="2034"/>
      <c r="S73" s="2035"/>
      <c r="T73" s="2035"/>
      <c r="U73" s="2035"/>
      <c r="V73" s="2035"/>
      <c r="W73" s="2035"/>
      <c r="X73" s="2035"/>
      <c r="Y73" s="2035"/>
      <c r="Z73" s="2035"/>
      <c r="AA73" s="2036"/>
      <c r="AB73" s="1929"/>
      <c r="AC73" s="1929"/>
      <c r="AD73" s="1930"/>
      <c r="AE73" s="749"/>
      <c r="AF73" s="749"/>
      <c r="AG73" s="749"/>
    </row>
    <row r="74" spans="1:33" ht="20.100000000000001" customHeight="1">
      <c r="A74" s="1951"/>
      <c r="B74" s="1952"/>
      <c r="C74" s="1952"/>
      <c r="D74" s="1953"/>
      <c r="E74" s="2035"/>
      <c r="F74" s="2035"/>
      <c r="G74" s="2035"/>
      <c r="H74" s="2035"/>
      <c r="I74" s="2037"/>
      <c r="J74" s="2038"/>
      <c r="K74" s="2035"/>
      <c r="L74" s="2035"/>
      <c r="M74" s="2037"/>
      <c r="N74" s="2038"/>
      <c r="O74" s="2035"/>
      <c r="P74" s="2035"/>
      <c r="Q74" s="2035"/>
      <c r="R74" s="2034"/>
      <c r="S74" s="2035"/>
      <c r="T74" s="2035"/>
      <c r="U74" s="2035"/>
      <c r="V74" s="2035"/>
      <c r="W74" s="2035"/>
      <c r="X74" s="2035"/>
      <c r="Y74" s="2035"/>
      <c r="Z74" s="2035"/>
      <c r="AA74" s="2036"/>
      <c r="AB74" s="1929"/>
      <c r="AC74" s="1929"/>
      <c r="AD74" s="1930"/>
      <c r="AE74" s="749"/>
      <c r="AF74" s="749"/>
      <c r="AG74" s="749"/>
    </row>
    <row r="75" spans="1:33" ht="20.100000000000001" customHeight="1">
      <c r="A75" s="1951"/>
      <c r="B75" s="1952"/>
      <c r="C75" s="1952"/>
      <c r="D75" s="1953"/>
      <c r="E75" s="2035"/>
      <c r="F75" s="2035"/>
      <c r="G75" s="2035"/>
      <c r="H75" s="2035"/>
      <c r="I75" s="2037"/>
      <c r="J75" s="2038"/>
      <c r="K75" s="2035"/>
      <c r="L75" s="2035"/>
      <c r="M75" s="2037"/>
      <c r="N75" s="2038"/>
      <c r="O75" s="2035"/>
      <c r="P75" s="2035"/>
      <c r="Q75" s="2035"/>
      <c r="R75" s="2034"/>
      <c r="S75" s="2035"/>
      <c r="T75" s="2035"/>
      <c r="U75" s="2035"/>
      <c r="V75" s="2035"/>
      <c r="W75" s="2035"/>
      <c r="X75" s="2035"/>
      <c r="Y75" s="2035"/>
      <c r="Z75" s="2035"/>
      <c r="AA75" s="2036"/>
      <c r="AB75" s="1929"/>
      <c r="AC75" s="1929"/>
      <c r="AD75" s="1930"/>
      <c r="AE75" s="749"/>
      <c r="AF75" s="749"/>
      <c r="AG75" s="749"/>
    </row>
    <row r="76" spans="1:33" ht="20.100000000000001" customHeight="1">
      <c r="A76" s="2023"/>
      <c r="B76" s="2024"/>
      <c r="C76" s="2024"/>
      <c r="D76" s="2025"/>
      <c r="E76" s="2020"/>
      <c r="F76" s="2020"/>
      <c r="G76" s="2020"/>
      <c r="H76" s="2020"/>
      <c r="I76" s="2021"/>
      <c r="J76" s="2022"/>
      <c r="K76" s="2020"/>
      <c r="L76" s="2020"/>
      <c r="M76" s="2021"/>
      <c r="N76" s="2022"/>
      <c r="O76" s="2020"/>
      <c r="P76" s="2020"/>
      <c r="Q76" s="2020"/>
      <c r="R76" s="2039"/>
      <c r="S76" s="2040"/>
      <c r="T76" s="2040"/>
      <c r="U76" s="2040"/>
      <c r="V76" s="2040"/>
      <c r="W76" s="2040"/>
      <c r="X76" s="2040"/>
      <c r="Y76" s="2040"/>
      <c r="Z76" s="2040"/>
      <c r="AA76" s="2041"/>
      <c r="AB76" s="1919"/>
      <c r="AC76" s="1919"/>
      <c r="AD76" s="1920"/>
      <c r="AE76" s="749"/>
      <c r="AF76" s="749"/>
      <c r="AG76" s="749"/>
    </row>
    <row r="77" spans="1:33" ht="20.100000000000001" customHeight="1">
      <c r="A77" s="2042" t="s">
        <v>3879</v>
      </c>
      <c r="B77" s="2043"/>
      <c r="C77" s="2043"/>
      <c r="D77" s="2044"/>
      <c r="E77" s="2045"/>
      <c r="F77" s="2045"/>
      <c r="G77" s="2045"/>
      <c r="H77" s="2045"/>
      <c r="I77" s="2046"/>
      <c r="J77" s="2047"/>
      <c r="K77" s="2045"/>
      <c r="L77" s="2045"/>
      <c r="M77" s="2046"/>
      <c r="N77" s="2047"/>
      <c r="O77" s="2045"/>
      <c r="P77" s="2045"/>
      <c r="Q77" s="2046"/>
      <c r="R77" s="2048"/>
      <c r="S77" s="2049"/>
      <c r="T77" s="2049"/>
      <c r="U77" s="2049"/>
      <c r="V77" s="2049"/>
      <c r="W77" s="2049"/>
      <c r="X77" s="2049"/>
      <c r="Y77" s="2049"/>
      <c r="Z77" s="2049"/>
      <c r="AA77" s="2050"/>
      <c r="AB77" s="1929"/>
      <c r="AC77" s="1929"/>
      <c r="AD77" s="1930"/>
      <c r="AE77" s="749"/>
      <c r="AF77" s="749"/>
      <c r="AG77" s="749"/>
    </row>
    <row r="78" spans="1:33" ht="20.100000000000001" customHeight="1">
      <c r="A78" s="1951"/>
      <c r="B78" s="1952"/>
      <c r="C78" s="1952"/>
      <c r="D78" s="1953"/>
      <c r="E78" s="2030"/>
      <c r="F78" s="2030"/>
      <c r="G78" s="2030"/>
      <c r="H78" s="2030"/>
      <c r="I78" s="2032"/>
      <c r="J78" s="2033"/>
      <c r="K78" s="2030"/>
      <c r="L78" s="2030"/>
      <c r="M78" s="2032"/>
      <c r="N78" s="2033"/>
      <c r="O78" s="2030"/>
      <c r="P78" s="2030"/>
      <c r="Q78" s="2032"/>
      <c r="R78" s="2034"/>
      <c r="S78" s="2035"/>
      <c r="T78" s="2035"/>
      <c r="U78" s="2035"/>
      <c r="V78" s="2035"/>
      <c r="W78" s="2035"/>
      <c r="X78" s="2035"/>
      <c r="Y78" s="2035"/>
      <c r="Z78" s="2035"/>
      <c r="AA78" s="2036"/>
      <c r="AB78" s="1929"/>
      <c r="AC78" s="1929"/>
      <c r="AD78" s="1930"/>
      <c r="AE78" s="749"/>
      <c r="AF78" s="749"/>
      <c r="AG78" s="749"/>
    </row>
    <row r="79" spans="1:33" ht="20.100000000000001" customHeight="1">
      <c r="A79" s="1951"/>
      <c r="B79" s="1952"/>
      <c r="C79" s="1952"/>
      <c r="D79" s="1953"/>
      <c r="E79" s="2035"/>
      <c r="F79" s="2035"/>
      <c r="G79" s="2035"/>
      <c r="H79" s="2035"/>
      <c r="I79" s="2037"/>
      <c r="J79" s="2038"/>
      <c r="K79" s="2035"/>
      <c r="L79" s="2035"/>
      <c r="M79" s="2037"/>
      <c r="N79" s="2038"/>
      <c r="O79" s="2035"/>
      <c r="P79" s="2035"/>
      <c r="Q79" s="2037"/>
      <c r="R79" s="2034"/>
      <c r="S79" s="2035"/>
      <c r="T79" s="2035"/>
      <c r="U79" s="2035"/>
      <c r="V79" s="2035"/>
      <c r="W79" s="2035"/>
      <c r="X79" s="2035"/>
      <c r="Y79" s="2035"/>
      <c r="Z79" s="2035"/>
      <c r="AA79" s="2036"/>
      <c r="AB79" s="1929"/>
      <c r="AC79" s="1929"/>
      <c r="AD79" s="1930"/>
      <c r="AE79" s="749"/>
      <c r="AF79" s="749"/>
      <c r="AG79" s="749"/>
    </row>
    <row r="80" spans="1:33" ht="20.100000000000001" customHeight="1">
      <c r="A80" s="1951"/>
      <c r="B80" s="1952"/>
      <c r="C80" s="1952"/>
      <c r="D80" s="1953"/>
      <c r="E80" s="2035"/>
      <c r="F80" s="2035"/>
      <c r="G80" s="2035"/>
      <c r="H80" s="2035"/>
      <c r="I80" s="2037"/>
      <c r="J80" s="2038"/>
      <c r="K80" s="2035"/>
      <c r="L80" s="2035"/>
      <c r="M80" s="2037"/>
      <c r="N80" s="2038"/>
      <c r="O80" s="2035"/>
      <c r="P80" s="2035"/>
      <c r="Q80" s="2037"/>
      <c r="R80" s="2034"/>
      <c r="S80" s="2035"/>
      <c r="T80" s="2035"/>
      <c r="U80" s="2035"/>
      <c r="V80" s="2035"/>
      <c r="W80" s="2035"/>
      <c r="X80" s="2035"/>
      <c r="Y80" s="2035"/>
      <c r="Z80" s="2035"/>
      <c r="AA80" s="2036"/>
      <c r="AB80" s="1929"/>
      <c r="AC80" s="1929"/>
      <c r="AD80" s="1930"/>
      <c r="AE80" s="749"/>
      <c r="AF80" s="749"/>
      <c r="AG80" s="749"/>
    </row>
    <row r="81" spans="1:33" ht="20.100000000000001" customHeight="1">
      <c r="A81" s="2023"/>
      <c r="B81" s="2024"/>
      <c r="C81" s="2024"/>
      <c r="D81" s="2025"/>
      <c r="E81" s="2020"/>
      <c r="F81" s="2020"/>
      <c r="G81" s="2020"/>
      <c r="H81" s="2020"/>
      <c r="I81" s="2021"/>
      <c r="J81" s="2022"/>
      <c r="K81" s="2020"/>
      <c r="L81" s="2020"/>
      <c r="M81" s="2021"/>
      <c r="N81" s="2022"/>
      <c r="O81" s="2020"/>
      <c r="P81" s="2020"/>
      <c r="Q81" s="2021"/>
      <c r="R81" s="2039"/>
      <c r="S81" s="2040"/>
      <c r="T81" s="2040"/>
      <c r="U81" s="2040"/>
      <c r="V81" s="2040"/>
      <c r="W81" s="2040"/>
      <c r="X81" s="2040"/>
      <c r="Y81" s="2040"/>
      <c r="Z81" s="2040"/>
      <c r="AA81" s="2041"/>
      <c r="AB81" s="1919"/>
      <c r="AC81" s="1919"/>
      <c r="AD81" s="1920"/>
      <c r="AE81" s="749"/>
      <c r="AF81" s="749"/>
      <c r="AG81" s="749"/>
    </row>
    <row r="82" spans="1:33" ht="20.100000000000001" customHeight="1">
      <c r="A82" s="2042" t="s">
        <v>3880</v>
      </c>
      <c r="B82" s="2043"/>
      <c r="C82" s="2043"/>
      <c r="D82" s="2044"/>
      <c r="E82" s="2045"/>
      <c r="F82" s="2045"/>
      <c r="G82" s="2045"/>
      <c r="H82" s="2045"/>
      <c r="I82" s="2046"/>
      <c r="J82" s="2047"/>
      <c r="K82" s="2045"/>
      <c r="L82" s="2045"/>
      <c r="M82" s="2046"/>
      <c r="N82" s="2047"/>
      <c r="O82" s="2045"/>
      <c r="P82" s="2045"/>
      <c r="Q82" s="2046"/>
      <c r="R82" s="2048"/>
      <c r="S82" s="2049"/>
      <c r="T82" s="2049"/>
      <c r="U82" s="2049"/>
      <c r="V82" s="2049"/>
      <c r="W82" s="2049"/>
      <c r="X82" s="2049"/>
      <c r="Y82" s="2049"/>
      <c r="Z82" s="2049"/>
      <c r="AA82" s="2050"/>
      <c r="AB82" s="1929"/>
      <c r="AC82" s="1929"/>
      <c r="AD82" s="1930"/>
      <c r="AE82" s="749"/>
      <c r="AF82" s="749"/>
      <c r="AG82" s="749"/>
    </row>
    <row r="83" spans="1:33" ht="20.100000000000001" customHeight="1">
      <c r="A83" s="1951"/>
      <c r="B83" s="1952"/>
      <c r="C83" s="1952"/>
      <c r="D83" s="1953"/>
      <c r="E83" s="2030"/>
      <c r="F83" s="2030"/>
      <c r="G83" s="2030"/>
      <c r="H83" s="2030"/>
      <c r="I83" s="2032"/>
      <c r="J83" s="2033"/>
      <c r="K83" s="2030"/>
      <c r="L83" s="2030"/>
      <c r="M83" s="2032"/>
      <c r="N83" s="2033"/>
      <c r="O83" s="2030"/>
      <c r="P83" s="2030"/>
      <c r="Q83" s="2032"/>
      <c r="R83" s="2034"/>
      <c r="S83" s="2035"/>
      <c r="T83" s="2035"/>
      <c r="U83" s="2035"/>
      <c r="V83" s="2035"/>
      <c r="W83" s="2035"/>
      <c r="X83" s="2035"/>
      <c r="Y83" s="2035"/>
      <c r="Z83" s="2035"/>
      <c r="AA83" s="2036"/>
      <c r="AB83" s="1929"/>
      <c r="AC83" s="1929"/>
      <c r="AD83" s="1930"/>
      <c r="AE83" s="749"/>
      <c r="AF83" s="749"/>
      <c r="AG83" s="749"/>
    </row>
    <row r="84" spans="1:33" ht="20.100000000000001" customHeight="1">
      <c r="A84" s="1951"/>
      <c r="B84" s="1952"/>
      <c r="C84" s="1952"/>
      <c r="D84" s="1953"/>
      <c r="E84" s="2035"/>
      <c r="F84" s="2035"/>
      <c r="G84" s="2035"/>
      <c r="H84" s="2035"/>
      <c r="I84" s="2037"/>
      <c r="J84" s="2038"/>
      <c r="K84" s="2035"/>
      <c r="L84" s="2035"/>
      <c r="M84" s="2037"/>
      <c r="N84" s="2038"/>
      <c r="O84" s="2035"/>
      <c r="P84" s="2035"/>
      <c r="Q84" s="2037"/>
      <c r="R84" s="2034"/>
      <c r="S84" s="2035"/>
      <c r="T84" s="2035"/>
      <c r="U84" s="2035"/>
      <c r="V84" s="2035"/>
      <c r="W84" s="2035"/>
      <c r="X84" s="2035"/>
      <c r="Y84" s="2035"/>
      <c r="Z84" s="2035"/>
      <c r="AA84" s="2036"/>
      <c r="AB84" s="1929"/>
      <c r="AC84" s="1929"/>
      <c r="AD84" s="1930"/>
      <c r="AE84" s="749"/>
      <c r="AF84" s="749"/>
      <c r="AG84" s="749"/>
    </row>
    <row r="85" spans="1:33" ht="20.100000000000001" customHeight="1">
      <c r="A85" s="1951"/>
      <c r="B85" s="1952"/>
      <c r="C85" s="1952"/>
      <c r="D85" s="1953"/>
      <c r="E85" s="2035"/>
      <c r="F85" s="2035"/>
      <c r="G85" s="2035"/>
      <c r="H85" s="2035"/>
      <c r="I85" s="2037"/>
      <c r="J85" s="2038"/>
      <c r="K85" s="2035"/>
      <c r="L85" s="2035"/>
      <c r="M85" s="2037"/>
      <c r="N85" s="2038"/>
      <c r="O85" s="2035"/>
      <c r="P85" s="2035"/>
      <c r="Q85" s="2037"/>
      <c r="R85" s="2034"/>
      <c r="S85" s="2035"/>
      <c r="T85" s="2035"/>
      <c r="U85" s="2035"/>
      <c r="V85" s="2035"/>
      <c r="W85" s="2035"/>
      <c r="X85" s="2035"/>
      <c r="Y85" s="2035"/>
      <c r="Z85" s="2035"/>
      <c r="AA85" s="2036"/>
      <c r="AB85" s="1929"/>
      <c r="AC85" s="1929"/>
      <c r="AD85" s="1930"/>
      <c r="AE85" s="749"/>
      <c r="AF85" s="749"/>
      <c r="AG85" s="749"/>
    </row>
    <row r="86" spans="1:33" ht="20.100000000000001" customHeight="1">
      <c r="A86" s="2023"/>
      <c r="B86" s="2024"/>
      <c r="C86" s="2024"/>
      <c r="D86" s="2025"/>
      <c r="E86" s="2020"/>
      <c r="F86" s="2020"/>
      <c r="G86" s="2020"/>
      <c r="H86" s="2020"/>
      <c r="I86" s="2021"/>
      <c r="J86" s="2022"/>
      <c r="K86" s="2020"/>
      <c r="L86" s="2020"/>
      <c r="M86" s="2021"/>
      <c r="N86" s="2022"/>
      <c r="O86" s="2020"/>
      <c r="P86" s="2020"/>
      <c r="Q86" s="2021"/>
      <c r="R86" s="2039"/>
      <c r="S86" s="2040"/>
      <c r="T86" s="2040"/>
      <c r="U86" s="2040"/>
      <c r="V86" s="2040"/>
      <c r="W86" s="2040"/>
      <c r="X86" s="2040"/>
      <c r="Y86" s="2040"/>
      <c r="Z86" s="2040"/>
      <c r="AA86" s="2041"/>
      <c r="AB86" s="1919"/>
      <c r="AC86" s="1919"/>
      <c r="AD86" s="1920"/>
      <c r="AE86" s="749"/>
      <c r="AF86" s="749"/>
      <c r="AG86" s="749"/>
    </row>
    <row r="87" spans="1:33" ht="20.100000000000001" customHeight="1">
      <c r="A87" s="2042" t="s">
        <v>3881</v>
      </c>
      <c r="B87" s="2043"/>
      <c r="C87" s="2043"/>
      <c r="D87" s="2044"/>
      <c r="E87" s="2045"/>
      <c r="F87" s="2045"/>
      <c r="G87" s="2045"/>
      <c r="H87" s="2045"/>
      <c r="I87" s="2046"/>
      <c r="J87" s="2047"/>
      <c r="K87" s="2045"/>
      <c r="L87" s="2045"/>
      <c r="M87" s="2046"/>
      <c r="N87" s="2047"/>
      <c r="O87" s="2045"/>
      <c r="P87" s="2045"/>
      <c r="Q87" s="2046"/>
      <c r="R87" s="2048"/>
      <c r="S87" s="2049"/>
      <c r="T87" s="2049"/>
      <c r="U87" s="2049"/>
      <c r="V87" s="2049"/>
      <c r="W87" s="2049"/>
      <c r="X87" s="2049"/>
      <c r="Y87" s="2049"/>
      <c r="Z87" s="2049"/>
      <c r="AA87" s="2050"/>
      <c r="AB87" s="2064"/>
      <c r="AC87" s="1916"/>
      <c r="AD87" s="1917"/>
      <c r="AE87" s="749"/>
      <c r="AF87" s="749"/>
      <c r="AG87" s="749"/>
    </row>
    <row r="88" spans="1:33" ht="20.100000000000001" customHeight="1">
      <c r="A88" s="1951"/>
      <c r="B88" s="1952"/>
      <c r="C88" s="1952"/>
      <c r="D88" s="1953"/>
      <c r="E88" s="2030"/>
      <c r="F88" s="2030"/>
      <c r="G88" s="2030"/>
      <c r="H88" s="2030"/>
      <c r="I88" s="2032"/>
      <c r="J88" s="2033"/>
      <c r="K88" s="2030"/>
      <c r="L88" s="2030"/>
      <c r="M88" s="2032"/>
      <c r="N88" s="2033"/>
      <c r="O88" s="2030"/>
      <c r="P88" s="2030"/>
      <c r="Q88" s="2032"/>
      <c r="R88" s="2034"/>
      <c r="S88" s="2035"/>
      <c r="T88" s="2035"/>
      <c r="U88" s="2035"/>
      <c r="V88" s="2035"/>
      <c r="W88" s="2035"/>
      <c r="X88" s="2035"/>
      <c r="Y88" s="2035"/>
      <c r="Z88" s="2035"/>
      <c r="AA88" s="2036"/>
      <c r="AB88" s="1970"/>
      <c r="AC88" s="1929"/>
      <c r="AD88" s="1930"/>
      <c r="AE88" s="749"/>
      <c r="AF88" s="749"/>
      <c r="AG88" s="749"/>
    </row>
    <row r="89" spans="1:33" ht="20.100000000000001" customHeight="1">
      <c r="A89" s="1951"/>
      <c r="B89" s="1952"/>
      <c r="C89" s="1952"/>
      <c r="D89" s="1953"/>
      <c r="E89" s="2035"/>
      <c r="F89" s="2035"/>
      <c r="G89" s="2035"/>
      <c r="H89" s="2035"/>
      <c r="I89" s="2037"/>
      <c r="J89" s="2038"/>
      <c r="K89" s="2035"/>
      <c r="L89" s="2035"/>
      <c r="M89" s="2037"/>
      <c r="N89" s="2038"/>
      <c r="O89" s="2035"/>
      <c r="P89" s="2035"/>
      <c r="Q89" s="2037"/>
      <c r="R89" s="2034"/>
      <c r="S89" s="2035"/>
      <c r="T89" s="2035"/>
      <c r="U89" s="2035"/>
      <c r="V89" s="2035"/>
      <c r="W89" s="2035"/>
      <c r="X89" s="2035"/>
      <c r="Y89" s="2035"/>
      <c r="Z89" s="2035"/>
      <c r="AA89" s="2036"/>
      <c r="AB89" s="1970"/>
      <c r="AC89" s="1929"/>
      <c r="AD89" s="1930"/>
      <c r="AE89" s="749"/>
      <c r="AF89" s="749"/>
      <c r="AG89" s="749"/>
    </row>
    <row r="90" spans="1:33" ht="20.100000000000001" customHeight="1">
      <c r="A90" s="1951"/>
      <c r="B90" s="1952"/>
      <c r="C90" s="1952"/>
      <c r="D90" s="1953"/>
      <c r="E90" s="2035"/>
      <c r="F90" s="2035"/>
      <c r="G90" s="2035"/>
      <c r="H90" s="2035"/>
      <c r="I90" s="2037"/>
      <c r="J90" s="2038"/>
      <c r="K90" s="2035"/>
      <c r="L90" s="2035"/>
      <c r="M90" s="2037"/>
      <c r="N90" s="2038"/>
      <c r="O90" s="2035"/>
      <c r="P90" s="2035"/>
      <c r="Q90" s="2037"/>
      <c r="R90" s="2034"/>
      <c r="S90" s="2035"/>
      <c r="T90" s="2035"/>
      <c r="U90" s="2035"/>
      <c r="V90" s="2035"/>
      <c r="W90" s="2035"/>
      <c r="X90" s="2035"/>
      <c r="Y90" s="2035"/>
      <c r="Z90" s="2035"/>
      <c r="AA90" s="2036"/>
      <c r="AB90" s="1970"/>
      <c r="AC90" s="1929"/>
      <c r="AD90" s="1930"/>
      <c r="AE90" s="749"/>
      <c r="AF90" s="749"/>
      <c r="AG90" s="749"/>
    </row>
    <row r="91" spans="1:33" ht="20.100000000000001" customHeight="1" thickBot="1">
      <c r="A91" s="1954"/>
      <c r="B91" s="1955"/>
      <c r="C91" s="1955"/>
      <c r="D91" s="1956"/>
      <c r="E91" s="2059"/>
      <c r="F91" s="2059"/>
      <c r="G91" s="2059"/>
      <c r="H91" s="2059"/>
      <c r="I91" s="2060"/>
      <c r="J91" s="2061"/>
      <c r="K91" s="2059"/>
      <c r="L91" s="2059"/>
      <c r="M91" s="2060"/>
      <c r="N91" s="2061"/>
      <c r="O91" s="2059"/>
      <c r="P91" s="2059"/>
      <c r="Q91" s="2060"/>
      <c r="R91" s="2062"/>
      <c r="S91" s="2059"/>
      <c r="T91" s="2059"/>
      <c r="U91" s="2059"/>
      <c r="V91" s="2059"/>
      <c r="W91" s="2059"/>
      <c r="X91" s="2059"/>
      <c r="Y91" s="2059"/>
      <c r="Z91" s="2059"/>
      <c r="AA91" s="2063"/>
      <c r="AB91" s="1971"/>
      <c r="AC91" s="1972"/>
      <c r="AD91" s="1973"/>
      <c r="AE91" s="749"/>
      <c r="AF91" s="749"/>
      <c r="AG91" s="749"/>
    </row>
    <row r="92" spans="1:33" ht="20.100000000000001" customHeight="1" thickBot="1">
      <c r="A92" s="2014" t="s">
        <v>3882</v>
      </c>
      <c r="B92" s="2015"/>
      <c r="C92" s="2015"/>
      <c r="D92" s="2015"/>
      <c r="E92" s="2015"/>
      <c r="F92" s="2015"/>
      <c r="G92" s="2015"/>
      <c r="H92" s="2015"/>
      <c r="I92" s="2015"/>
      <c r="J92" s="2015"/>
      <c r="K92" s="2015"/>
      <c r="L92" s="2015"/>
      <c r="M92" s="2015"/>
      <c r="N92" s="2015"/>
      <c r="O92" s="2015"/>
      <c r="P92" s="2015"/>
      <c r="Q92" s="2015"/>
      <c r="R92" s="2015"/>
      <c r="S92" s="2015"/>
      <c r="T92" s="2015"/>
      <c r="U92" s="2015"/>
      <c r="V92" s="2015"/>
      <c r="W92" s="2015"/>
      <c r="X92" s="2015"/>
      <c r="Y92" s="2015"/>
      <c r="Z92" s="2015"/>
      <c r="AA92" s="2017"/>
      <c r="AB92" s="2051" t="s">
        <v>3883</v>
      </c>
      <c r="AC92" s="2052"/>
      <c r="AD92" s="2053"/>
      <c r="AE92" s="860"/>
      <c r="AF92" s="860"/>
      <c r="AG92" s="860"/>
    </row>
    <row r="93" spans="1:33" ht="20.100000000000001" customHeight="1" thickTop="1">
      <c r="A93" s="2054"/>
      <c r="B93" s="1963"/>
      <c r="C93" s="1963"/>
      <c r="D93" s="1963"/>
      <c r="E93" s="1963"/>
      <c r="F93" s="1963"/>
      <c r="G93" s="1963"/>
      <c r="H93" s="1963"/>
      <c r="I93" s="1963"/>
      <c r="J93" s="1963"/>
      <c r="K93" s="1963"/>
      <c r="L93" s="1963"/>
      <c r="M93" s="1963"/>
      <c r="N93" s="1963"/>
      <c r="O93" s="1963"/>
      <c r="P93" s="1963"/>
      <c r="Q93" s="1963"/>
      <c r="R93" s="1963"/>
      <c r="S93" s="1963"/>
      <c r="T93" s="1963"/>
      <c r="U93" s="1963"/>
      <c r="V93" s="1963"/>
      <c r="W93" s="1963"/>
      <c r="X93" s="1963"/>
      <c r="Y93" s="1963"/>
      <c r="Z93" s="1963"/>
      <c r="AA93" s="1964"/>
      <c r="AB93" s="1970"/>
      <c r="AC93" s="1929"/>
      <c r="AD93" s="1930"/>
      <c r="AE93" s="749"/>
      <c r="AF93" s="749"/>
      <c r="AG93" s="749"/>
    </row>
    <row r="94" spans="1:33" ht="20.100000000000001" customHeight="1">
      <c r="A94" s="2055"/>
      <c r="B94" s="2056"/>
      <c r="C94" s="2056"/>
      <c r="D94" s="2056"/>
      <c r="E94" s="2056"/>
      <c r="F94" s="2056"/>
      <c r="G94" s="2056"/>
      <c r="H94" s="2056"/>
      <c r="I94" s="2056"/>
      <c r="J94" s="2056"/>
      <c r="K94" s="2056"/>
      <c r="L94" s="2056"/>
      <c r="M94" s="2056"/>
      <c r="N94" s="2056"/>
      <c r="O94" s="2056"/>
      <c r="P94" s="2056"/>
      <c r="Q94" s="2056"/>
      <c r="R94" s="2056"/>
      <c r="S94" s="2056"/>
      <c r="T94" s="2056"/>
      <c r="U94" s="2056"/>
      <c r="V94" s="2056"/>
      <c r="W94" s="2056"/>
      <c r="X94" s="2056"/>
      <c r="Y94" s="2056"/>
      <c r="Z94" s="2056"/>
      <c r="AA94" s="2057"/>
      <c r="AB94" s="1970"/>
      <c r="AC94" s="1929"/>
      <c r="AD94" s="1930"/>
      <c r="AE94" s="749"/>
      <c r="AF94" s="749"/>
      <c r="AG94" s="749"/>
    </row>
    <row r="95" spans="1:33" ht="20.100000000000001" customHeight="1">
      <c r="A95" s="2055"/>
      <c r="B95" s="2056"/>
      <c r="C95" s="2056"/>
      <c r="D95" s="2056"/>
      <c r="E95" s="2056"/>
      <c r="F95" s="2056"/>
      <c r="G95" s="2056"/>
      <c r="H95" s="2056"/>
      <c r="I95" s="2056"/>
      <c r="J95" s="2056"/>
      <c r="K95" s="2056"/>
      <c r="L95" s="2056"/>
      <c r="M95" s="2056"/>
      <c r="N95" s="2056"/>
      <c r="O95" s="2056"/>
      <c r="P95" s="2056"/>
      <c r="Q95" s="2056"/>
      <c r="R95" s="2056"/>
      <c r="S95" s="2056"/>
      <c r="T95" s="2056"/>
      <c r="U95" s="2056"/>
      <c r="V95" s="2056"/>
      <c r="W95" s="2056"/>
      <c r="X95" s="2056"/>
      <c r="Y95" s="2056"/>
      <c r="Z95" s="2056"/>
      <c r="AA95" s="2057"/>
      <c r="AB95" s="1970"/>
      <c r="AC95" s="1929"/>
      <c r="AD95" s="1930"/>
      <c r="AE95" s="749"/>
      <c r="AF95" s="749"/>
      <c r="AG95" s="749"/>
    </row>
    <row r="96" spans="1:33" ht="20.100000000000001" customHeight="1">
      <c r="A96" s="2055"/>
      <c r="B96" s="2056"/>
      <c r="C96" s="2056"/>
      <c r="D96" s="2056"/>
      <c r="E96" s="2056"/>
      <c r="F96" s="2056"/>
      <c r="G96" s="2056"/>
      <c r="H96" s="2056"/>
      <c r="I96" s="2056"/>
      <c r="J96" s="2056"/>
      <c r="K96" s="2056"/>
      <c r="L96" s="2056"/>
      <c r="M96" s="2056"/>
      <c r="N96" s="2056"/>
      <c r="O96" s="2056"/>
      <c r="P96" s="2056"/>
      <c r="Q96" s="2056"/>
      <c r="R96" s="2056"/>
      <c r="S96" s="2056"/>
      <c r="T96" s="2056"/>
      <c r="U96" s="2056"/>
      <c r="V96" s="2056"/>
      <c r="W96" s="2056"/>
      <c r="X96" s="2056"/>
      <c r="Y96" s="2056"/>
      <c r="Z96" s="2056"/>
      <c r="AA96" s="2057"/>
      <c r="AB96" s="1970"/>
      <c r="AC96" s="1929"/>
      <c r="AD96" s="1930"/>
      <c r="AE96" s="749"/>
      <c r="AF96" s="749"/>
      <c r="AG96" s="749"/>
    </row>
    <row r="97" spans="1:33" ht="20.100000000000001" customHeight="1" thickBot="1">
      <c r="A97" s="2058"/>
      <c r="B97" s="1965"/>
      <c r="C97" s="1965"/>
      <c r="D97" s="1965"/>
      <c r="E97" s="1965"/>
      <c r="F97" s="1965"/>
      <c r="G97" s="1965"/>
      <c r="H97" s="1965"/>
      <c r="I97" s="1965"/>
      <c r="J97" s="1965"/>
      <c r="K97" s="1965"/>
      <c r="L97" s="1965"/>
      <c r="M97" s="1965"/>
      <c r="N97" s="1965"/>
      <c r="O97" s="1965"/>
      <c r="P97" s="1965"/>
      <c r="Q97" s="1965"/>
      <c r="R97" s="1965"/>
      <c r="S97" s="1965"/>
      <c r="T97" s="1965"/>
      <c r="U97" s="1965"/>
      <c r="V97" s="1965"/>
      <c r="W97" s="1965"/>
      <c r="X97" s="1965"/>
      <c r="Y97" s="1965"/>
      <c r="Z97" s="1965"/>
      <c r="AA97" s="1966"/>
      <c r="AB97" s="1971"/>
      <c r="AC97" s="1972"/>
      <c r="AD97" s="1973"/>
      <c r="AE97" s="749"/>
      <c r="AF97" s="749"/>
      <c r="AG97" s="749"/>
    </row>
    <row r="110" spans="1:33">
      <c r="A110" s="686" t="s">
        <v>3884</v>
      </c>
    </row>
    <row r="111" spans="1:33">
      <c r="A111" s="686" t="s">
        <v>3885</v>
      </c>
    </row>
    <row r="112" spans="1:33">
      <c r="A112" s="686" t="s">
        <v>3886</v>
      </c>
    </row>
    <row r="113" spans="1:1">
      <c r="A113" s="686" t="s">
        <v>3887</v>
      </c>
    </row>
    <row r="114" spans="1:1">
      <c r="A114" s="686" t="s">
        <v>3888</v>
      </c>
    </row>
    <row r="115" spans="1:1">
      <c r="A115" s="686" t="s">
        <v>3889</v>
      </c>
    </row>
    <row r="116" spans="1:1">
      <c r="A116" s="686" t="s">
        <v>3890</v>
      </c>
    </row>
  </sheetData>
  <mergeCells count="249">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A68:E68"/>
    <mergeCell ref="J68:P68"/>
    <mergeCell ref="Y68:AA68"/>
    <mergeCell ref="AB68:AD68"/>
    <mergeCell ref="A70:AD70"/>
    <mergeCell ref="A71:D71"/>
    <mergeCell ref="E71:I71"/>
    <mergeCell ref="J71:M71"/>
    <mergeCell ref="N71:Q71"/>
    <mergeCell ref="R71:AA71"/>
    <mergeCell ref="AB71:AD7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42:E44"/>
    <mergeCell ref="F42:X44"/>
    <mergeCell ref="Y42:AA44"/>
    <mergeCell ref="AB42:AD44"/>
    <mergeCell ref="J39:K39"/>
    <mergeCell ref="L39:M39"/>
    <mergeCell ref="N39:O39"/>
    <mergeCell ref="Q39:S39"/>
    <mergeCell ref="T39:U39"/>
    <mergeCell ref="F40:I40"/>
    <mergeCell ref="L40:M40"/>
    <mergeCell ref="T40:W40"/>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A23:E24"/>
    <mergeCell ref="G23:H23"/>
    <mergeCell ref="S23:V23"/>
    <mergeCell ref="Y23:AA24"/>
    <mergeCell ref="AB23:AD24"/>
    <mergeCell ref="A25:E26"/>
    <mergeCell ref="Y25:AA26"/>
    <mergeCell ref="AB25:AD26"/>
    <mergeCell ref="N26:O26"/>
    <mergeCell ref="V26:W26"/>
    <mergeCell ref="A20:E20"/>
    <mergeCell ref="Y20:AA20"/>
    <mergeCell ref="AB20:AD20"/>
    <mergeCell ref="A21:E22"/>
    <mergeCell ref="Y21:AA22"/>
    <mergeCell ref="AB21:AD22"/>
    <mergeCell ref="A11:E13"/>
    <mergeCell ref="Y11:AA13"/>
    <mergeCell ref="AB11:AD13"/>
    <mergeCell ref="A14:E19"/>
    <mergeCell ref="Y14:AA19"/>
    <mergeCell ref="AB14:AD1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heetViews>
  <sheetFormatPr defaultRowHeight="13.5"/>
  <cols>
    <col min="1" max="16384" width="9" style="862"/>
  </cols>
  <sheetData>
    <row r="6" spans="4:10" ht="42">
      <c r="D6" s="861" t="s">
        <v>3891</v>
      </c>
    </row>
    <row r="9" spans="4:10" ht="14.25">
      <c r="D9" s="863" t="s">
        <v>3892</v>
      </c>
    </row>
    <row r="12" spans="4:10" ht="14.25" thickBot="1"/>
    <row r="13" spans="4:10" ht="15" thickBot="1">
      <c r="D13" s="864" t="s">
        <v>3893</v>
      </c>
      <c r="J13" s="865" t="s">
        <v>3894</v>
      </c>
    </row>
    <row r="15" spans="4:10">
      <c r="D15" s="862" t="s">
        <v>3895</v>
      </c>
      <c r="J15" s="862" t="s">
        <v>3896</v>
      </c>
    </row>
    <row r="16" spans="4:10">
      <c r="D16" s="862" t="s">
        <v>3897</v>
      </c>
      <c r="J16" s="862" t="s">
        <v>3897</v>
      </c>
    </row>
    <row r="17" spans="4:14">
      <c r="D17" s="862" t="s">
        <v>3898</v>
      </c>
      <c r="J17" s="862" t="s">
        <v>3898</v>
      </c>
    </row>
    <row r="18" spans="4:14" ht="14.25">
      <c r="D18" s="862" t="s">
        <v>3899</v>
      </c>
      <c r="J18" s="862" t="s">
        <v>3900</v>
      </c>
      <c r="N18" s="866"/>
    </row>
    <row r="19" spans="4:14">
      <c r="D19" s="862" t="s">
        <v>3901</v>
      </c>
      <c r="J19" s="862" t="s">
        <v>3901</v>
      </c>
    </row>
  </sheetData>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885" customWidth="1"/>
    <col min="10" max="10" width="3.125" style="885" customWidth="1"/>
    <col min="11" max="31" width="3" style="885" customWidth="1"/>
    <col min="32" max="32" width="6.25" style="885" customWidth="1"/>
    <col min="33" max="33" width="4.625" style="885" customWidth="1"/>
    <col min="34" max="256" width="9" style="885"/>
    <col min="257" max="265" width="3" style="885" customWidth="1"/>
    <col min="266" max="266" width="3.125" style="885" customWidth="1"/>
    <col min="267" max="287" width="3" style="885" customWidth="1"/>
    <col min="288" max="288" width="6.25" style="885" customWidth="1"/>
    <col min="289" max="289" width="4.625" style="885" customWidth="1"/>
    <col min="290" max="512" width="9" style="885"/>
    <col min="513" max="521" width="3" style="885" customWidth="1"/>
    <col min="522" max="522" width="3.125" style="885" customWidth="1"/>
    <col min="523" max="543" width="3" style="885" customWidth="1"/>
    <col min="544" max="544" width="6.25" style="885" customWidth="1"/>
    <col min="545" max="545" width="4.625" style="885" customWidth="1"/>
    <col min="546" max="768" width="9" style="885"/>
    <col min="769" max="777" width="3" style="885" customWidth="1"/>
    <col min="778" max="778" width="3.125" style="885" customWidth="1"/>
    <col min="779" max="799" width="3" style="885" customWidth="1"/>
    <col min="800" max="800" width="6.25" style="885" customWidth="1"/>
    <col min="801" max="801" width="4.625" style="885" customWidth="1"/>
    <col min="802" max="1024" width="9" style="885"/>
    <col min="1025" max="1033" width="3" style="885" customWidth="1"/>
    <col min="1034" max="1034" width="3.125" style="885" customWidth="1"/>
    <col min="1035" max="1055" width="3" style="885" customWidth="1"/>
    <col min="1056" max="1056" width="6.25" style="885" customWidth="1"/>
    <col min="1057" max="1057" width="4.625" style="885" customWidth="1"/>
    <col min="1058" max="1280" width="9" style="885"/>
    <col min="1281" max="1289" width="3" style="885" customWidth="1"/>
    <col min="1290" max="1290" width="3.125" style="885" customWidth="1"/>
    <col min="1291" max="1311" width="3" style="885" customWidth="1"/>
    <col min="1312" max="1312" width="6.25" style="885" customWidth="1"/>
    <col min="1313" max="1313" width="4.625" style="885" customWidth="1"/>
    <col min="1314" max="1536" width="9" style="885"/>
    <col min="1537" max="1545" width="3" style="885" customWidth="1"/>
    <col min="1546" max="1546" width="3.125" style="885" customWidth="1"/>
    <col min="1547" max="1567" width="3" style="885" customWidth="1"/>
    <col min="1568" max="1568" width="6.25" style="885" customWidth="1"/>
    <col min="1569" max="1569" width="4.625" style="885" customWidth="1"/>
    <col min="1570" max="1792" width="9" style="885"/>
    <col min="1793" max="1801" width="3" style="885" customWidth="1"/>
    <col min="1802" max="1802" width="3.125" style="885" customWidth="1"/>
    <col min="1803" max="1823" width="3" style="885" customWidth="1"/>
    <col min="1824" max="1824" width="6.25" style="885" customWidth="1"/>
    <col min="1825" max="1825" width="4.625" style="885" customWidth="1"/>
    <col min="1826" max="2048" width="9" style="885"/>
    <col min="2049" max="2057" width="3" style="885" customWidth="1"/>
    <col min="2058" max="2058" width="3.125" style="885" customWidth="1"/>
    <col min="2059" max="2079" width="3" style="885" customWidth="1"/>
    <col min="2080" max="2080" width="6.25" style="885" customWidth="1"/>
    <col min="2081" max="2081" width="4.625" style="885" customWidth="1"/>
    <col min="2082" max="2304" width="9" style="885"/>
    <col min="2305" max="2313" width="3" style="885" customWidth="1"/>
    <col min="2314" max="2314" width="3.125" style="885" customWidth="1"/>
    <col min="2315" max="2335" width="3" style="885" customWidth="1"/>
    <col min="2336" max="2336" width="6.25" style="885" customWidth="1"/>
    <col min="2337" max="2337" width="4.625" style="885" customWidth="1"/>
    <col min="2338" max="2560" width="9" style="885"/>
    <col min="2561" max="2569" width="3" style="885" customWidth="1"/>
    <col min="2570" max="2570" width="3.125" style="885" customWidth="1"/>
    <col min="2571" max="2591" width="3" style="885" customWidth="1"/>
    <col min="2592" max="2592" width="6.25" style="885" customWidth="1"/>
    <col min="2593" max="2593" width="4.625" style="885" customWidth="1"/>
    <col min="2594" max="2816" width="9" style="885"/>
    <col min="2817" max="2825" width="3" style="885" customWidth="1"/>
    <col min="2826" max="2826" width="3.125" style="885" customWidth="1"/>
    <col min="2827" max="2847" width="3" style="885" customWidth="1"/>
    <col min="2848" max="2848" width="6.25" style="885" customWidth="1"/>
    <col min="2849" max="2849" width="4.625" style="885" customWidth="1"/>
    <col min="2850" max="3072" width="9" style="885"/>
    <col min="3073" max="3081" width="3" style="885" customWidth="1"/>
    <col min="3082" max="3082" width="3.125" style="885" customWidth="1"/>
    <col min="3083" max="3103" width="3" style="885" customWidth="1"/>
    <col min="3104" max="3104" width="6.25" style="885" customWidth="1"/>
    <col min="3105" max="3105" width="4.625" style="885" customWidth="1"/>
    <col min="3106" max="3328" width="9" style="885"/>
    <col min="3329" max="3337" width="3" style="885" customWidth="1"/>
    <col min="3338" max="3338" width="3.125" style="885" customWidth="1"/>
    <col min="3339" max="3359" width="3" style="885" customWidth="1"/>
    <col min="3360" max="3360" width="6.25" style="885" customWidth="1"/>
    <col min="3361" max="3361" width="4.625" style="885" customWidth="1"/>
    <col min="3362" max="3584" width="9" style="885"/>
    <col min="3585" max="3593" width="3" style="885" customWidth="1"/>
    <col min="3594" max="3594" width="3.125" style="885" customWidth="1"/>
    <col min="3595" max="3615" width="3" style="885" customWidth="1"/>
    <col min="3616" max="3616" width="6.25" style="885" customWidth="1"/>
    <col min="3617" max="3617" width="4.625" style="885" customWidth="1"/>
    <col min="3618" max="3840" width="9" style="885"/>
    <col min="3841" max="3849" width="3" style="885" customWidth="1"/>
    <col min="3850" max="3850" width="3.125" style="885" customWidth="1"/>
    <col min="3851" max="3871" width="3" style="885" customWidth="1"/>
    <col min="3872" max="3872" width="6.25" style="885" customWidth="1"/>
    <col min="3873" max="3873" width="4.625" style="885" customWidth="1"/>
    <col min="3874" max="4096" width="9" style="885"/>
    <col min="4097" max="4105" width="3" style="885" customWidth="1"/>
    <col min="4106" max="4106" width="3.125" style="885" customWidth="1"/>
    <col min="4107" max="4127" width="3" style="885" customWidth="1"/>
    <col min="4128" max="4128" width="6.25" style="885" customWidth="1"/>
    <col min="4129" max="4129" width="4.625" style="885" customWidth="1"/>
    <col min="4130" max="4352" width="9" style="885"/>
    <col min="4353" max="4361" width="3" style="885" customWidth="1"/>
    <col min="4362" max="4362" width="3.125" style="885" customWidth="1"/>
    <col min="4363" max="4383" width="3" style="885" customWidth="1"/>
    <col min="4384" max="4384" width="6.25" style="885" customWidth="1"/>
    <col min="4385" max="4385" width="4.625" style="885" customWidth="1"/>
    <col min="4386" max="4608" width="9" style="885"/>
    <col min="4609" max="4617" width="3" style="885" customWidth="1"/>
    <col min="4618" max="4618" width="3.125" style="885" customWidth="1"/>
    <col min="4619" max="4639" width="3" style="885" customWidth="1"/>
    <col min="4640" max="4640" width="6.25" style="885" customWidth="1"/>
    <col min="4641" max="4641" width="4.625" style="885" customWidth="1"/>
    <col min="4642" max="4864" width="9" style="885"/>
    <col min="4865" max="4873" width="3" style="885" customWidth="1"/>
    <col min="4874" max="4874" width="3.125" style="885" customWidth="1"/>
    <col min="4875" max="4895" width="3" style="885" customWidth="1"/>
    <col min="4896" max="4896" width="6.25" style="885" customWidth="1"/>
    <col min="4897" max="4897" width="4.625" style="885" customWidth="1"/>
    <col min="4898" max="5120" width="9" style="885"/>
    <col min="5121" max="5129" width="3" style="885" customWidth="1"/>
    <col min="5130" max="5130" width="3.125" style="885" customWidth="1"/>
    <col min="5131" max="5151" width="3" style="885" customWidth="1"/>
    <col min="5152" max="5152" width="6.25" style="885" customWidth="1"/>
    <col min="5153" max="5153" width="4.625" style="885" customWidth="1"/>
    <col min="5154" max="5376" width="9" style="885"/>
    <col min="5377" max="5385" width="3" style="885" customWidth="1"/>
    <col min="5386" max="5386" width="3.125" style="885" customWidth="1"/>
    <col min="5387" max="5407" width="3" style="885" customWidth="1"/>
    <col min="5408" max="5408" width="6.25" style="885" customWidth="1"/>
    <col min="5409" max="5409" width="4.625" style="885" customWidth="1"/>
    <col min="5410" max="5632" width="9" style="885"/>
    <col min="5633" max="5641" width="3" style="885" customWidth="1"/>
    <col min="5642" max="5642" width="3.125" style="885" customWidth="1"/>
    <col min="5643" max="5663" width="3" style="885" customWidth="1"/>
    <col min="5664" max="5664" width="6.25" style="885" customWidth="1"/>
    <col min="5665" max="5665" width="4.625" style="885" customWidth="1"/>
    <col min="5666" max="5888" width="9" style="885"/>
    <col min="5889" max="5897" width="3" style="885" customWidth="1"/>
    <col min="5898" max="5898" width="3.125" style="885" customWidth="1"/>
    <col min="5899" max="5919" width="3" style="885" customWidth="1"/>
    <col min="5920" max="5920" width="6.25" style="885" customWidth="1"/>
    <col min="5921" max="5921" width="4.625" style="885" customWidth="1"/>
    <col min="5922" max="6144" width="9" style="885"/>
    <col min="6145" max="6153" width="3" style="885" customWidth="1"/>
    <col min="6154" max="6154" width="3.125" style="885" customWidth="1"/>
    <col min="6155" max="6175" width="3" style="885" customWidth="1"/>
    <col min="6176" max="6176" width="6.25" style="885" customWidth="1"/>
    <col min="6177" max="6177" width="4.625" style="885" customWidth="1"/>
    <col min="6178" max="6400" width="9" style="885"/>
    <col min="6401" max="6409" width="3" style="885" customWidth="1"/>
    <col min="6410" max="6410" width="3.125" style="885" customWidth="1"/>
    <col min="6411" max="6431" width="3" style="885" customWidth="1"/>
    <col min="6432" max="6432" width="6.25" style="885" customWidth="1"/>
    <col min="6433" max="6433" width="4.625" style="885" customWidth="1"/>
    <col min="6434" max="6656" width="9" style="885"/>
    <col min="6657" max="6665" width="3" style="885" customWidth="1"/>
    <col min="6666" max="6666" width="3.125" style="885" customWidth="1"/>
    <col min="6667" max="6687" width="3" style="885" customWidth="1"/>
    <col min="6688" max="6688" width="6.25" style="885" customWidth="1"/>
    <col min="6689" max="6689" width="4.625" style="885" customWidth="1"/>
    <col min="6690" max="6912" width="9" style="885"/>
    <col min="6913" max="6921" width="3" style="885" customWidth="1"/>
    <col min="6922" max="6922" width="3.125" style="885" customWidth="1"/>
    <col min="6923" max="6943" width="3" style="885" customWidth="1"/>
    <col min="6944" max="6944" width="6.25" style="885" customWidth="1"/>
    <col min="6945" max="6945" width="4.625" style="885" customWidth="1"/>
    <col min="6946" max="7168" width="9" style="885"/>
    <col min="7169" max="7177" width="3" style="885" customWidth="1"/>
    <col min="7178" max="7178" width="3.125" style="885" customWidth="1"/>
    <col min="7179" max="7199" width="3" style="885" customWidth="1"/>
    <col min="7200" max="7200" width="6.25" style="885" customWidth="1"/>
    <col min="7201" max="7201" width="4.625" style="885" customWidth="1"/>
    <col min="7202" max="7424" width="9" style="885"/>
    <col min="7425" max="7433" width="3" style="885" customWidth="1"/>
    <col min="7434" max="7434" width="3.125" style="885" customWidth="1"/>
    <col min="7435" max="7455" width="3" style="885" customWidth="1"/>
    <col min="7456" max="7456" width="6.25" style="885" customWidth="1"/>
    <col min="7457" max="7457" width="4.625" style="885" customWidth="1"/>
    <col min="7458" max="7680" width="9" style="885"/>
    <col min="7681" max="7689" width="3" style="885" customWidth="1"/>
    <col min="7690" max="7690" width="3.125" style="885" customWidth="1"/>
    <col min="7691" max="7711" width="3" style="885" customWidth="1"/>
    <col min="7712" max="7712" width="6.25" style="885" customWidth="1"/>
    <col min="7713" max="7713" width="4.625" style="885" customWidth="1"/>
    <col min="7714" max="7936" width="9" style="885"/>
    <col min="7937" max="7945" width="3" style="885" customWidth="1"/>
    <col min="7946" max="7946" width="3.125" style="885" customWidth="1"/>
    <col min="7947" max="7967" width="3" style="885" customWidth="1"/>
    <col min="7968" max="7968" width="6.25" style="885" customWidth="1"/>
    <col min="7969" max="7969" width="4.625" style="885" customWidth="1"/>
    <col min="7970" max="8192" width="9" style="885"/>
    <col min="8193" max="8201" width="3" style="885" customWidth="1"/>
    <col min="8202" max="8202" width="3.125" style="885" customWidth="1"/>
    <col min="8203" max="8223" width="3" style="885" customWidth="1"/>
    <col min="8224" max="8224" width="6.25" style="885" customWidth="1"/>
    <col min="8225" max="8225" width="4.625" style="885" customWidth="1"/>
    <col min="8226" max="8448" width="9" style="885"/>
    <col min="8449" max="8457" width="3" style="885" customWidth="1"/>
    <col min="8458" max="8458" width="3.125" style="885" customWidth="1"/>
    <col min="8459" max="8479" width="3" style="885" customWidth="1"/>
    <col min="8480" max="8480" width="6.25" style="885" customWidth="1"/>
    <col min="8481" max="8481" width="4.625" style="885" customWidth="1"/>
    <col min="8482" max="8704" width="9" style="885"/>
    <col min="8705" max="8713" width="3" style="885" customWidth="1"/>
    <col min="8714" max="8714" width="3.125" style="885" customWidth="1"/>
    <col min="8715" max="8735" width="3" style="885" customWidth="1"/>
    <col min="8736" max="8736" width="6.25" style="885" customWidth="1"/>
    <col min="8737" max="8737" width="4.625" style="885" customWidth="1"/>
    <col min="8738" max="8960" width="9" style="885"/>
    <col min="8961" max="8969" width="3" style="885" customWidth="1"/>
    <col min="8970" max="8970" width="3.125" style="885" customWidth="1"/>
    <col min="8971" max="8991" width="3" style="885" customWidth="1"/>
    <col min="8992" max="8992" width="6.25" style="885" customWidth="1"/>
    <col min="8993" max="8993" width="4.625" style="885" customWidth="1"/>
    <col min="8994" max="9216" width="9" style="885"/>
    <col min="9217" max="9225" width="3" style="885" customWidth="1"/>
    <col min="9226" max="9226" width="3.125" style="885" customWidth="1"/>
    <col min="9227" max="9247" width="3" style="885" customWidth="1"/>
    <col min="9248" max="9248" width="6.25" style="885" customWidth="1"/>
    <col min="9249" max="9249" width="4.625" style="885" customWidth="1"/>
    <col min="9250" max="9472" width="9" style="885"/>
    <col min="9473" max="9481" width="3" style="885" customWidth="1"/>
    <col min="9482" max="9482" width="3.125" style="885" customWidth="1"/>
    <col min="9483" max="9503" width="3" style="885" customWidth="1"/>
    <col min="9504" max="9504" width="6.25" style="885" customWidth="1"/>
    <col min="9505" max="9505" width="4.625" style="885" customWidth="1"/>
    <col min="9506" max="9728" width="9" style="885"/>
    <col min="9729" max="9737" width="3" style="885" customWidth="1"/>
    <col min="9738" max="9738" width="3.125" style="885" customWidth="1"/>
    <col min="9739" max="9759" width="3" style="885" customWidth="1"/>
    <col min="9760" max="9760" width="6.25" style="885" customWidth="1"/>
    <col min="9761" max="9761" width="4.625" style="885" customWidth="1"/>
    <col min="9762" max="9984" width="9" style="885"/>
    <col min="9985" max="9993" width="3" style="885" customWidth="1"/>
    <col min="9994" max="9994" width="3.125" style="885" customWidth="1"/>
    <col min="9995" max="10015" width="3" style="885" customWidth="1"/>
    <col min="10016" max="10016" width="6.25" style="885" customWidth="1"/>
    <col min="10017" max="10017" width="4.625" style="885" customWidth="1"/>
    <col min="10018" max="10240" width="9" style="885"/>
    <col min="10241" max="10249" width="3" style="885" customWidth="1"/>
    <col min="10250" max="10250" width="3.125" style="885" customWidth="1"/>
    <col min="10251" max="10271" width="3" style="885" customWidth="1"/>
    <col min="10272" max="10272" width="6.25" style="885" customWidth="1"/>
    <col min="10273" max="10273" width="4.625" style="885" customWidth="1"/>
    <col min="10274" max="10496" width="9" style="885"/>
    <col min="10497" max="10505" width="3" style="885" customWidth="1"/>
    <col min="10506" max="10506" width="3.125" style="885" customWidth="1"/>
    <col min="10507" max="10527" width="3" style="885" customWidth="1"/>
    <col min="10528" max="10528" width="6.25" style="885" customWidth="1"/>
    <col min="10529" max="10529" width="4.625" style="885" customWidth="1"/>
    <col min="10530" max="10752" width="9" style="885"/>
    <col min="10753" max="10761" width="3" style="885" customWidth="1"/>
    <col min="10762" max="10762" width="3.125" style="885" customWidth="1"/>
    <col min="10763" max="10783" width="3" style="885" customWidth="1"/>
    <col min="10784" max="10784" width="6.25" style="885" customWidth="1"/>
    <col min="10785" max="10785" width="4.625" style="885" customWidth="1"/>
    <col min="10786" max="11008" width="9" style="885"/>
    <col min="11009" max="11017" width="3" style="885" customWidth="1"/>
    <col min="11018" max="11018" width="3.125" style="885" customWidth="1"/>
    <col min="11019" max="11039" width="3" style="885" customWidth="1"/>
    <col min="11040" max="11040" width="6.25" style="885" customWidth="1"/>
    <col min="11041" max="11041" width="4.625" style="885" customWidth="1"/>
    <col min="11042" max="11264" width="9" style="885"/>
    <col min="11265" max="11273" width="3" style="885" customWidth="1"/>
    <col min="11274" max="11274" width="3.125" style="885" customWidth="1"/>
    <col min="11275" max="11295" width="3" style="885" customWidth="1"/>
    <col min="11296" max="11296" width="6.25" style="885" customWidth="1"/>
    <col min="11297" max="11297" width="4.625" style="885" customWidth="1"/>
    <col min="11298" max="11520" width="9" style="885"/>
    <col min="11521" max="11529" width="3" style="885" customWidth="1"/>
    <col min="11530" max="11530" width="3.125" style="885" customWidth="1"/>
    <col min="11531" max="11551" width="3" style="885" customWidth="1"/>
    <col min="11552" max="11552" width="6.25" style="885" customWidth="1"/>
    <col min="11553" max="11553" width="4.625" style="885" customWidth="1"/>
    <col min="11554" max="11776" width="9" style="885"/>
    <col min="11777" max="11785" width="3" style="885" customWidth="1"/>
    <col min="11786" max="11786" width="3.125" style="885" customWidth="1"/>
    <col min="11787" max="11807" width="3" style="885" customWidth="1"/>
    <col min="11808" max="11808" width="6.25" style="885" customWidth="1"/>
    <col min="11809" max="11809" width="4.625" style="885" customWidth="1"/>
    <col min="11810" max="12032" width="9" style="885"/>
    <col min="12033" max="12041" width="3" style="885" customWidth="1"/>
    <col min="12042" max="12042" width="3.125" style="885" customWidth="1"/>
    <col min="12043" max="12063" width="3" style="885" customWidth="1"/>
    <col min="12064" max="12064" width="6.25" style="885" customWidth="1"/>
    <col min="12065" max="12065" width="4.625" style="885" customWidth="1"/>
    <col min="12066" max="12288" width="9" style="885"/>
    <col min="12289" max="12297" width="3" style="885" customWidth="1"/>
    <col min="12298" max="12298" width="3.125" style="885" customWidth="1"/>
    <col min="12299" max="12319" width="3" style="885" customWidth="1"/>
    <col min="12320" max="12320" width="6.25" style="885" customWidth="1"/>
    <col min="12321" max="12321" width="4.625" style="885" customWidth="1"/>
    <col min="12322" max="12544" width="9" style="885"/>
    <col min="12545" max="12553" width="3" style="885" customWidth="1"/>
    <col min="12554" max="12554" width="3.125" style="885" customWidth="1"/>
    <col min="12555" max="12575" width="3" style="885" customWidth="1"/>
    <col min="12576" max="12576" width="6.25" style="885" customWidth="1"/>
    <col min="12577" max="12577" width="4.625" style="885" customWidth="1"/>
    <col min="12578" max="12800" width="9" style="885"/>
    <col min="12801" max="12809" width="3" style="885" customWidth="1"/>
    <col min="12810" max="12810" width="3.125" style="885" customWidth="1"/>
    <col min="12811" max="12831" width="3" style="885" customWidth="1"/>
    <col min="12832" max="12832" width="6.25" style="885" customWidth="1"/>
    <col min="12833" max="12833" width="4.625" style="885" customWidth="1"/>
    <col min="12834" max="13056" width="9" style="885"/>
    <col min="13057" max="13065" width="3" style="885" customWidth="1"/>
    <col min="13066" max="13066" width="3.125" style="885" customWidth="1"/>
    <col min="13067" max="13087" width="3" style="885" customWidth="1"/>
    <col min="13088" max="13088" width="6.25" style="885" customWidth="1"/>
    <col min="13089" max="13089" width="4.625" style="885" customWidth="1"/>
    <col min="13090" max="13312" width="9" style="885"/>
    <col min="13313" max="13321" width="3" style="885" customWidth="1"/>
    <col min="13322" max="13322" width="3.125" style="885" customWidth="1"/>
    <col min="13323" max="13343" width="3" style="885" customWidth="1"/>
    <col min="13344" max="13344" width="6.25" style="885" customWidth="1"/>
    <col min="13345" max="13345" width="4.625" style="885" customWidth="1"/>
    <col min="13346" max="13568" width="9" style="885"/>
    <col min="13569" max="13577" width="3" style="885" customWidth="1"/>
    <col min="13578" max="13578" width="3.125" style="885" customWidth="1"/>
    <col min="13579" max="13599" width="3" style="885" customWidth="1"/>
    <col min="13600" max="13600" width="6.25" style="885" customWidth="1"/>
    <col min="13601" max="13601" width="4.625" style="885" customWidth="1"/>
    <col min="13602" max="13824" width="9" style="885"/>
    <col min="13825" max="13833" width="3" style="885" customWidth="1"/>
    <col min="13834" max="13834" width="3.125" style="885" customWidth="1"/>
    <col min="13835" max="13855" width="3" style="885" customWidth="1"/>
    <col min="13856" max="13856" width="6.25" style="885" customWidth="1"/>
    <col min="13857" max="13857" width="4.625" style="885" customWidth="1"/>
    <col min="13858" max="14080" width="9" style="885"/>
    <col min="14081" max="14089" width="3" style="885" customWidth="1"/>
    <col min="14090" max="14090" width="3.125" style="885" customWidth="1"/>
    <col min="14091" max="14111" width="3" style="885" customWidth="1"/>
    <col min="14112" max="14112" width="6.25" style="885" customWidth="1"/>
    <col min="14113" max="14113" width="4.625" style="885" customWidth="1"/>
    <col min="14114" max="14336" width="9" style="885"/>
    <col min="14337" max="14345" width="3" style="885" customWidth="1"/>
    <col min="14346" max="14346" width="3.125" style="885" customWidth="1"/>
    <col min="14347" max="14367" width="3" style="885" customWidth="1"/>
    <col min="14368" max="14368" width="6.25" style="885" customWidth="1"/>
    <col min="14369" max="14369" width="4.625" style="885" customWidth="1"/>
    <col min="14370" max="14592" width="9" style="885"/>
    <col min="14593" max="14601" width="3" style="885" customWidth="1"/>
    <col min="14602" max="14602" width="3.125" style="885" customWidth="1"/>
    <col min="14603" max="14623" width="3" style="885" customWidth="1"/>
    <col min="14624" max="14624" width="6.25" style="885" customWidth="1"/>
    <col min="14625" max="14625" width="4.625" style="885" customWidth="1"/>
    <col min="14626" max="14848" width="9" style="885"/>
    <col min="14849" max="14857" width="3" style="885" customWidth="1"/>
    <col min="14858" max="14858" width="3.125" style="885" customWidth="1"/>
    <col min="14859" max="14879" width="3" style="885" customWidth="1"/>
    <col min="14880" max="14880" width="6.25" style="885" customWidth="1"/>
    <col min="14881" max="14881" width="4.625" style="885" customWidth="1"/>
    <col min="14882" max="15104" width="9" style="885"/>
    <col min="15105" max="15113" width="3" style="885" customWidth="1"/>
    <col min="15114" max="15114" width="3.125" style="885" customWidth="1"/>
    <col min="15115" max="15135" width="3" style="885" customWidth="1"/>
    <col min="15136" max="15136" width="6.25" style="885" customWidth="1"/>
    <col min="15137" max="15137" width="4.625" style="885" customWidth="1"/>
    <col min="15138" max="15360" width="9" style="885"/>
    <col min="15361" max="15369" width="3" style="885" customWidth="1"/>
    <col min="15370" max="15370" width="3.125" style="885" customWidth="1"/>
    <col min="15371" max="15391" width="3" style="885" customWidth="1"/>
    <col min="15392" max="15392" width="6.25" style="885" customWidth="1"/>
    <col min="15393" max="15393" width="4.625" style="885" customWidth="1"/>
    <col min="15394" max="15616" width="9" style="885"/>
    <col min="15617" max="15625" width="3" style="885" customWidth="1"/>
    <col min="15626" max="15626" width="3.125" style="885" customWidth="1"/>
    <col min="15627" max="15647" width="3" style="885" customWidth="1"/>
    <col min="15648" max="15648" width="6.25" style="885" customWidth="1"/>
    <col min="15649" max="15649" width="4.625" style="885" customWidth="1"/>
    <col min="15650" max="15872" width="9" style="885"/>
    <col min="15873" max="15881" width="3" style="885" customWidth="1"/>
    <col min="15882" max="15882" width="3.125" style="885" customWidth="1"/>
    <col min="15883" max="15903" width="3" style="885" customWidth="1"/>
    <col min="15904" max="15904" width="6.25" style="885" customWidth="1"/>
    <col min="15905" max="15905" width="4.625" style="885" customWidth="1"/>
    <col min="15906" max="16128" width="9" style="885"/>
    <col min="16129" max="16137" width="3" style="885" customWidth="1"/>
    <col min="16138" max="16138" width="3.125" style="885" customWidth="1"/>
    <col min="16139" max="16159" width="3" style="885" customWidth="1"/>
    <col min="16160" max="16160" width="6.25" style="885" customWidth="1"/>
    <col min="16161" max="16161" width="4.625" style="885" customWidth="1"/>
    <col min="16162" max="16384" width="9" style="885"/>
  </cols>
  <sheetData>
    <row r="1" spans="1:33" s="871" customFormat="1" ht="15.75" customHeight="1">
      <c r="A1" s="867" t="s">
        <v>2569</v>
      </c>
      <c r="B1" s="868"/>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9"/>
      <c r="AG1" s="870"/>
    </row>
    <row r="2" spans="1:33" s="871" customFormat="1" ht="15.75" customHeight="1">
      <c r="A2" s="872" t="s">
        <v>2570</v>
      </c>
      <c r="B2" s="873"/>
      <c r="C2" s="873"/>
      <c r="D2" s="873"/>
      <c r="E2" s="873"/>
      <c r="F2" s="874"/>
      <c r="G2" s="874"/>
      <c r="H2" s="874"/>
      <c r="I2" s="874"/>
      <c r="J2" s="874"/>
      <c r="K2" s="874" t="s">
        <v>2571</v>
      </c>
      <c r="L2" s="2070"/>
      <c r="M2" s="2070"/>
      <c r="N2" s="2070"/>
      <c r="O2" s="2070"/>
      <c r="P2" s="2066" t="s">
        <v>2572</v>
      </c>
      <c r="Q2" s="2066"/>
      <c r="R2" s="2066"/>
      <c r="S2" s="2070"/>
      <c r="T2" s="2070"/>
      <c r="U2" s="2070"/>
      <c r="V2" s="2070"/>
      <c r="W2" s="2066" t="s">
        <v>2573</v>
      </c>
      <c r="X2" s="2066"/>
      <c r="Y2" s="2066"/>
      <c r="Z2" s="2067"/>
      <c r="AA2" s="2067"/>
      <c r="AB2" s="2067"/>
      <c r="AC2" s="2067"/>
      <c r="AD2" s="2067"/>
      <c r="AE2" s="2067"/>
      <c r="AF2" s="876" t="s">
        <v>17</v>
      </c>
      <c r="AG2" s="870"/>
    </row>
    <row r="3" spans="1:33" s="871" customFormat="1" ht="15.75" customHeight="1">
      <c r="A3" s="872" t="s">
        <v>2574</v>
      </c>
      <c r="B3" s="873"/>
      <c r="C3" s="873"/>
      <c r="D3" s="873"/>
      <c r="E3" s="873"/>
      <c r="F3" s="877"/>
      <c r="G3" s="877"/>
      <c r="H3" s="877"/>
      <c r="I3" s="877"/>
      <c r="J3" s="877"/>
      <c r="K3" s="2071"/>
      <c r="L3" s="2071"/>
      <c r="M3" s="2071"/>
      <c r="N3" s="2071"/>
      <c r="O3" s="2071"/>
      <c r="P3" s="2071"/>
      <c r="Q3" s="2071"/>
      <c r="R3" s="2071"/>
      <c r="S3" s="2071"/>
      <c r="T3" s="2071"/>
      <c r="U3" s="2071"/>
      <c r="V3" s="2071"/>
      <c r="W3" s="2071"/>
      <c r="X3" s="2071"/>
      <c r="Y3" s="2071"/>
      <c r="Z3" s="2071"/>
      <c r="AA3" s="2071"/>
      <c r="AB3" s="2071"/>
      <c r="AC3" s="2071"/>
      <c r="AD3" s="2071"/>
      <c r="AE3" s="2071"/>
      <c r="AF3" s="2072"/>
      <c r="AG3" s="870"/>
    </row>
    <row r="4" spans="1:33" s="871" customFormat="1" ht="15.75" customHeight="1">
      <c r="A4" s="872" t="s">
        <v>2575</v>
      </c>
      <c r="B4" s="873"/>
      <c r="C4" s="873"/>
      <c r="D4" s="873"/>
      <c r="E4" s="873"/>
      <c r="F4" s="873"/>
      <c r="G4" s="873"/>
      <c r="H4" s="873"/>
      <c r="I4" s="873"/>
      <c r="J4" s="873"/>
      <c r="K4" s="874" t="s">
        <v>2571</v>
      </c>
      <c r="L4" s="2065"/>
      <c r="M4" s="2065"/>
      <c r="N4" s="2065"/>
      <c r="O4" s="2066" t="s">
        <v>2576</v>
      </c>
      <c r="P4" s="2066"/>
      <c r="Q4" s="2066"/>
      <c r="R4" s="2066"/>
      <c r="S4" s="2066"/>
      <c r="T4" s="2065"/>
      <c r="U4" s="2065"/>
      <c r="V4" s="2065"/>
      <c r="W4" s="2066" t="s">
        <v>2577</v>
      </c>
      <c r="X4" s="2066"/>
      <c r="Y4" s="2066"/>
      <c r="Z4" s="2066"/>
      <c r="AA4" s="2067"/>
      <c r="AB4" s="2067"/>
      <c r="AC4" s="2067"/>
      <c r="AD4" s="2067"/>
      <c r="AE4" s="2067"/>
      <c r="AF4" s="876" t="s">
        <v>17</v>
      </c>
      <c r="AG4" s="870"/>
    </row>
    <row r="5" spans="1:33" s="871" customFormat="1" ht="15.75" customHeight="1">
      <c r="A5" s="872"/>
      <c r="B5" s="873"/>
      <c r="C5" s="873"/>
      <c r="D5" s="873"/>
      <c r="E5" s="873"/>
      <c r="F5" s="873"/>
      <c r="G5" s="873"/>
      <c r="H5" s="873"/>
      <c r="I5" s="873"/>
      <c r="J5" s="873"/>
      <c r="K5" s="2068"/>
      <c r="L5" s="2068"/>
      <c r="M5" s="2068"/>
      <c r="N5" s="2068"/>
      <c r="O5" s="2068"/>
      <c r="P5" s="2068"/>
      <c r="Q5" s="2068"/>
      <c r="R5" s="2068"/>
      <c r="S5" s="2068"/>
      <c r="T5" s="2068"/>
      <c r="U5" s="2068"/>
      <c r="V5" s="2068"/>
      <c r="W5" s="2068"/>
      <c r="X5" s="2068"/>
      <c r="Y5" s="2068"/>
      <c r="Z5" s="2068"/>
      <c r="AA5" s="2068"/>
      <c r="AB5" s="2068"/>
      <c r="AC5" s="2068"/>
      <c r="AD5" s="2068"/>
      <c r="AE5" s="2068"/>
      <c r="AF5" s="2069"/>
      <c r="AG5" s="870"/>
    </row>
    <row r="6" spans="1:33" s="871" customFormat="1" ht="15.75" customHeight="1">
      <c r="A6" s="872" t="s">
        <v>2578</v>
      </c>
      <c r="B6" s="873"/>
      <c r="C6" s="873"/>
      <c r="D6" s="873"/>
      <c r="E6" s="873"/>
      <c r="F6" s="873"/>
      <c r="G6" s="873"/>
      <c r="H6" s="873"/>
      <c r="I6" s="873"/>
      <c r="J6" s="873"/>
      <c r="K6" s="2073"/>
      <c r="L6" s="2073"/>
      <c r="M6" s="2073"/>
      <c r="N6" s="878"/>
      <c r="O6" s="875"/>
      <c r="P6" s="875"/>
      <c r="Q6" s="875"/>
      <c r="R6" s="873"/>
      <c r="S6" s="873"/>
      <c r="T6" s="873"/>
      <c r="U6" s="873"/>
      <c r="V6" s="873"/>
      <c r="W6" s="873"/>
      <c r="X6" s="873"/>
      <c r="Y6" s="873"/>
      <c r="Z6" s="873"/>
      <c r="AA6" s="873"/>
      <c r="AB6" s="873"/>
      <c r="AC6" s="873"/>
      <c r="AD6" s="873"/>
      <c r="AE6" s="873"/>
      <c r="AF6" s="876"/>
      <c r="AG6" s="870"/>
    </row>
    <row r="7" spans="1:33" s="871" customFormat="1" ht="15.75" customHeight="1">
      <c r="A7" s="872" t="s">
        <v>2579</v>
      </c>
      <c r="B7" s="873"/>
      <c r="C7" s="873"/>
      <c r="D7" s="873"/>
      <c r="E7" s="873"/>
      <c r="F7" s="873"/>
      <c r="G7" s="873"/>
      <c r="H7" s="873"/>
      <c r="I7" s="873"/>
      <c r="J7" s="873"/>
      <c r="K7" s="2074"/>
      <c r="L7" s="2074"/>
      <c r="M7" s="2074"/>
      <c r="N7" s="2074"/>
      <c r="O7" s="2074"/>
      <c r="P7" s="2074"/>
      <c r="Q7" s="2074"/>
      <c r="R7" s="2074"/>
      <c r="S7" s="2074"/>
      <c r="T7" s="2074"/>
      <c r="U7" s="2074"/>
      <c r="V7" s="2074"/>
      <c r="W7" s="2074"/>
      <c r="X7" s="2074"/>
      <c r="Y7" s="2074"/>
      <c r="Z7" s="2074"/>
      <c r="AA7" s="2074"/>
      <c r="AB7" s="2074"/>
      <c r="AC7" s="2074"/>
      <c r="AD7" s="2074"/>
      <c r="AE7" s="2074"/>
      <c r="AF7" s="2075"/>
      <c r="AG7" s="870"/>
    </row>
    <row r="8" spans="1:33" s="871" customFormat="1" ht="15.75" customHeight="1">
      <c r="A8" s="872" t="s">
        <v>2580</v>
      </c>
      <c r="B8" s="873"/>
      <c r="C8" s="873"/>
      <c r="D8" s="873"/>
      <c r="E8" s="873"/>
      <c r="F8" s="873"/>
      <c r="G8" s="873"/>
      <c r="H8" s="873"/>
      <c r="I8" s="873"/>
      <c r="J8" s="873"/>
      <c r="K8" s="2076"/>
      <c r="L8" s="2076"/>
      <c r="M8" s="2076"/>
      <c r="N8" s="2076"/>
      <c r="O8" s="2076"/>
      <c r="P8" s="2076"/>
      <c r="Q8" s="2076"/>
      <c r="R8" s="2076"/>
      <c r="S8" s="2076"/>
      <c r="T8" s="2076"/>
      <c r="U8" s="2076"/>
      <c r="V8" s="2076"/>
      <c r="W8" s="2076"/>
      <c r="X8" s="2076"/>
      <c r="Y8" s="2076"/>
      <c r="Z8" s="2076"/>
      <c r="AA8" s="2076"/>
      <c r="AB8" s="2076"/>
      <c r="AC8" s="2076"/>
      <c r="AD8" s="2076"/>
      <c r="AE8" s="2076"/>
      <c r="AF8" s="2077"/>
      <c r="AG8" s="870"/>
    </row>
    <row r="9" spans="1:33" s="871" customFormat="1" ht="15.75" customHeight="1">
      <c r="A9" s="872" t="s">
        <v>2581</v>
      </c>
      <c r="B9" s="873"/>
      <c r="C9" s="873"/>
      <c r="D9" s="873"/>
      <c r="E9" s="873"/>
      <c r="F9" s="873"/>
      <c r="G9" s="873"/>
      <c r="H9" s="873"/>
      <c r="I9" s="873"/>
      <c r="J9" s="873"/>
      <c r="K9" s="2076"/>
      <c r="L9" s="2076"/>
      <c r="M9" s="2076"/>
      <c r="N9" s="2076"/>
      <c r="O9" s="2076"/>
      <c r="P9" s="2076"/>
      <c r="Q9" s="2076"/>
      <c r="R9" s="2076"/>
      <c r="S9" s="2076"/>
      <c r="T9" s="2076"/>
      <c r="U9" s="2076"/>
      <c r="V9" s="2076"/>
      <c r="W9" s="2076"/>
      <c r="X9" s="2076"/>
      <c r="Y9" s="2076"/>
      <c r="Z9" s="2076"/>
      <c r="AA9" s="2076"/>
      <c r="AB9" s="2076"/>
      <c r="AC9" s="2076"/>
      <c r="AD9" s="2076"/>
      <c r="AE9" s="2076"/>
      <c r="AF9" s="2077"/>
      <c r="AG9" s="870"/>
    </row>
    <row r="10" spans="1:33" s="871" customFormat="1" ht="15.75" customHeight="1" thickBot="1">
      <c r="A10" s="880" t="s">
        <v>2582</v>
      </c>
      <c r="B10" s="881"/>
      <c r="C10" s="881"/>
      <c r="D10" s="881"/>
      <c r="E10" s="881"/>
      <c r="F10" s="881"/>
      <c r="G10" s="881"/>
      <c r="H10" s="881"/>
      <c r="I10" s="881"/>
      <c r="J10" s="881"/>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9"/>
      <c r="AG10" s="870"/>
    </row>
    <row r="11" spans="1:33" s="871" customFormat="1" ht="15.75" customHeight="1">
      <c r="A11" s="867" t="s">
        <v>2583</v>
      </c>
      <c r="B11" s="868"/>
      <c r="C11" s="868"/>
      <c r="D11" s="868"/>
      <c r="E11" s="868"/>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8"/>
      <c r="AE11" s="868"/>
      <c r="AF11" s="869"/>
      <c r="AG11" s="870"/>
    </row>
    <row r="12" spans="1:33" s="871" customFormat="1" ht="15.75" customHeight="1">
      <c r="A12" s="872" t="s">
        <v>2570</v>
      </c>
      <c r="B12" s="873"/>
      <c r="C12" s="873"/>
      <c r="D12" s="873"/>
      <c r="E12" s="873"/>
      <c r="F12" s="874"/>
      <c r="G12" s="874"/>
      <c r="H12" s="874"/>
      <c r="I12" s="874"/>
      <c r="J12" s="874"/>
      <c r="K12" s="874" t="s">
        <v>2571</v>
      </c>
      <c r="L12" s="2070"/>
      <c r="M12" s="2070"/>
      <c r="N12" s="2070"/>
      <c r="O12" s="2070"/>
      <c r="P12" s="2066" t="s">
        <v>2572</v>
      </c>
      <c r="Q12" s="2066"/>
      <c r="R12" s="2066"/>
      <c r="S12" s="2070"/>
      <c r="T12" s="2070"/>
      <c r="U12" s="2070"/>
      <c r="V12" s="2070"/>
      <c r="W12" s="2066" t="s">
        <v>2573</v>
      </c>
      <c r="X12" s="2066"/>
      <c r="Y12" s="2066"/>
      <c r="Z12" s="2067"/>
      <c r="AA12" s="2067"/>
      <c r="AB12" s="2067"/>
      <c r="AC12" s="2067"/>
      <c r="AD12" s="2067"/>
      <c r="AE12" s="2067"/>
      <c r="AF12" s="876" t="s">
        <v>17</v>
      </c>
      <c r="AG12" s="870"/>
    </row>
    <row r="13" spans="1:33" s="871" customFormat="1" ht="15.75" customHeight="1">
      <c r="A13" s="872" t="s">
        <v>2574</v>
      </c>
      <c r="B13" s="873"/>
      <c r="C13" s="873"/>
      <c r="D13" s="873"/>
      <c r="E13" s="873"/>
      <c r="F13" s="877"/>
      <c r="G13" s="877"/>
      <c r="H13" s="877"/>
      <c r="I13" s="877"/>
      <c r="J13" s="877"/>
      <c r="K13" s="2071"/>
      <c r="L13" s="2071"/>
      <c r="M13" s="2071"/>
      <c r="N13" s="2071"/>
      <c r="O13" s="2071"/>
      <c r="P13" s="2071"/>
      <c r="Q13" s="2071"/>
      <c r="R13" s="2071"/>
      <c r="S13" s="2071"/>
      <c r="T13" s="2071"/>
      <c r="U13" s="2071"/>
      <c r="V13" s="2071"/>
      <c r="W13" s="2071"/>
      <c r="X13" s="2071"/>
      <c r="Y13" s="2071"/>
      <c r="Z13" s="2071"/>
      <c r="AA13" s="2071"/>
      <c r="AB13" s="2071"/>
      <c r="AC13" s="2071"/>
      <c r="AD13" s="2071"/>
      <c r="AE13" s="2071"/>
      <c r="AF13" s="2072"/>
      <c r="AG13" s="870"/>
    </row>
    <row r="14" spans="1:33" s="871" customFormat="1" ht="15.75" customHeight="1">
      <c r="A14" s="872" t="s">
        <v>2575</v>
      </c>
      <c r="B14" s="873"/>
      <c r="C14" s="873"/>
      <c r="D14" s="873"/>
      <c r="E14" s="873"/>
      <c r="F14" s="873"/>
      <c r="G14" s="873"/>
      <c r="H14" s="873"/>
      <c r="I14" s="873"/>
      <c r="J14" s="873"/>
      <c r="K14" s="874" t="s">
        <v>2571</v>
      </c>
      <c r="L14" s="2065"/>
      <c r="M14" s="2065"/>
      <c r="N14" s="2065"/>
      <c r="O14" s="2066" t="s">
        <v>2576</v>
      </c>
      <c r="P14" s="2066"/>
      <c r="Q14" s="2066"/>
      <c r="R14" s="2066"/>
      <c r="S14" s="2066"/>
      <c r="T14" s="2065"/>
      <c r="U14" s="2065"/>
      <c r="V14" s="2065"/>
      <c r="W14" s="2066" t="s">
        <v>2577</v>
      </c>
      <c r="X14" s="2066"/>
      <c r="Y14" s="2066"/>
      <c r="Z14" s="2066"/>
      <c r="AA14" s="2067"/>
      <c r="AB14" s="2067"/>
      <c r="AC14" s="2067"/>
      <c r="AD14" s="2067"/>
      <c r="AE14" s="2067"/>
      <c r="AF14" s="876" t="s">
        <v>17</v>
      </c>
      <c r="AG14" s="870"/>
    </row>
    <row r="15" spans="1:33" s="871" customFormat="1" ht="15.75" customHeight="1">
      <c r="A15" s="872"/>
      <c r="B15" s="2080"/>
      <c r="C15" s="2080"/>
      <c r="D15" s="2080"/>
      <c r="E15" s="2080"/>
      <c r="F15" s="2080"/>
      <c r="G15" s="2080"/>
      <c r="H15" s="2080"/>
      <c r="I15" s="2080"/>
      <c r="J15" s="2080"/>
      <c r="K15" s="2068"/>
      <c r="L15" s="2068"/>
      <c r="M15" s="2068"/>
      <c r="N15" s="2068"/>
      <c r="O15" s="2068"/>
      <c r="P15" s="2068"/>
      <c r="Q15" s="2068"/>
      <c r="R15" s="2068"/>
      <c r="S15" s="2068"/>
      <c r="T15" s="2068"/>
      <c r="U15" s="2068"/>
      <c r="V15" s="2068"/>
      <c r="W15" s="2068"/>
      <c r="X15" s="2068"/>
      <c r="Y15" s="2068"/>
      <c r="Z15" s="2068"/>
      <c r="AA15" s="2068"/>
      <c r="AB15" s="2068"/>
      <c r="AC15" s="2068"/>
      <c r="AD15" s="2068"/>
      <c r="AE15" s="2068"/>
      <c r="AF15" s="2069"/>
      <c r="AG15" s="870"/>
    </row>
    <row r="16" spans="1:33" s="871" customFormat="1" ht="15.75" customHeight="1">
      <c r="A16" s="872" t="s">
        <v>2578</v>
      </c>
      <c r="B16" s="873"/>
      <c r="C16" s="873"/>
      <c r="D16" s="873"/>
      <c r="E16" s="873"/>
      <c r="F16" s="873"/>
      <c r="G16" s="873"/>
      <c r="H16" s="873"/>
      <c r="I16" s="873"/>
      <c r="J16" s="873"/>
      <c r="K16" s="2073"/>
      <c r="L16" s="2073"/>
      <c r="M16" s="2073"/>
      <c r="N16" s="878"/>
      <c r="O16" s="875"/>
      <c r="P16" s="875"/>
      <c r="Q16" s="875"/>
      <c r="R16" s="873"/>
      <c r="S16" s="873"/>
      <c r="T16" s="873"/>
      <c r="U16" s="873"/>
      <c r="V16" s="873"/>
      <c r="W16" s="873"/>
      <c r="X16" s="873"/>
      <c r="Y16" s="873"/>
      <c r="Z16" s="873"/>
      <c r="AA16" s="873"/>
      <c r="AB16" s="873"/>
      <c r="AC16" s="873"/>
      <c r="AD16" s="873"/>
      <c r="AE16" s="873"/>
      <c r="AF16" s="876"/>
      <c r="AG16" s="870"/>
    </row>
    <row r="17" spans="1:33" s="871" customFormat="1" ht="15.75" customHeight="1">
      <c r="A17" s="872" t="s">
        <v>2579</v>
      </c>
      <c r="B17" s="873"/>
      <c r="C17" s="873"/>
      <c r="D17" s="873"/>
      <c r="E17" s="873"/>
      <c r="F17" s="873"/>
      <c r="G17" s="873"/>
      <c r="H17" s="873"/>
      <c r="I17" s="873"/>
      <c r="J17" s="873"/>
      <c r="K17" s="2074"/>
      <c r="L17" s="2074"/>
      <c r="M17" s="2074"/>
      <c r="N17" s="2074"/>
      <c r="O17" s="2074"/>
      <c r="P17" s="2074"/>
      <c r="Q17" s="2074"/>
      <c r="R17" s="2074"/>
      <c r="S17" s="2074"/>
      <c r="T17" s="2074"/>
      <c r="U17" s="2074"/>
      <c r="V17" s="2074"/>
      <c r="W17" s="2074"/>
      <c r="X17" s="2074"/>
      <c r="Y17" s="2074"/>
      <c r="Z17" s="2074"/>
      <c r="AA17" s="2074"/>
      <c r="AB17" s="2074"/>
      <c r="AC17" s="2074"/>
      <c r="AD17" s="2074"/>
      <c r="AE17" s="2074"/>
      <c r="AF17" s="2075"/>
      <c r="AG17" s="870"/>
    </row>
    <row r="18" spans="1:33" s="871" customFormat="1" ht="15.75" customHeight="1">
      <c r="A18" s="872" t="s">
        <v>2580</v>
      </c>
      <c r="B18" s="873"/>
      <c r="C18" s="873"/>
      <c r="D18" s="873"/>
      <c r="E18" s="873"/>
      <c r="F18" s="873"/>
      <c r="G18" s="873"/>
      <c r="H18" s="873"/>
      <c r="I18" s="873"/>
      <c r="J18" s="873"/>
      <c r="K18" s="2076"/>
      <c r="L18" s="2076"/>
      <c r="M18" s="2076"/>
      <c r="N18" s="2076"/>
      <c r="O18" s="2076"/>
      <c r="P18" s="2076"/>
      <c r="Q18" s="2076"/>
      <c r="R18" s="2076"/>
      <c r="S18" s="2076"/>
      <c r="T18" s="2076"/>
      <c r="U18" s="2076"/>
      <c r="V18" s="2076"/>
      <c r="W18" s="2076"/>
      <c r="X18" s="2076"/>
      <c r="Y18" s="2076"/>
      <c r="Z18" s="2076"/>
      <c r="AA18" s="2076"/>
      <c r="AB18" s="2076"/>
      <c r="AC18" s="2076"/>
      <c r="AD18" s="2076"/>
      <c r="AE18" s="2076"/>
      <c r="AF18" s="2077"/>
      <c r="AG18" s="870"/>
    </row>
    <row r="19" spans="1:33" s="871" customFormat="1" ht="15.75" customHeight="1">
      <c r="A19" s="872" t="s">
        <v>2581</v>
      </c>
      <c r="B19" s="873"/>
      <c r="C19" s="873"/>
      <c r="D19" s="873"/>
      <c r="E19" s="873"/>
      <c r="F19" s="873"/>
      <c r="G19" s="873"/>
      <c r="H19" s="873"/>
      <c r="I19" s="873"/>
      <c r="J19" s="873"/>
      <c r="K19" s="2076"/>
      <c r="L19" s="2076"/>
      <c r="M19" s="2076"/>
      <c r="N19" s="2076"/>
      <c r="O19" s="2076"/>
      <c r="P19" s="2076"/>
      <c r="Q19" s="2076"/>
      <c r="R19" s="2076"/>
      <c r="S19" s="2076"/>
      <c r="T19" s="2076"/>
      <c r="U19" s="2076"/>
      <c r="V19" s="2076"/>
      <c r="W19" s="2076"/>
      <c r="X19" s="2076"/>
      <c r="Y19" s="2076"/>
      <c r="Z19" s="2076"/>
      <c r="AA19" s="2076"/>
      <c r="AB19" s="2076"/>
      <c r="AC19" s="2076"/>
      <c r="AD19" s="2076"/>
      <c r="AE19" s="2076"/>
      <c r="AF19" s="2077"/>
      <c r="AG19" s="870"/>
    </row>
    <row r="20" spans="1:33" s="871" customFormat="1" ht="15.75" customHeight="1" thickBot="1">
      <c r="A20" s="880" t="s">
        <v>2582</v>
      </c>
      <c r="B20" s="883"/>
      <c r="C20" s="883"/>
      <c r="D20" s="883"/>
      <c r="E20" s="883"/>
      <c r="F20" s="883"/>
      <c r="G20" s="883"/>
      <c r="H20" s="883"/>
      <c r="I20" s="883"/>
      <c r="J20" s="883"/>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9"/>
      <c r="AG20" s="870"/>
    </row>
    <row r="21" spans="1:33" s="871" customFormat="1" ht="15.75" customHeight="1">
      <c r="A21" s="867" t="s">
        <v>2584</v>
      </c>
      <c r="B21" s="884"/>
      <c r="C21" s="884"/>
      <c r="D21" s="884"/>
      <c r="E21" s="884"/>
      <c r="F21" s="884"/>
      <c r="G21" s="884"/>
      <c r="H21" s="884"/>
      <c r="I21" s="884"/>
      <c r="J21" s="884"/>
      <c r="K21" s="2081"/>
      <c r="L21" s="2081"/>
      <c r="M21" s="2081"/>
      <c r="N21" s="2081"/>
      <c r="O21" s="2081"/>
      <c r="P21" s="2081"/>
      <c r="Q21" s="2081"/>
      <c r="R21" s="2081"/>
      <c r="S21" s="2081"/>
      <c r="T21" s="2081"/>
      <c r="U21" s="2081"/>
      <c r="V21" s="2081"/>
      <c r="W21" s="2081"/>
      <c r="X21" s="2081"/>
      <c r="Y21" s="2081"/>
      <c r="Z21" s="2081"/>
      <c r="AA21" s="2081"/>
      <c r="AB21" s="2081"/>
      <c r="AC21" s="2081"/>
      <c r="AD21" s="2081"/>
      <c r="AE21" s="2081"/>
      <c r="AF21" s="2082"/>
      <c r="AG21" s="870"/>
    </row>
    <row r="22" spans="1:33" s="871" customFormat="1" ht="15.75" customHeight="1">
      <c r="A22" s="872" t="s">
        <v>2570</v>
      </c>
      <c r="B22" s="873"/>
      <c r="C22" s="873"/>
      <c r="D22" s="873"/>
      <c r="E22" s="873"/>
      <c r="F22" s="874"/>
      <c r="G22" s="874"/>
      <c r="H22" s="874"/>
      <c r="I22" s="874"/>
      <c r="J22" s="874"/>
      <c r="K22" s="874" t="s">
        <v>2571</v>
      </c>
      <c r="L22" s="2070"/>
      <c r="M22" s="2070"/>
      <c r="N22" s="2070"/>
      <c r="O22" s="2070"/>
      <c r="P22" s="2066" t="s">
        <v>2572</v>
      </c>
      <c r="Q22" s="2066"/>
      <c r="R22" s="2066"/>
      <c r="S22" s="2070"/>
      <c r="T22" s="2070"/>
      <c r="U22" s="2070"/>
      <c r="V22" s="2070"/>
      <c r="W22" s="2066" t="s">
        <v>2573</v>
      </c>
      <c r="X22" s="2066"/>
      <c r="Y22" s="2066"/>
      <c r="Z22" s="2067"/>
      <c r="AA22" s="2067"/>
      <c r="AB22" s="2067"/>
      <c r="AC22" s="2067"/>
      <c r="AD22" s="2067"/>
      <c r="AE22" s="2067"/>
      <c r="AF22" s="876" t="s">
        <v>17</v>
      </c>
      <c r="AG22" s="870"/>
    </row>
    <row r="23" spans="1:33" s="871" customFormat="1" ht="15.75" customHeight="1">
      <c r="A23" s="872" t="s">
        <v>2574</v>
      </c>
      <c r="B23" s="873"/>
      <c r="C23" s="873"/>
      <c r="D23" s="873"/>
      <c r="E23" s="873"/>
      <c r="F23" s="877"/>
      <c r="G23" s="877"/>
      <c r="H23" s="877"/>
      <c r="I23" s="877"/>
      <c r="J23" s="877"/>
      <c r="K23" s="2071"/>
      <c r="L23" s="2071"/>
      <c r="M23" s="2071"/>
      <c r="N23" s="2071"/>
      <c r="O23" s="2071"/>
      <c r="P23" s="2071"/>
      <c r="Q23" s="2071"/>
      <c r="R23" s="2071"/>
      <c r="S23" s="2071"/>
      <c r="T23" s="2071"/>
      <c r="U23" s="2071"/>
      <c r="V23" s="2071"/>
      <c r="W23" s="2071"/>
      <c r="X23" s="2071"/>
      <c r="Y23" s="2071"/>
      <c r="Z23" s="2071"/>
      <c r="AA23" s="2071"/>
      <c r="AB23" s="2071"/>
      <c r="AC23" s="2071"/>
      <c r="AD23" s="2071"/>
      <c r="AE23" s="2071"/>
      <c r="AF23" s="2072"/>
      <c r="AG23" s="870"/>
    </row>
    <row r="24" spans="1:33" s="871" customFormat="1" ht="15.75" customHeight="1">
      <c r="A24" s="872" t="s">
        <v>2575</v>
      </c>
      <c r="B24" s="873"/>
      <c r="C24" s="873"/>
      <c r="D24" s="873"/>
      <c r="E24" s="873"/>
      <c r="F24" s="873"/>
      <c r="G24" s="873"/>
      <c r="H24" s="873"/>
      <c r="I24" s="873"/>
      <c r="J24" s="873"/>
      <c r="K24" s="874" t="s">
        <v>2571</v>
      </c>
      <c r="L24" s="2065"/>
      <c r="M24" s="2065"/>
      <c r="N24" s="2065"/>
      <c r="O24" s="2066" t="s">
        <v>2576</v>
      </c>
      <c r="P24" s="2066"/>
      <c r="Q24" s="2066"/>
      <c r="R24" s="2066"/>
      <c r="S24" s="2066"/>
      <c r="T24" s="2065"/>
      <c r="U24" s="2065"/>
      <c r="V24" s="2065"/>
      <c r="W24" s="2066" t="s">
        <v>2577</v>
      </c>
      <c r="X24" s="2066"/>
      <c r="Y24" s="2066"/>
      <c r="Z24" s="2066"/>
      <c r="AA24" s="2067"/>
      <c r="AB24" s="2067"/>
      <c r="AC24" s="2067"/>
      <c r="AD24" s="2067"/>
      <c r="AE24" s="2067"/>
      <c r="AF24" s="876" t="s">
        <v>17</v>
      </c>
      <c r="AG24" s="870"/>
    </row>
    <row r="25" spans="1:33" s="871" customFormat="1" ht="15.75" customHeight="1">
      <c r="A25" s="872"/>
      <c r="B25" s="873"/>
      <c r="C25" s="873"/>
      <c r="D25" s="873"/>
      <c r="E25" s="873"/>
      <c r="F25" s="873"/>
      <c r="G25" s="873"/>
      <c r="H25" s="873"/>
      <c r="I25" s="873"/>
      <c r="J25" s="873"/>
      <c r="K25" s="2068"/>
      <c r="L25" s="2068"/>
      <c r="M25" s="2068"/>
      <c r="N25" s="2068"/>
      <c r="O25" s="2068"/>
      <c r="P25" s="2068"/>
      <c r="Q25" s="2068"/>
      <c r="R25" s="2068"/>
      <c r="S25" s="2068"/>
      <c r="T25" s="2068"/>
      <c r="U25" s="2068"/>
      <c r="V25" s="2068"/>
      <c r="W25" s="2068"/>
      <c r="X25" s="2068"/>
      <c r="Y25" s="2068"/>
      <c r="Z25" s="2068"/>
      <c r="AA25" s="2068"/>
      <c r="AB25" s="2068"/>
      <c r="AC25" s="2068"/>
      <c r="AD25" s="2068"/>
      <c r="AE25" s="2068"/>
      <c r="AF25" s="2069"/>
      <c r="AG25" s="870"/>
    </row>
    <row r="26" spans="1:33" s="871" customFormat="1" ht="15.75" customHeight="1">
      <c r="A26" s="872" t="s">
        <v>2578</v>
      </c>
      <c r="B26" s="873"/>
      <c r="C26" s="873"/>
      <c r="D26" s="873"/>
      <c r="E26" s="873"/>
      <c r="F26" s="873"/>
      <c r="G26" s="873"/>
      <c r="H26" s="873"/>
      <c r="I26" s="873"/>
      <c r="J26" s="873"/>
      <c r="K26" s="2073"/>
      <c r="L26" s="2073"/>
      <c r="M26" s="2073"/>
      <c r="N26" s="878"/>
      <c r="O26" s="875"/>
      <c r="P26" s="875"/>
      <c r="Q26" s="875"/>
      <c r="R26" s="873"/>
      <c r="S26" s="873"/>
      <c r="T26" s="873"/>
      <c r="U26" s="873"/>
      <c r="V26" s="873"/>
      <c r="W26" s="873"/>
      <c r="X26" s="873"/>
      <c r="Y26" s="873"/>
      <c r="Z26" s="873"/>
      <c r="AA26" s="873"/>
      <c r="AB26" s="873"/>
      <c r="AC26" s="873"/>
      <c r="AD26" s="873"/>
      <c r="AE26" s="873"/>
      <c r="AF26" s="876"/>
      <c r="AG26" s="870"/>
    </row>
    <row r="27" spans="1:33" s="871" customFormat="1" ht="15.75" customHeight="1">
      <c r="A27" s="872" t="s">
        <v>2579</v>
      </c>
      <c r="B27" s="873"/>
      <c r="C27" s="873"/>
      <c r="D27" s="873"/>
      <c r="E27" s="873"/>
      <c r="F27" s="873"/>
      <c r="G27" s="873"/>
      <c r="H27" s="873"/>
      <c r="I27" s="873"/>
      <c r="J27" s="873"/>
      <c r="K27" s="2074"/>
      <c r="L27" s="2074"/>
      <c r="M27" s="2074"/>
      <c r="N27" s="2074"/>
      <c r="O27" s="2074"/>
      <c r="P27" s="2074"/>
      <c r="Q27" s="2074"/>
      <c r="R27" s="2074"/>
      <c r="S27" s="2074"/>
      <c r="T27" s="2074"/>
      <c r="U27" s="2074"/>
      <c r="V27" s="2074"/>
      <c r="W27" s="2074"/>
      <c r="X27" s="2074"/>
      <c r="Y27" s="2074"/>
      <c r="Z27" s="2074"/>
      <c r="AA27" s="2074"/>
      <c r="AB27" s="2074"/>
      <c r="AC27" s="2074"/>
      <c r="AD27" s="2074"/>
      <c r="AE27" s="2074"/>
      <c r="AF27" s="2075"/>
      <c r="AG27" s="870"/>
    </row>
    <row r="28" spans="1:33" s="871" customFormat="1" ht="15.75" customHeight="1">
      <c r="A28" s="872" t="s">
        <v>2580</v>
      </c>
      <c r="B28" s="873"/>
      <c r="C28" s="873"/>
      <c r="D28" s="873"/>
      <c r="E28" s="873"/>
      <c r="F28" s="873"/>
      <c r="G28" s="873"/>
      <c r="H28" s="873"/>
      <c r="I28" s="873"/>
      <c r="J28" s="873"/>
      <c r="K28" s="2076"/>
      <c r="L28" s="2076"/>
      <c r="M28" s="2076"/>
      <c r="N28" s="2076"/>
      <c r="O28" s="2076"/>
      <c r="P28" s="2076"/>
      <c r="Q28" s="2076"/>
      <c r="R28" s="2076"/>
      <c r="S28" s="2076"/>
      <c r="T28" s="2076"/>
      <c r="U28" s="2076"/>
      <c r="V28" s="2076"/>
      <c r="W28" s="2076"/>
      <c r="X28" s="2076"/>
      <c r="Y28" s="2076"/>
      <c r="Z28" s="2076"/>
      <c r="AA28" s="2076"/>
      <c r="AB28" s="2076"/>
      <c r="AC28" s="2076"/>
      <c r="AD28" s="2076"/>
      <c r="AE28" s="2076"/>
      <c r="AF28" s="2077"/>
      <c r="AG28" s="870"/>
    </row>
    <row r="29" spans="1:33" s="871" customFormat="1" ht="15.75" customHeight="1">
      <c r="A29" s="872" t="s">
        <v>2581</v>
      </c>
      <c r="B29" s="873"/>
      <c r="C29" s="873"/>
      <c r="D29" s="873"/>
      <c r="E29" s="873"/>
      <c r="F29" s="873"/>
      <c r="G29" s="873"/>
      <c r="H29" s="873"/>
      <c r="I29" s="873"/>
      <c r="J29" s="873"/>
      <c r="K29" s="2076"/>
      <c r="L29" s="2076"/>
      <c r="M29" s="2076"/>
      <c r="N29" s="2076"/>
      <c r="O29" s="2076"/>
      <c r="P29" s="2076"/>
      <c r="Q29" s="2076"/>
      <c r="R29" s="2076"/>
      <c r="S29" s="2076"/>
      <c r="T29" s="2076"/>
      <c r="U29" s="2076"/>
      <c r="V29" s="2076"/>
      <c r="W29" s="2076"/>
      <c r="X29" s="2076"/>
      <c r="Y29" s="2076"/>
      <c r="Z29" s="2076"/>
      <c r="AA29" s="2076"/>
      <c r="AB29" s="2076"/>
      <c r="AC29" s="2076"/>
      <c r="AD29" s="2076"/>
      <c r="AE29" s="2076"/>
      <c r="AF29" s="2077"/>
      <c r="AG29" s="870"/>
    </row>
    <row r="30" spans="1:33" s="871" customFormat="1" ht="15.75" customHeight="1" thickBot="1">
      <c r="A30" s="880" t="s">
        <v>2582</v>
      </c>
      <c r="B30" s="881"/>
      <c r="C30" s="881"/>
      <c r="D30" s="881"/>
      <c r="E30" s="881"/>
      <c r="F30" s="881"/>
      <c r="G30" s="881"/>
      <c r="H30" s="881"/>
      <c r="I30" s="881"/>
      <c r="J30" s="881"/>
      <c r="K30" s="2078"/>
      <c r="L30" s="2078"/>
      <c r="M30" s="2078"/>
      <c r="N30" s="2078"/>
      <c r="O30" s="2078"/>
      <c r="P30" s="2078"/>
      <c r="Q30" s="2078"/>
      <c r="R30" s="2078"/>
      <c r="S30" s="2078"/>
      <c r="T30" s="2078"/>
      <c r="U30" s="2078"/>
      <c r="V30" s="2078"/>
      <c r="W30" s="2078"/>
      <c r="X30" s="2078"/>
      <c r="Y30" s="2078"/>
      <c r="Z30" s="2078"/>
      <c r="AA30" s="2078"/>
      <c r="AB30" s="2078"/>
      <c r="AC30" s="2078"/>
      <c r="AD30" s="2078"/>
      <c r="AE30" s="2078"/>
      <c r="AF30" s="2079"/>
      <c r="AG30" s="870"/>
    </row>
    <row r="31" spans="1:33" s="871" customFormat="1" ht="15.75" customHeight="1">
      <c r="A31" s="867" t="s">
        <v>2585</v>
      </c>
      <c r="B31" s="884"/>
      <c r="C31" s="884"/>
      <c r="D31" s="884"/>
      <c r="E31" s="884"/>
      <c r="F31" s="884"/>
      <c r="G31" s="884"/>
      <c r="H31" s="884"/>
      <c r="I31" s="884"/>
      <c r="J31" s="884"/>
      <c r="K31" s="2081"/>
      <c r="L31" s="2081"/>
      <c r="M31" s="2081"/>
      <c r="N31" s="2081"/>
      <c r="O31" s="2081"/>
      <c r="P31" s="2081"/>
      <c r="Q31" s="2081"/>
      <c r="R31" s="2081"/>
      <c r="S31" s="2081"/>
      <c r="T31" s="2081"/>
      <c r="U31" s="2081"/>
      <c r="V31" s="2081"/>
      <c r="W31" s="2081"/>
      <c r="X31" s="2081"/>
      <c r="Y31" s="2081"/>
      <c r="Z31" s="2081"/>
      <c r="AA31" s="2081"/>
      <c r="AB31" s="2081"/>
      <c r="AC31" s="2081"/>
      <c r="AD31" s="2081"/>
      <c r="AE31" s="2081"/>
      <c r="AF31" s="2082"/>
      <c r="AG31" s="870"/>
    </row>
    <row r="32" spans="1:33" s="871" customFormat="1" ht="15.75" customHeight="1">
      <c r="A32" s="872" t="s">
        <v>2570</v>
      </c>
      <c r="B32" s="873"/>
      <c r="C32" s="873"/>
      <c r="D32" s="873"/>
      <c r="E32" s="873"/>
      <c r="F32" s="874"/>
      <c r="G32" s="874"/>
      <c r="H32" s="874"/>
      <c r="I32" s="874"/>
      <c r="J32" s="874"/>
      <c r="K32" s="874" t="s">
        <v>2571</v>
      </c>
      <c r="L32" s="2070"/>
      <c r="M32" s="2070"/>
      <c r="N32" s="2070"/>
      <c r="O32" s="2070"/>
      <c r="P32" s="2066" t="s">
        <v>2572</v>
      </c>
      <c r="Q32" s="2066"/>
      <c r="R32" s="2066"/>
      <c r="S32" s="2070"/>
      <c r="T32" s="2070"/>
      <c r="U32" s="2070"/>
      <c r="V32" s="2070"/>
      <c r="W32" s="2066" t="s">
        <v>2573</v>
      </c>
      <c r="X32" s="2066"/>
      <c r="Y32" s="2066"/>
      <c r="Z32" s="2067"/>
      <c r="AA32" s="2067"/>
      <c r="AB32" s="2067"/>
      <c r="AC32" s="2067"/>
      <c r="AD32" s="2067"/>
      <c r="AE32" s="2067"/>
      <c r="AF32" s="876" t="s">
        <v>17</v>
      </c>
      <c r="AG32" s="870"/>
    </row>
    <row r="33" spans="1:33" s="871" customFormat="1" ht="15.75" customHeight="1">
      <c r="A33" s="872" t="s">
        <v>2574</v>
      </c>
      <c r="B33" s="873"/>
      <c r="C33" s="873"/>
      <c r="D33" s="873"/>
      <c r="E33" s="873"/>
      <c r="F33" s="877"/>
      <c r="G33" s="877"/>
      <c r="H33" s="877"/>
      <c r="I33" s="877"/>
      <c r="J33" s="877"/>
      <c r="K33" s="2071"/>
      <c r="L33" s="2071"/>
      <c r="M33" s="2071"/>
      <c r="N33" s="2071"/>
      <c r="O33" s="2071"/>
      <c r="P33" s="2071"/>
      <c r="Q33" s="2071"/>
      <c r="R33" s="2071"/>
      <c r="S33" s="2071"/>
      <c r="T33" s="2071"/>
      <c r="U33" s="2071"/>
      <c r="V33" s="2071"/>
      <c r="W33" s="2071"/>
      <c r="X33" s="2071"/>
      <c r="Y33" s="2071"/>
      <c r="Z33" s="2071"/>
      <c r="AA33" s="2071"/>
      <c r="AB33" s="2071"/>
      <c r="AC33" s="2071"/>
      <c r="AD33" s="2071"/>
      <c r="AE33" s="2071"/>
      <c r="AF33" s="2072"/>
      <c r="AG33" s="870"/>
    </row>
    <row r="34" spans="1:33" s="871" customFormat="1" ht="15.75" customHeight="1">
      <c r="A34" s="872" t="s">
        <v>2575</v>
      </c>
      <c r="B34" s="873"/>
      <c r="C34" s="873"/>
      <c r="D34" s="873"/>
      <c r="E34" s="873"/>
      <c r="F34" s="873"/>
      <c r="G34" s="873"/>
      <c r="H34" s="873"/>
      <c r="I34" s="873"/>
      <c r="J34" s="873"/>
      <c r="K34" s="874" t="s">
        <v>2571</v>
      </c>
      <c r="L34" s="2065"/>
      <c r="M34" s="2065"/>
      <c r="N34" s="2065"/>
      <c r="O34" s="2066" t="s">
        <v>2576</v>
      </c>
      <c r="P34" s="2066"/>
      <c r="Q34" s="2066"/>
      <c r="R34" s="2066"/>
      <c r="S34" s="2066"/>
      <c r="T34" s="2065"/>
      <c r="U34" s="2065"/>
      <c r="V34" s="2065"/>
      <c r="W34" s="2066" t="s">
        <v>2577</v>
      </c>
      <c r="X34" s="2066"/>
      <c r="Y34" s="2066"/>
      <c r="Z34" s="2066"/>
      <c r="AA34" s="2067"/>
      <c r="AB34" s="2067"/>
      <c r="AC34" s="2067"/>
      <c r="AD34" s="2067"/>
      <c r="AE34" s="2067"/>
      <c r="AF34" s="876" t="s">
        <v>17</v>
      </c>
      <c r="AG34" s="870"/>
    </row>
    <row r="35" spans="1:33" s="871" customFormat="1" ht="15.75" customHeight="1">
      <c r="A35" s="872"/>
      <c r="B35" s="873"/>
      <c r="C35" s="873"/>
      <c r="D35" s="873"/>
      <c r="E35" s="873"/>
      <c r="F35" s="873"/>
      <c r="G35" s="873"/>
      <c r="H35" s="873"/>
      <c r="I35" s="873"/>
      <c r="J35" s="873"/>
      <c r="K35" s="2068"/>
      <c r="L35" s="2068"/>
      <c r="M35" s="2068"/>
      <c r="N35" s="2068"/>
      <c r="O35" s="2068"/>
      <c r="P35" s="2068"/>
      <c r="Q35" s="2068"/>
      <c r="R35" s="2068"/>
      <c r="S35" s="2068"/>
      <c r="T35" s="2068"/>
      <c r="U35" s="2068"/>
      <c r="V35" s="2068"/>
      <c r="W35" s="2068"/>
      <c r="X35" s="2068"/>
      <c r="Y35" s="2068"/>
      <c r="Z35" s="2068"/>
      <c r="AA35" s="2068"/>
      <c r="AB35" s="2068"/>
      <c r="AC35" s="2068"/>
      <c r="AD35" s="2068"/>
      <c r="AE35" s="2068"/>
      <c r="AF35" s="2069"/>
      <c r="AG35" s="870"/>
    </row>
    <row r="36" spans="1:33" s="871" customFormat="1" ht="15.75" customHeight="1">
      <c r="A36" s="872" t="s">
        <v>2578</v>
      </c>
      <c r="B36" s="873"/>
      <c r="C36" s="873"/>
      <c r="D36" s="873"/>
      <c r="E36" s="873"/>
      <c r="F36" s="873"/>
      <c r="G36" s="873"/>
      <c r="H36" s="873"/>
      <c r="I36" s="873"/>
      <c r="J36" s="873"/>
      <c r="K36" s="2073"/>
      <c r="L36" s="2073"/>
      <c r="M36" s="2073"/>
      <c r="N36" s="878"/>
      <c r="O36" s="875"/>
      <c r="P36" s="875"/>
      <c r="Q36" s="875"/>
      <c r="R36" s="873"/>
      <c r="S36" s="873"/>
      <c r="T36" s="873"/>
      <c r="U36" s="873"/>
      <c r="V36" s="873"/>
      <c r="W36" s="873"/>
      <c r="X36" s="873"/>
      <c r="Y36" s="873"/>
      <c r="Z36" s="873"/>
      <c r="AA36" s="873"/>
      <c r="AB36" s="873"/>
      <c r="AC36" s="873"/>
      <c r="AD36" s="873"/>
      <c r="AE36" s="873"/>
      <c r="AF36" s="876"/>
      <c r="AG36" s="870"/>
    </row>
    <row r="37" spans="1:33" s="871" customFormat="1" ht="15.75" customHeight="1">
      <c r="A37" s="872" t="s">
        <v>2579</v>
      </c>
      <c r="B37" s="873"/>
      <c r="C37" s="873"/>
      <c r="D37" s="873"/>
      <c r="E37" s="873"/>
      <c r="F37" s="873"/>
      <c r="G37" s="873"/>
      <c r="H37" s="873"/>
      <c r="I37" s="873"/>
      <c r="J37" s="873"/>
      <c r="K37" s="2074"/>
      <c r="L37" s="2074"/>
      <c r="M37" s="2074"/>
      <c r="N37" s="2074"/>
      <c r="O37" s="2074"/>
      <c r="P37" s="2074"/>
      <c r="Q37" s="2074"/>
      <c r="R37" s="2074"/>
      <c r="S37" s="2074"/>
      <c r="T37" s="2074"/>
      <c r="U37" s="2074"/>
      <c r="V37" s="2074"/>
      <c r="W37" s="2074"/>
      <c r="X37" s="2074"/>
      <c r="Y37" s="2074"/>
      <c r="Z37" s="2074"/>
      <c r="AA37" s="2074"/>
      <c r="AB37" s="2074"/>
      <c r="AC37" s="2074"/>
      <c r="AD37" s="2074"/>
      <c r="AE37" s="2074"/>
      <c r="AF37" s="2075"/>
      <c r="AG37" s="870"/>
    </row>
    <row r="38" spans="1:33" s="871" customFormat="1" ht="15.75" customHeight="1">
      <c r="A38" s="872" t="s">
        <v>2580</v>
      </c>
      <c r="B38" s="873"/>
      <c r="C38" s="873"/>
      <c r="D38" s="873"/>
      <c r="E38" s="873"/>
      <c r="F38" s="873"/>
      <c r="G38" s="873"/>
      <c r="H38" s="873"/>
      <c r="I38" s="873"/>
      <c r="J38" s="873"/>
      <c r="K38" s="2076"/>
      <c r="L38" s="2076"/>
      <c r="M38" s="2076"/>
      <c r="N38" s="2076"/>
      <c r="O38" s="2076"/>
      <c r="P38" s="2076"/>
      <c r="Q38" s="2076"/>
      <c r="R38" s="2076"/>
      <c r="S38" s="2076"/>
      <c r="T38" s="2076"/>
      <c r="U38" s="2076"/>
      <c r="V38" s="2076"/>
      <c r="W38" s="2076"/>
      <c r="X38" s="2076"/>
      <c r="Y38" s="2076"/>
      <c r="Z38" s="2076"/>
      <c r="AA38" s="2076"/>
      <c r="AB38" s="2076"/>
      <c r="AC38" s="2076"/>
      <c r="AD38" s="2076"/>
      <c r="AE38" s="2076"/>
      <c r="AF38" s="2077"/>
      <c r="AG38" s="870"/>
    </row>
    <row r="39" spans="1:33" s="871" customFormat="1" ht="15.75" customHeight="1">
      <c r="A39" s="872" t="s">
        <v>2581</v>
      </c>
      <c r="B39" s="873"/>
      <c r="C39" s="873"/>
      <c r="D39" s="873"/>
      <c r="E39" s="873"/>
      <c r="F39" s="873"/>
      <c r="G39" s="873"/>
      <c r="H39" s="873"/>
      <c r="I39" s="873"/>
      <c r="J39" s="873"/>
      <c r="K39" s="2076"/>
      <c r="L39" s="2076"/>
      <c r="M39" s="2076"/>
      <c r="N39" s="2076"/>
      <c r="O39" s="2076"/>
      <c r="P39" s="2076"/>
      <c r="Q39" s="2076"/>
      <c r="R39" s="2076"/>
      <c r="S39" s="2076"/>
      <c r="T39" s="2076"/>
      <c r="U39" s="2076"/>
      <c r="V39" s="2076"/>
      <c r="W39" s="2076"/>
      <c r="X39" s="2076"/>
      <c r="Y39" s="2076"/>
      <c r="Z39" s="2076"/>
      <c r="AA39" s="2076"/>
      <c r="AB39" s="2076"/>
      <c r="AC39" s="2076"/>
      <c r="AD39" s="2076"/>
      <c r="AE39" s="2076"/>
      <c r="AF39" s="2077"/>
      <c r="AG39" s="870"/>
    </row>
    <row r="40" spans="1:33" s="871" customFormat="1" ht="15.75" customHeight="1" thickBot="1">
      <c r="A40" s="880" t="s">
        <v>2582</v>
      </c>
      <c r="B40" s="881"/>
      <c r="C40" s="881"/>
      <c r="D40" s="881"/>
      <c r="E40" s="881"/>
      <c r="F40" s="881"/>
      <c r="G40" s="881"/>
      <c r="H40" s="881"/>
      <c r="I40" s="881"/>
      <c r="J40" s="881"/>
      <c r="K40" s="2078"/>
      <c r="L40" s="2078"/>
      <c r="M40" s="2078"/>
      <c r="N40" s="2078"/>
      <c r="O40" s="2078"/>
      <c r="P40" s="2078"/>
      <c r="Q40" s="2078"/>
      <c r="R40" s="2078"/>
      <c r="S40" s="2078"/>
      <c r="T40" s="2078"/>
      <c r="U40" s="2078"/>
      <c r="V40" s="2078"/>
      <c r="W40" s="2078"/>
      <c r="X40" s="2078"/>
      <c r="Y40" s="2078"/>
      <c r="Z40" s="2078"/>
      <c r="AA40" s="2078"/>
      <c r="AB40" s="2078"/>
      <c r="AC40" s="2078"/>
      <c r="AD40" s="2078"/>
      <c r="AE40" s="2078"/>
      <c r="AF40" s="2079"/>
      <c r="AG40" s="870"/>
    </row>
    <row r="41" spans="1:33" s="871" customFormat="1" ht="15.75" customHeight="1">
      <c r="A41" s="867" t="s">
        <v>2586</v>
      </c>
      <c r="B41" s="884"/>
      <c r="C41" s="884"/>
      <c r="D41" s="884"/>
      <c r="E41" s="884"/>
      <c r="F41" s="884"/>
      <c r="G41" s="884"/>
      <c r="H41" s="884"/>
      <c r="I41" s="884"/>
      <c r="J41" s="884"/>
      <c r="K41" s="2081"/>
      <c r="L41" s="2081"/>
      <c r="M41" s="2081"/>
      <c r="N41" s="2081"/>
      <c r="O41" s="2081"/>
      <c r="P41" s="2081"/>
      <c r="Q41" s="2081"/>
      <c r="R41" s="2081"/>
      <c r="S41" s="2081"/>
      <c r="T41" s="2081"/>
      <c r="U41" s="2081"/>
      <c r="V41" s="2081"/>
      <c r="W41" s="2081"/>
      <c r="X41" s="2081"/>
      <c r="Y41" s="2081"/>
      <c r="Z41" s="2081"/>
      <c r="AA41" s="2081"/>
      <c r="AB41" s="2081"/>
      <c r="AC41" s="2081"/>
      <c r="AD41" s="2081"/>
      <c r="AE41" s="2081"/>
      <c r="AF41" s="2082"/>
      <c r="AG41" s="870"/>
    </row>
    <row r="42" spans="1:33" s="871" customFormat="1" ht="15.75" customHeight="1">
      <c r="A42" s="872" t="s">
        <v>2570</v>
      </c>
      <c r="B42" s="873"/>
      <c r="C42" s="873"/>
      <c r="D42" s="873"/>
      <c r="E42" s="873"/>
      <c r="F42" s="874"/>
      <c r="G42" s="874"/>
      <c r="H42" s="874"/>
      <c r="I42" s="874"/>
      <c r="J42" s="874"/>
      <c r="K42" s="874" t="s">
        <v>2571</v>
      </c>
      <c r="L42" s="2070"/>
      <c r="M42" s="2070"/>
      <c r="N42" s="2070"/>
      <c r="O42" s="2070"/>
      <c r="P42" s="2066" t="s">
        <v>2572</v>
      </c>
      <c r="Q42" s="2066"/>
      <c r="R42" s="2066"/>
      <c r="S42" s="2070"/>
      <c r="T42" s="2070"/>
      <c r="U42" s="2070"/>
      <c r="V42" s="2070"/>
      <c r="W42" s="2066" t="s">
        <v>2573</v>
      </c>
      <c r="X42" s="2066"/>
      <c r="Y42" s="2066"/>
      <c r="Z42" s="2067"/>
      <c r="AA42" s="2067"/>
      <c r="AB42" s="2067"/>
      <c r="AC42" s="2067"/>
      <c r="AD42" s="2067"/>
      <c r="AE42" s="2067"/>
      <c r="AF42" s="876" t="s">
        <v>17</v>
      </c>
      <c r="AG42" s="870"/>
    </row>
    <row r="43" spans="1:33" s="871" customFormat="1" ht="15.75" customHeight="1">
      <c r="A43" s="872" t="s">
        <v>2574</v>
      </c>
      <c r="B43" s="873"/>
      <c r="C43" s="873"/>
      <c r="D43" s="873"/>
      <c r="E43" s="873"/>
      <c r="F43" s="877"/>
      <c r="G43" s="877"/>
      <c r="H43" s="877"/>
      <c r="I43" s="877"/>
      <c r="J43" s="877"/>
      <c r="K43" s="2071"/>
      <c r="L43" s="2071"/>
      <c r="M43" s="2071"/>
      <c r="N43" s="2071"/>
      <c r="O43" s="2071"/>
      <c r="P43" s="2071"/>
      <c r="Q43" s="2071"/>
      <c r="R43" s="2071"/>
      <c r="S43" s="2071"/>
      <c r="T43" s="2071"/>
      <c r="U43" s="2071"/>
      <c r="V43" s="2071"/>
      <c r="W43" s="2071"/>
      <c r="X43" s="2071"/>
      <c r="Y43" s="2071"/>
      <c r="Z43" s="2071"/>
      <c r="AA43" s="2071"/>
      <c r="AB43" s="2071"/>
      <c r="AC43" s="2071"/>
      <c r="AD43" s="2071"/>
      <c r="AE43" s="2071"/>
      <c r="AF43" s="2072"/>
      <c r="AG43" s="870"/>
    </row>
    <row r="44" spans="1:33" s="871" customFormat="1" ht="15.75" customHeight="1">
      <c r="A44" s="872" t="s">
        <v>2575</v>
      </c>
      <c r="B44" s="873"/>
      <c r="C44" s="873"/>
      <c r="D44" s="873"/>
      <c r="E44" s="873"/>
      <c r="F44" s="873"/>
      <c r="G44" s="873"/>
      <c r="H44" s="873"/>
      <c r="I44" s="873"/>
      <c r="J44" s="873"/>
      <c r="K44" s="874" t="s">
        <v>2571</v>
      </c>
      <c r="L44" s="2065"/>
      <c r="M44" s="2065"/>
      <c r="N44" s="2065"/>
      <c r="O44" s="2066" t="s">
        <v>2576</v>
      </c>
      <c r="P44" s="2066"/>
      <c r="Q44" s="2066"/>
      <c r="R44" s="2066"/>
      <c r="S44" s="2066"/>
      <c r="T44" s="2065"/>
      <c r="U44" s="2065"/>
      <c r="V44" s="2065"/>
      <c r="W44" s="2066" t="s">
        <v>2577</v>
      </c>
      <c r="X44" s="2066"/>
      <c r="Y44" s="2066"/>
      <c r="Z44" s="2066"/>
      <c r="AA44" s="2067"/>
      <c r="AB44" s="2067"/>
      <c r="AC44" s="2067"/>
      <c r="AD44" s="2067"/>
      <c r="AE44" s="2067"/>
      <c r="AF44" s="876" t="s">
        <v>17</v>
      </c>
      <c r="AG44" s="870"/>
    </row>
    <row r="45" spans="1:33" s="871" customFormat="1" ht="15.75" customHeight="1">
      <c r="A45" s="872"/>
      <c r="B45" s="873"/>
      <c r="C45" s="873"/>
      <c r="D45" s="873"/>
      <c r="E45" s="873"/>
      <c r="F45" s="873"/>
      <c r="G45" s="873"/>
      <c r="H45" s="873"/>
      <c r="I45" s="873"/>
      <c r="J45" s="873"/>
      <c r="K45" s="2068"/>
      <c r="L45" s="2068"/>
      <c r="M45" s="2068"/>
      <c r="N45" s="2068"/>
      <c r="O45" s="2068"/>
      <c r="P45" s="2068"/>
      <c r="Q45" s="2068"/>
      <c r="R45" s="2068"/>
      <c r="S45" s="2068"/>
      <c r="T45" s="2068"/>
      <c r="U45" s="2068"/>
      <c r="V45" s="2068"/>
      <c r="W45" s="2068"/>
      <c r="X45" s="2068"/>
      <c r="Y45" s="2068"/>
      <c r="Z45" s="2068"/>
      <c r="AA45" s="2068"/>
      <c r="AB45" s="2068"/>
      <c r="AC45" s="2068"/>
      <c r="AD45" s="2068"/>
      <c r="AE45" s="2068"/>
      <c r="AF45" s="2069"/>
      <c r="AG45" s="870"/>
    </row>
    <row r="46" spans="1:33" s="871" customFormat="1" ht="15.75" customHeight="1">
      <c r="A46" s="872" t="s">
        <v>2578</v>
      </c>
      <c r="B46" s="873"/>
      <c r="C46" s="873"/>
      <c r="D46" s="873"/>
      <c r="E46" s="873"/>
      <c r="F46" s="873"/>
      <c r="G46" s="873"/>
      <c r="H46" s="873"/>
      <c r="I46" s="873"/>
      <c r="J46" s="873"/>
      <c r="K46" s="2073"/>
      <c r="L46" s="2073"/>
      <c r="M46" s="2073"/>
      <c r="N46" s="878"/>
      <c r="O46" s="875"/>
      <c r="P46" s="875"/>
      <c r="Q46" s="875"/>
      <c r="R46" s="873"/>
      <c r="S46" s="873"/>
      <c r="T46" s="873"/>
      <c r="U46" s="873"/>
      <c r="V46" s="873"/>
      <c r="W46" s="873"/>
      <c r="X46" s="873"/>
      <c r="Y46" s="873"/>
      <c r="Z46" s="873"/>
      <c r="AA46" s="873"/>
      <c r="AB46" s="873"/>
      <c r="AC46" s="873"/>
      <c r="AD46" s="873"/>
      <c r="AE46" s="873"/>
      <c r="AF46" s="876"/>
      <c r="AG46" s="870"/>
    </row>
    <row r="47" spans="1:33" s="871" customFormat="1" ht="15.75" customHeight="1">
      <c r="A47" s="872" t="s">
        <v>2579</v>
      </c>
      <c r="B47" s="873"/>
      <c r="C47" s="873"/>
      <c r="D47" s="873"/>
      <c r="E47" s="873"/>
      <c r="F47" s="873"/>
      <c r="G47" s="873"/>
      <c r="H47" s="873"/>
      <c r="I47" s="873"/>
      <c r="J47" s="873"/>
      <c r="K47" s="2074"/>
      <c r="L47" s="2074"/>
      <c r="M47" s="2074"/>
      <c r="N47" s="2074"/>
      <c r="O47" s="2074"/>
      <c r="P47" s="2074"/>
      <c r="Q47" s="2074"/>
      <c r="R47" s="2074"/>
      <c r="S47" s="2074"/>
      <c r="T47" s="2074"/>
      <c r="U47" s="2074"/>
      <c r="V47" s="2074"/>
      <c r="W47" s="2074"/>
      <c r="X47" s="2074"/>
      <c r="Y47" s="2074"/>
      <c r="Z47" s="2074"/>
      <c r="AA47" s="2074"/>
      <c r="AB47" s="2074"/>
      <c r="AC47" s="2074"/>
      <c r="AD47" s="2074"/>
      <c r="AE47" s="2074"/>
      <c r="AF47" s="2075"/>
      <c r="AG47" s="870"/>
    </row>
    <row r="48" spans="1:33" s="871" customFormat="1" ht="15.75" customHeight="1">
      <c r="A48" s="872" t="s">
        <v>2580</v>
      </c>
      <c r="B48" s="873"/>
      <c r="C48" s="873"/>
      <c r="D48" s="873"/>
      <c r="E48" s="873"/>
      <c r="F48" s="873"/>
      <c r="G48" s="873"/>
      <c r="H48" s="873"/>
      <c r="I48" s="873"/>
      <c r="J48" s="873"/>
      <c r="K48" s="2076"/>
      <c r="L48" s="2076"/>
      <c r="M48" s="2076"/>
      <c r="N48" s="2076"/>
      <c r="O48" s="2076"/>
      <c r="P48" s="2076"/>
      <c r="Q48" s="2076"/>
      <c r="R48" s="2076"/>
      <c r="S48" s="2076"/>
      <c r="T48" s="2076"/>
      <c r="U48" s="2076"/>
      <c r="V48" s="2076"/>
      <c r="W48" s="2076"/>
      <c r="X48" s="2076"/>
      <c r="Y48" s="2076"/>
      <c r="Z48" s="2076"/>
      <c r="AA48" s="2076"/>
      <c r="AB48" s="2076"/>
      <c r="AC48" s="2076"/>
      <c r="AD48" s="2076"/>
      <c r="AE48" s="2076"/>
      <c r="AF48" s="2077"/>
      <c r="AG48" s="870"/>
    </row>
    <row r="49" spans="1:33" s="871" customFormat="1" ht="15.75" customHeight="1">
      <c r="A49" s="872" t="s">
        <v>2581</v>
      </c>
      <c r="B49" s="873"/>
      <c r="C49" s="873"/>
      <c r="D49" s="873"/>
      <c r="E49" s="873"/>
      <c r="F49" s="873"/>
      <c r="G49" s="873"/>
      <c r="H49" s="873"/>
      <c r="I49" s="873"/>
      <c r="J49" s="873"/>
      <c r="K49" s="2076"/>
      <c r="L49" s="2076"/>
      <c r="M49" s="2076"/>
      <c r="N49" s="2076"/>
      <c r="O49" s="2076"/>
      <c r="P49" s="2076"/>
      <c r="Q49" s="2076"/>
      <c r="R49" s="2076"/>
      <c r="S49" s="2076"/>
      <c r="T49" s="2076"/>
      <c r="U49" s="2076"/>
      <c r="V49" s="2076"/>
      <c r="W49" s="2076"/>
      <c r="X49" s="2076"/>
      <c r="Y49" s="2076"/>
      <c r="Z49" s="2076"/>
      <c r="AA49" s="2076"/>
      <c r="AB49" s="2076"/>
      <c r="AC49" s="2076"/>
      <c r="AD49" s="2076"/>
      <c r="AE49" s="2076"/>
      <c r="AF49" s="2077"/>
      <c r="AG49" s="870"/>
    </row>
    <row r="50" spans="1:33" s="871" customFormat="1" ht="15.75" customHeight="1" thickBot="1">
      <c r="A50" s="880" t="s">
        <v>2582</v>
      </c>
      <c r="B50" s="881"/>
      <c r="C50" s="881"/>
      <c r="D50" s="881"/>
      <c r="E50" s="881"/>
      <c r="F50" s="881"/>
      <c r="G50" s="881"/>
      <c r="H50" s="881"/>
      <c r="I50" s="881"/>
      <c r="J50" s="881"/>
      <c r="K50" s="2078"/>
      <c r="L50" s="2078"/>
      <c r="M50" s="2078"/>
      <c r="N50" s="2078"/>
      <c r="O50" s="2078"/>
      <c r="P50" s="2078"/>
      <c r="Q50" s="2078"/>
      <c r="R50" s="2078"/>
      <c r="S50" s="2078"/>
      <c r="T50" s="2078"/>
      <c r="U50" s="2078"/>
      <c r="V50" s="2078"/>
      <c r="W50" s="2078"/>
      <c r="X50" s="2078"/>
      <c r="Y50" s="2078"/>
      <c r="Z50" s="2078"/>
      <c r="AA50" s="2078"/>
      <c r="AB50" s="2078"/>
      <c r="AC50" s="2078"/>
      <c r="AD50" s="2078"/>
      <c r="AE50" s="2078"/>
      <c r="AF50" s="2079"/>
      <c r="AG50" s="870"/>
    </row>
    <row r="51" spans="1:33" s="871" customFormat="1" ht="15.75" customHeight="1">
      <c r="A51" s="867" t="s">
        <v>2587</v>
      </c>
      <c r="B51" s="884"/>
      <c r="C51" s="884"/>
      <c r="D51" s="884"/>
      <c r="E51" s="884"/>
      <c r="F51" s="884"/>
      <c r="G51" s="884"/>
      <c r="H51" s="884"/>
      <c r="I51" s="884"/>
      <c r="J51" s="884"/>
      <c r="K51" s="2081"/>
      <c r="L51" s="2081"/>
      <c r="M51" s="2081"/>
      <c r="N51" s="2081"/>
      <c r="O51" s="2081"/>
      <c r="P51" s="2081"/>
      <c r="Q51" s="2081"/>
      <c r="R51" s="2081"/>
      <c r="S51" s="2081"/>
      <c r="T51" s="2081"/>
      <c r="U51" s="2081"/>
      <c r="V51" s="2081"/>
      <c r="W51" s="2081"/>
      <c r="X51" s="2081"/>
      <c r="Y51" s="2081"/>
      <c r="Z51" s="2081"/>
      <c r="AA51" s="2081"/>
      <c r="AB51" s="2081"/>
      <c r="AC51" s="2081"/>
      <c r="AD51" s="2081"/>
      <c r="AE51" s="2081"/>
      <c r="AF51" s="2082"/>
      <c r="AG51" s="870"/>
    </row>
    <row r="52" spans="1:33" s="871" customFormat="1" ht="15.75" customHeight="1">
      <c r="A52" s="872" t="s">
        <v>2570</v>
      </c>
      <c r="B52" s="873"/>
      <c r="C52" s="873"/>
      <c r="D52" s="873"/>
      <c r="E52" s="873"/>
      <c r="F52" s="874"/>
      <c r="G52" s="874"/>
      <c r="H52" s="874"/>
      <c r="I52" s="874"/>
      <c r="J52" s="874"/>
      <c r="K52" s="874" t="s">
        <v>2571</v>
      </c>
      <c r="L52" s="2065"/>
      <c r="M52" s="2065"/>
      <c r="N52" s="2065"/>
      <c r="O52" s="2065"/>
      <c r="P52" s="2066" t="s">
        <v>2572</v>
      </c>
      <c r="Q52" s="2066"/>
      <c r="R52" s="2066"/>
      <c r="S52" s="2065"/>
      <c r="T52" s="2065"/>
      <c r="U52" s="2065"/>
      <c r="V52" s="2065"/>
      <c r="W52" s="2066" t="s">
        <v>2573</v>
      </c>
      <c r="X52" s="2066"/>
      <c r="Y52" s="2066"/>
      <c r="Z52" s="2067"/>
      <c r="AA52" s="2067"/>
      <c r="AB52" s="2067"/>
      <c r="AC52" s="2067"/>
      <c r="AD52" s="2067"/>
      <c r="AE52" s="2067"/>
      <c r="AF52" s="876" t="s">
        <v>17</v>
      </c>
      <c r="AG52" s="870"/>
    </row>
    <row r="53" spans="1:33" s="871" customFormat="1" ht="15.75" customHeight="1">
      <c r="A53" s="872" t="s">
        <v>2574</v>
      </c>
      <c r="B53" s="873"/>
      <c r="C53" s="873"/>
      <c r="D53" s="873"/>
      <c r="E53" s="873"/>
      <c r="F53" s="877"/>
      <c r="G53" s="877"/>
      <c r="H53" s="877"/>
      <c r="I53" s="877"/>
      <c r="J53" s="877"/>
      <c r="K53" s="2071"/>
      <c r="L53" s="2071"/>
      <c r="M53" s="2071"/>
      <c r="N53" s="2071"/>
      <c r="O53" s="2071"/>
      <c r="P53" s="2071"/>
      <c r="Q53" s="2071"/>
      <c r="R53" s="2071"/>
      <c r="S53" s="2071"/>
      <c r="T53" s="2071"/>
      <c r="U53" s="2071"/>
      <c r="V53" s="2071"/>
      <c r="W53" s="2071"/>
      <c r="X53" s="2071"/>
      <c r="Y53" s="2071"/>
      <c r="Z53" s="2071"/>
      <c r="AA53" s="2071"/>
      <c r="AB53" s="2071"/>
      <c r="AC53" s="2071"/>
      <c r="AD53" s="2071"/>
      <c r="AE53" s="2071"/>
      <c r="AF53" s="2072"/>
      <c r="AG53" s="870"/>
    </row>
    <row r="54" spans="1:33" s="871" customFormat="1" ht="15.75" customHeight="1">
      <c r="A54" s="872" t="s">
        <v>2575</v>
      </c>
      <c r="B54" s="873"/>
      <c r="C54" s="873"/>
      <c r="D54" s="873"/>
      <c r="E54" s="873"/>
      <c r="F54" s="873"/>
      <c r="G54" s="873"/>
      <c r="H54" s="873"/>
      <c r="I54" s="873"/>
      <c r="J54" s="873"/>
      <c r="K54" s="874" t="s">
        <v>2571</v>
      </c>
      <c r="L54" s="2065"/>
      <c r="M54" s="2065"/>
      <c r="N54" s="2065"/>
      <c r="O54" s="2066" t="s">
        <v>2576</v>
      </c>
      <c r="P54" s="2066"/>
      <c r="Q54" s="2066"/>
      <c r="R54" s="2066"/>
      <c r="S54" s="2066"/>
      <c r="T54" s="2065"/>
      <c r="U54" s="2065"/>
      <c r="V54" s="2065"/>
      <c r="W54" s="2066" t="s">
        <v>2577</v>
      </c>
      <c r="X54" s="2066"/>
      <c r="Y54" s="2066"/>
      <c r="Z54" s="2066"/>
      <c r="AA54" s="2067"/>
      <c r="AB54" s="2067"/>
      <c r="AC54" s="2067"/>
      <c r="AD54" s="2067"/>
      <c r="AE54" s="2067"/>
      <c r="AF54" s="876" t="s">
        <v>17</v>
      </c>
      <c r="AG54" s="870"/>
    </row>
    <row r="55" spans="1:33" s="871" customFormat="1" ht="15.75" customHeight="1">
      <c r="A55" s="872"/>
      <c r="B55" s="873"/>
      <c r="C55" s="873"/>
      <c r="D55" s="873"/>
      <c r="E55" s="873"/>
      <c r="F55" s="873"/>
      <c r="G55" s="873"/>
      <c r="H55" s="873"/>
      <c r="I55" s="873"/>
      <c r="J55" s="873"/>
      <c r="K55" s="2068"/>
      <c r="L55" s="2068"/>
      <c r="M55" s="2068"/>
      <c r="N55" s="2068"/>
      <c r="O55" s="2068"/>
      <c r="P55" s="2068"/>
      <c r="Q55" s="2068"/>
      <c r="R55" s="2068"/>
      <c r="S55" s="2068"/>
      <c r="T55" s="2068"/>
      <c r="U55" s="2068"/>
      <c r="V55" s="2068"/>
      <c r="W55" s="2068"/>
      <c r="X55" s="2068"/>
      <c r="Y55" s="2068"/>
      <c r="Z55" s="2068"/>
      <c r="AA55" s="2068"/>
      <c r="AB55" s="2068"/>
      <c r="AC55" s="2068"/>
      <c r="AD55" s="2068"/>
      <c r="AE55" s="2068"/>
      <c r="AF55" s="2069"/>
      <c r="AG55" s="870"/>
    </row>
    <row r="56" spans="1:33" s="871" customFormat="1" ht="15.75" customHeight="1">
      <c r="A56" s="872" t="s">
        <v>2578</v>
      </c>
      <c r="B56" s="873"/>
      <c r="C56" s="873"/>
      <c r="D56" s="873"/>
      <c r="E56" s="873"/>
      <c r="F56" s="873"/>
      <c r="G56" s="873"/>
      <c r="H56" s="873"/>
      <c r="I56" s="873"/>
      <c r="J56" s="873"/>
      <c r="K56" s="2073"/>
      <c r="L56" s="2073"/>
      <c r="M56" s="2073"/>
      <c r="N56" s="878"/>
      <c r="O56" s="875"/>
      <c r="P56" s="875"/>
      <c r="Q56" s="875"/>
      <c r="R56" s="873"/>
      <c r="S56" s="873"/>
      <c r="T56" s="873"/>
      <c r="U56" s="873"/>
      <c r="V56" s="873"/>
      <c r="W56" s="873"/>
      <c r="X56" s="873"/>
      <c r="Y56" s="873"/>
      <c r="Z56" s="873"/>
      <c r="AA56" s="873"/>
      <c r="AB56" s="873"/>
      <c r="AC56" s="873"/>
      <c r="AD56" s="873"/>
      <c r="AE56" s="873"/>
      <c r="AF56" s="876"/>
      <c r="AG56" s="870"/>
    </row>
    <row r="57" spans="1:33" s="871" customFormat="1" ht="15.75" customHeight="1">
      <c r="A57" s="872" t="s">
        <v>2579</v>
      </c>
      <c r="B57" s="873"/>
      <c r="C57" s="873"/>
      <c r="D57" s="873"/>
      <c r="E57" s="873"/>
      <c r="F57" s="873"/>
      <c r="G57" s="873"/>
      <c r="H57" s="873"/>
      <c r="I57" s="873"/>
      <c r="J57" s="873"/>
      <c r="K57" s="2074"/>
      <c r="L57" s="2074"/>
      <c r="M57" s="2074"/>
      <c r="N57" s="2074"/>
      <c r="O57" s="2074"/>
      <c r="P57" s="2074"/>
      <c r="Q57" s="2074"/>
      <c r="R57" s="2074"/>
      <c r="S57" s="2074"/>
      <c r="T57" s="2074"/>
      <c r="U57" s="2074"/>
      <c r="V57" s="2074"/>
      <c r="W57" s="2074"/>
      <c r="X57" s="2074"/>
      <c r="Y57" s="2074"/>
      <c r="Z57" s="2074"/>
      <c r="AA57" s="2074"/>
      <c r="AB57" s="2074"/>
      <c r="AC57" s="2074"/>
      <c r="AD57" s="2074"/>
      <c r="AE57" s="2074"/>
      <c r="AF57" s="2075"/>
      <c r="AG57" s="870"/>
    </row>
    <row r="58" spans="1:33" s="871" customFormat="1" ht="15.75" customHeight="1">
      <c r="A58" s="872" t="s">
        <v>2580</v>
      </c>
      <c r="B58" s="873"/>
      <c r="C58" s="873"/>
      <c r="D58" s="873"/>
      <c r="E58" s="873"/>
      <c r="F58" s="873"/>
      <c r="G58" s="873"/>
      <c r="H58" s="873"/>
      <c r="I58" s="873"/>
      <c r="J58" s="873"/>
      <c r="K58" s="2076"/>
      <c r="L58" s="2076"/>
      <c r="M58" s="2076"/>
      <c r="N58" s="2076"/>
      <c r="O58" s="2076"/>
      <c r="P58" s="2076"/>
      <c r="Q58" s="2076"/>
      <c r="R58" s="2076"/>
      <c r="S58" s="2076"/>
      <c r="T58" s="2076"/>
      <c r="U58" s="2076"/>
      <c r="V58" s="2076"/>
      <c r="W58" s="2076"/>
      <c r="X58" s="2076"/>
      <c r="Y58" s="2076"/>
      <c r="Z58" s="2076"/>
      <c r="AA58" s="2076"/>
      <c r="AB58" s="2076"/>
      <c r="AC58" s="2076"/>
      <c r="AD58" s="2076"/>
      <c r="AE58" s="2076"/>
      <c r="AF58" s="2077"/>
      <c r="AG58" s="870"/>
    </row>
    <row r="59" spans="1:33" s="871" customFormat="1" ht="15.75" customHeight="1">
      <c r="A59" s="872" t="s">
        <v>2581</v>
      </c>
      <c r="B59" s="873"/>
      <c r="C59" s="873"/>
      <c r="D59" s="873"/>
      <c r="E59" s="873"/>
      <c r="F59" s="873"/>
      <c r="G59" s="873"/>
      <c r="H59" s="873"/>
      <c r="I59" s="873"/>
      <c r="J59" s="873"/>
      <c r="K59" s="2076"/>
      <c r="L59" s="2076"/>
      <c r="M59" s="2076"/>
      <c r="N59" s="2076"/>
      <c r="O59" s="2076"/>
      <c r="P59" s="2076"/>
      <c r="Q59" s="2076"/>
      <c r="R59" s="2076"/>
      <c r="S59" s="2076"/>
      <c r="T59" s="2076"/>
      <c r="U59" s="2076"/>
      <c r="V59" s="2076"/>
      <c r="W59" s="2076"/>
      <c r="X59" s="2076"/>
      <c r="Y59" s="2076"/>
      <c r="Z59" s="2076"/>
      <c r="AA59" s="2076"/>
      <c r="AB59" s="2076"/>
      <c r="AC59" s="2076"/>
      <c r="AD59" s="2076"/>
      <c r="AE59" s="2076"/>
      <c r="AF59" s="2077"/>
      <c r="AG59" s="870"/>
    </row>
    <row r="60" spans="1:33" s="871" customFormat="1" ht="15.75" customHeight="1" thickBot="1">
      <c r="A60" s="880" t="s">
        <v>2582</v>
      </c>
      <c r="B60" s="881"/>
      <c r="C60" s="881"/>
      <c r="D60" s="881"/>
      <c r="E60" s="881"/>
      <c r="F60" s="881"/>
      <c r="G60" s="881"/>
      <c r="H60" s="881"/>
      <c r="I60" s="881"/>
      <c r="J60" s="881"/>
      <c r="K60" s="2078"/>
      <c r="L60" s="2078"/>
      <c r="M60" s="2078"/>
      <c r="N60" s="2078"/>
      <c r="O60" s="2078"/>
      <c r="P60" s="2078"/>
      <c r="Q60" s="2078"/>
      <c r="R60" s="2078"/>
      <c r="S60" s="2078"/>
      <c r="T60" s="2078"/>
      <c r="U60" s="2078"/>
      <c r="V60" s="2078"/>
      <c r="W60" s="2078"/>
      <c r="X60" s="2078"/>
      <c r="Y60" s="2078"/>
      <c r="Z60" s="2078"/>
      <c r="AA60" s="2078"/>
      <c r="AB60" s="2078"/>
      <c r="AC60" s="2078"/>
      <c r="AD60" s="2078"/>
      <c r="AE60" s="2078"/>
      <c r="AF60" s="2079"/>
      <c r="AG60" s="870"/>
    </row>
    <row r="61" spans="1:33" s="871" customFormat="1" ht="15.75" customHeight="1">
      <c r="A61" s="867" t="s">
        <v>2588</v>
      </c>
      <c r="B61" s="884"/>
      <c r="C61" s="884"/>
      <c r="D61" s="884"/>
      <c r="E61" s="884"/>
      <c r="F61" s="884"/>
      <c r="G61" s="884"/>
      <c r="H61" s="884"/>
      <c r="I61" s="884"/>
      <c r="J61" s="884"/>
      <c r="K61" s="2081"/>
      <c r="L61" s="2081"/>
      <c r="M61" s="2081"/>
      <c r="N61" s="2081"/>
      <c r="O61" s="2081"/>
      <c r="P61" s="2081"/>
      <c r="Q61" s="2081"/>
      <c r="R61" s="2081"/>
      <c r="S61" s="2081"/>
      <c r="T61" s="2081"/>
      <c r="U61" s="2081"/>
      <c r="V61" s="2081"/>
      <c r="W61" s="2081"/>
      <c r="X61" s="2081"/>
      <c r="Y61" s="2081"/>
      <c r="Z61" s="2081"/>
      <c r="AA61" s="2081"/>
      <c r="AB61" s="2081"/>
      <c r="AC61" s="2081"/>
      <c r="AD61" s="2081"/>
      <c r="AE61" s="2081"/>
      <c r="AF61" s="2082"/>
      <c r="AG61" s="870"/>
    </row>
    <row r="62" spans="1:33" s="871" customFormat="1" ht="15.75" customHeight="1">
      <c r="A62" s="872" t="s">
        <v>2570</v>
      </c>
      <c r="B62" s="873"/>
      <c r="C62" s="873"/>
      <c r="D62" s="873"/>
      <c r="E62" s="873"/>
      <c r="F62" s="874"/>
      <c r="G62" s="874"/>
      <c r="H62" s="874"/>
      <c r="I62" s="874"/>
      <c r="J62" s="874"/>
      <c r="K62" s="874" t="s">
        <v>2571</v>
      </c>
      <c r="L62" s="2065"/>
      <c r="M62" s="2065"/>
      <c r="N62" s="2065"/>
      <c r="O62" s="2065"/>
      <c r="P62" s="2066" t="s">
        <v>2572</v>
      </c>
      <c r="Q62" s="2066"/>
      <c r="R62" s="2066"/>
      <c r="S62" s="2065"/>
      <c r="T62" s="2065"/>
      <c r="U62" s="2065"/>
      <c r="V62" s="2065"/>
      <c r="W62" s="2066" t="s">
        <v>2573</v>
      </c>
      <c r="X62" s="2066"/>
      <c r="Y62" s="2066"/>
      <c r="Z62" s="2067"/>
      <c r="AA62" s="2067"/>
      <c r="AB62" s="2067"/>
      <c r="AC62" s="2067"/>
      <c r="AD62" s="2067"/>
      <c r="AE62" s="2067"/>
      <c r="AF62" s="876" t="s">
        <v>17</v>
      </c>
      <c r="AG62" s="870"/>
    </row>
    <row r="63" spans="1:33" s="871" customFormat="1" ht="15.75" customHeight="1">
      <c r="A63" s="872" t="s">
        <v>2574</v>
      </c>
      <c r="B63" s="873"/>
      <c r="C63" s="873"/>
      <c r="D63" s="873"/>
      <c r="E63" s="873"/>
      <c r="F63" s="877"/>
      <c r="G63" s="877"/>
      <c r="H63" s="877"/>
      <c r="I63" s="877"/>
      <c r="J63" s="877"/>
      <c r="K63" s="2071"/>
      <c r="L63" s="2071"/>
      <c r="M63" s="2071"/>
      <c r="N63" s="2071"/>
      <c r="O63" s="2071"/>
      <c r="P63" s="2071"/>
      <c r="Q63" s="2071"/>
      <c r="R63" s="2071"/>
      <c r="S63" s="2071"/>
      <c r="T63" s="2071"/>
      <c r="U63" s="2071"/>
      <c r="V63" s="2071"/>
      <c r="W63" s="2071"/>
      <c r="X63" s="2071"/>
      <c r="Y63" s="2071"/>
      <c r="Z63" s="2071"/>
      <c r="AA63" s="2071"/>
      <c r="AB63" s="2071"/>
      <c r="AC63" s="2071"/>
      <c r="AD63" s="2071"/>
      <c r="AE63" s="2071"/>
      <c r="AF63" s="2072"/>
      <c r="AG63" s="870"/>
    </row>
    <row r="64" spans="1:33" s="871" customFormat="1" ht="15.75" customHeight="1">
      <c r="A64" s="872" t="s">
        <v>2575</v>
      </c>
      <c r="B64" s="873"/>
      <c r="C64" s="873"/>
      <c r="D64" s="873"/>
      <c r="E64" s="873"/>
      <c r="F64" s="873"/>
      <c r="G64" s="873"/>
      <c r="H64" s="873"/>
      <c r="I64" s="873"/>
      <c r="J64" s="873"/>
      <c r="K64" s="874" t="s">
        <v>2571</v>
      </c>
      <c r="L64" s="2065"/>
      <c r="M64" s="2065"/>
      <c r="N64" s="2065"/>
      <c r="O64" s="2066" t="s">
        <v>2576</v>
      </c>
      <c r="P64" s="2066"/>
      <c r="Q64" s="2066"/>
      <c r="R64" s="2066"/>
      <c r="S64" s="2066"/>
      <c r="T64" s="2065"/>
      <c r="U64" s="2065"/>
      <c r="V64" s="2065"/>
      <c r="W64" s="2066" t="s">
        <v>2577</v>
      </c>
      <c r="X64" s="2066"/>
      <c r="Y64" s="2066"/>
      <c r="Z64" s="2066"/>
      <c r="AA64" s="2067"/>
      <c r="AB64" s="2067"/>
      <c r="AC64" s="2067"/>
      <c r="AD64" s="2067"/>
      <c r="AE64" s="2067"/>
      <c r="AF64" s="876" t="s">
        <v>17</v>
      </c>
      <c r="AG64" s="870"/>
    </row>
    <row r="65" spans="1:33" s="871" customFormat="1" ht="15.75" customHeight="1">
      <c r="A65" s="872"/>
      <c r="B65" s="873"/>
      <c r="C65" s="873"/>
      <c r="D65" s="873"/>
      <c r="E65" s="873"/>
      <c r="F65" s="873"/>
      <c r="G65" s="873"/>
      <c r="H65" s="873"/>
      <c r="I65" s="873"/>
      <c r="J65" s="873"/>
      <c r="K65" s="2068"/>
      <c r="L65" s="2068"/>
      <c r="M65" s="2068"/>
      <c r="N65" s="2068"/>
      <c r="O65" s="2068"/>
      <c r="P65" s="2068"/>
      <c r="Q65" s="2068"/>
      <c r="R65" s="2068"/>
      <c r="S65" s="2068"/>
      <c r="T65" s="2068"/>
      <c r="U65" s="2068"/>
      <c r="V65" s="2068"/>
      <c r="W65" s="2068"/>
      <c r="X65" s="2068"/>
      <c r="Y65" s="2068"/>
      <c r="Z65" s="2068"/>
      <c r="AA65" s="2068"/>
      <c r="AB65" s="2068"/>
      <c r="AC65" s="2068"/>
      <c r="AD65" s="2068"/>
      <c r="AE65" s="2068"/>
      <c r="AF65" s="2069"/>
      <c r="AG65" s="870"/>
    </row>
    <row r="66" spans="1:33" s="871" customFormat="1" ht="15.75" customHeight="1">
      <c r="A66" s="872" t="s">
        <v>2578</v>
      </c>
      <c r="B66" s="873"/>
      <c r="C66" s="873"/>
      <c r="D66" s="873"/>
      <c r="E66" s="873"/>
      <c r="F66" s="873"/>
      <c r="G66" s="873"/>
      <c r="H66" s="873"/>
      <c r="I66" s="873"/>
      <c r="J66" s="873"/>
      <c r="K66" s="2073"/>
      <c r="L66" s="2073"/>
      <c r="M66" s="2073"/>
      <c r="N66" s="878"/>
      <c r="O66" s="875"/>
      <c r="P66" s="875"/>
      <c r="Q66" s="875"/>
      <c r="R66" s="873"/>
      <c r="S66" s="873"/>
      <c r="T66" s="873"/>
      <c r="U66" s="873"/>
      <c r="V66" s="873"/>
      <c r="W66" s="873"/>
      <c r="X66" s="873"/>
      <c r="Y66" s="873"/>
      <c r="Z66" s="873"/>
      <c r="AA66" s="873"/>
      <c r="AB66" s="873"/>
      <c r="AC66" s="873"/>
      <c r="AD66" s="873"/>
      <c r="AE66" s="873"/>
      <c r="AF66" s="876"/>
      <c r="AG66" s="870"/>
    </row>
    <row r="67" spans="1:33" s="871" customFormat="1" ht="15.75" customHeight="1">
      <c r="A67" s="872" t="s">
        <v>2579</v>
      </c>
      <c r="B67" s="873"/>
      <c r="C67" s="873"/>
      <c r="D67" s="873"/>
      <c r="E67" s="873"/>
      <c r="F67" s="873"/>
      <c r="G67" s="873"/>
      <c r="H67" s="873"/>
      <c r="I67" s="873"/>
      <c r="J67" s="873"/>
      <c r="K67" s="2074"/>
      <c r="L67" s="2074"/>
      <c r="M67" s="2074"/>
      <c r="N67" s="2074"/>
      <c r="O67" s="2074"/>
      <c r="P67" s="2074"/>
      <c r="Q67" s="2074"/>
      <c r="R67" s="2074"/>
      <c r="S67" s="2074"/>
      <c r="T67" s="2074"/>
      <c r="U67" s="2074"/>
      <c r="V67" s="2074"/>
      <c r="W67" s="2074"/>
      <c r="X67" s="2074"/>
      <c r="Y67" s="2074"/>
      <c r="Z67" s="2074"/>
      <c r="AA67" s="2074"/>
      <c r="AB67" s="2074"/>
      <c r="AC67" s="2074"/>
      <c r="AD67" s="2074"/>
      <c r="AE67" s="2074"/>
      <c r="AF67" s="2075"/>
      <c r="AG67" s="870"/>
    </row>
    <row r="68" spans="1:33" s="871" customFormat="1" ht="15.75" customHeight="1">
      <c r="A68" s="872" t="s">
        <v>2580</v>
      </c>
      <c r="B68" s="873"/>
      <c r="C68" s="873"/>
      <c r="D68" s="873"/>
      <c r="E68" s="873"/>
      <c r="F68" s="873"/>
      <c r="G68" s="873"/>
      <c r="H68" s="873"/>
      <c r="I68" s="873"/>
      <c r="J68" s="873"/>
      <c r="K68" s="2076"/>
      <c r="L68" s="2076"/>
      <c r="M68" s="2076"/>
      <c r="N68" s="2076"/>
      <c r="O68" s="2076"/>
      <c r="P68" s="2076"/>
      <c r="Q68" s="2076"/>
      <c r="R68" s="2076"/>
      <c r="S68" s="2076"/>
      <c r="T68" s="2076"/>
      <c r="U68" s="2076"/>
      <c r="V68" s="2076"/>
      <c r="W68" s="2076"/>
      <c r="X68" s="2076"/>
      <c r="Y68" s="2076"/>
      <c r="Z68" s="2076"/>
      <c r="AA68" s="2076"/>
      <c r="AB68" s="2076"/>
      <c r="AC68" s="2076"/>
      <c r="AD68" s="2076"/>
      <c r="AE68" s="2076"/>
      <c r="AF68" s="2077"/>
      <c r="AG68" s="870"/>
    </row>
    <row r="69" spans="1:33" s="871" customFormat="1" ht="15.75" customHeight="1">
      <c r="A69" s="872" t="s">
        <v>2581</v>
      </c>
      <c r="B69" s="873"/>
      <c r="C69" s="873"/>
      <c r="D69" s="873"/>
      <c r="E69" s="873"/>
      <c r="F69" s="873"/>
      <c r="G69" s="873"/>
      <c r="H69" s="873"/>
      <c r="I69" s="873"/>
      <c r="J69" s="873"/>
      <c r="K69" s="2076"/>
      <c r="L69" s="2076"/>
      <c r="M69" s="2076"/>
      <c r="N69" s="2076"/>
      <c r="O69" s="2076"/>
      <c r="P69" s="2076"/>
      <c r="Q69" s="2076"/>
      <c r="R69" s="2076"/>
      <c r="S69" s="2076"/>
      <c r="T69" s="2076"/>
      <c r="U69" s="2076"/>
      <c r="V69" s="2076"/>
      <c r="W69" s="2076"/>
      <c r="X69" s="2076"/>
      <c r="Y69" s="2076"/>
      <c r="Z69" s="2076"/>
      <c r="AA69" s="2076"/>
      <c r="AB69" s="2076"/>
      <c r="AC69" s="2076"/>
      <c r="AD69" s="2076"/>
      <c r="AE69" s="2076"/>
      <c r="AF69" s="2077"/>
      <c r="AG69" s="870"/>
    </row>
    <row r="70" spans="1:33" s="871" customFormat="1" ht="15.75" customHeight="1" thickBot="1">
      <c r="A70" s="880" t="s">
        <v>2582</v>
      </c>
      <c r="B70" s="881"/>
      <c r="C70" s="881"/>
      <c r="D70" s="881"/>
      <c r="E70" s="881"/>
      <c r="F70" s="881"/>
      <c r="G70" s="881"/>
      <c r="H70" s="881"/>
      <c r="I70" s="881"/>
      <c r="J70" s="881"/>
      <c r="K70" s="2078"/>
      <c r="L70" s="2078"/>
      <c r="M70" s="2078"/>
      <c r="N70" s="2078"/>
      <c r="O70" s="2078"/>
      <c r="P70" s="2078"/>
      <c r="Q70" s="2078"/>
      <c r="R70" s="2078"/>
      <c r="S70" s="2078"/>
      <c r="T70" s="2078"/>
      <c r="U70" s="2078"/>
      <c r="V70" s="2078"/>
      <c r="W70" s="2078"/>
      <c r="X70" s="2078"/>
      <c r="Y70" s="2078"/>
      <c r="Z70" s="2078"/>
      <c r="AA70" s="2078"/>
      <c r="AB70" s="2078"/>
      <c r="AC70" s="2078"/>
      <c r="AD70" s="2078"/>
      <c r="AE70" s="2078"/>
      <c r="AF70" s="2079"/>
      <c r="AG70" s="870"/>
    </row>
    <row r="71" spans="1:33" s="871" customFormat="1" ht="15.75" customHeight="1">
      <c r="A71" s="867" t="s">
        <v>2589</v>
      </c>
      <c r="B71" s="884"/>
      <c r="C71" s="884"/>
      <c r="D71" s="884"/>
      <c r="E71" s="884"/>
      <c r="F71" s="884"/>
      <c r="G71" s="884"/>
      <c r="H71" s="884"/>
      <c r="I71" s="884"/>
      <c r="J71" s="884"/>
      <c r="K71" s="2081"/>
      <c r="L71" s="2081"/>
      <c r="M71" s="2081"/>
      <c r="N71" s="2081"/>
      <c r="O71" s="2081"/>
      <c r="P71" s="2081"/>
      <c r="Q71" s="2081"/>
      <c r="R71" s="2081"/>
      <c r="S71" s="2081"/>
      <c r="T71" s="2081"/>
      <c r="U71" s="2081"/>
      <c r="V71" s="2081"/>
      <c r="W71" s="2081"/>
      <c r="X71" s="2081"/>
      <c r="Y71" s="2081"/>
      <c r="Z71" s="2081"/>
      <c r="AA71" s="2081"/>
      <c r="AB71" s="2081"/>
      <c r="AC71" s="2081"/>
      <c r="AD71" s="2081"/>
      <c r="AE71" s="2081"/>
      <c r="AF71" s="2082"/>
      <c r="AG71" s="870"/>
    </row>
    <row r="72" spans="1:33" s="871" customFormat="1" ht="15.75" customHeight="1">
      <c r="A72" s="872" t="s">
        <v>2570</v>
      </c>
      <c r="B72" s="873"/>
      <c r="C72" s="873"/>
      <c r="D72" s="873"/>
      <c r="E72" s="873"/>
      <c r="F72" s="874"/>
      <c r="G72" s="874"/>
      <c r="H72" s="874"/>
      <c r="I72" s="874"/>
      <c r="J72" s="874"/>
      <c r="K72" s="874" t="s">
        <v>2571</v>
      </c>
      <c r="L72" s="2065"/>
      <c r="M72" s="2065"/>
      <c r="N72" s="2065"/>
      <c r="O72" s="2065"/>
      <c r="P72" s="2066" t="s">
        <v>2572</v>
      </c>
      <c r="Q72" s="2066"/>
      <c r="R72" s="2066"/>
      <c r="S72" s="2065"/>
      <c r="T72" s="2065"/>
      <c r="U72" s="2065"/>
      <c r="V72" s="2065"/>
      <c r="W72" s="2066" t="s">
        <v>2573</v>
      </c>
      <c r="X72" s="2066"/>
      <c r="Y72" s="2066"/>
      <c r="Z72" s="2067"/>
      <c r="AA72" s="2067"/>
      <c r="AB72" s="2067"/>
      <c r="AC72" s="2067"/>
      <c r="AD72" s="2067"/>
      <c r="AE72" s="2067"/>
      <c r="AF72" s="876" t="s">
        <v>17</v>
      </c>
      <c r="AG72" s="870"/>
    </row>
    <row r="73" spans="1:33" s="871" customFormat="1" ht="15.75" customHeight="1">
      <c r="A73" s="872" t="s">
        <v>2574</v>
      </c>
      <c r="B73" s="873"/>
      <c r="C73" s="873"/>
      <c r="D73" s="873"/>
      <c r="E73" s="873"/>
      <c r="F73" s="877"/>
      <c r="G73" s="877"/>
      <c r="H73" s="877"/>
      <c r="I73" s="877"/>
      <c r="J73" s="877"/>
      <c r="K73" s="2071"/>
      <c r="L73" s="2071"/>
      <c r="M73" s="2071"/>
      <c r="N73" s="2071"/>
      <c r="O73" s="2071"/>
      <c r="P73" s="2071"/>
      <c r="Q73" s="2071"/>
      <c r="R73" s="2071"/>
      <c r="S73" s="2071"/>
      <c r="T73" s="2071"/>
      <c r="U73" s="2071"/>
      <c r="V73" s="2071"/>
      <c r="W73" s="2071"/>
      <c r="X73" s="2071"/>
      <c r="Y73" s="2071"/>
      <c r="Z73" s="2071"/>
      <c r="AA73" s="2071"/>
      <c r="AB73" s="2071"/>
      <c r="AC73" s="2071"/>
      <c r="AD73" s="2071"/>
      <c r="AE73" s="2071"/>
      <c r="AF73" s="2072"/>
      <c r="AG73" s="870"/>
    </row>
    <row r="74" spans="1:33" s="871" customFormat="1" ht="15.75" customHeight="1">
      <c r="A74" s="872" t="s">
        <v>2575</v>
      </c>
      <c r="B74" s="873"/>
      <c r="C74" s="873"/>
      <c r="D74" s="873"/>
      <c r="E74" s="873"/>
      <c r="F74" s="873"/>
      <c r="G74" s="873"/>
      <c r="H74" s="873"/>
      <c r="I74" s="873"/>
      <c r="J74" s="873"/>
      <c r="K74" s="874" t="s">
        <v>2571</v>
      </c>
      <c r="L74" s="2065"/>
      <c r="M74" s="2065"/>
      <c r="N74" s="2065"/>
      <c r="O74" s="2066" t="s">
        <v>2576</v>
      </c>
      <c r="P74" s="2066"/>
      <c r="Q74" s="2066"/>
      <c r="R74" s="2066"/>
      <c r="S74" s="2066"/>
      <c r="T74" s="2065"/>
      <c r="U74" s="2065"/>
      <c r="V74" s="2065"/>
      <c r="W74" s="2066" t="s">
        <v>2577</v>
      </c>
      <c r="X74" s="2066"/>
      <c r="Y74" s="2066"/>
      <c r="Z74" s="2066"/>
      <c r="AA74" s="2067"/>
      <c r="AB74" s="2067"/>
      <c r="AC74" s="2067"/>
      <c r="AD74" s="2067"/>
      <c r="AE74" s="2067"/>
      <c r="AF74" s="876" t="s">
        <v>17</v>
      </c>
      <c r="AG74" s="870"/>
    </row>
    <row r="75" spans="1:33" s="871" customFormat="1" ht="15.75" customHeight="1">
      <c r="A75" s="872"/>
      <c r="B75" s="873"/>
      <c r="C75" s="873"/>
      <c r="D75" s="873"/>
      <c r="E75" s="873"/>
      <c r="F75" s="873"/>
      <c r="G75" s="873"/>
      <c r="H75" s="873"/>
      <c r="I75" s="873"/>
      <c r="J75" s="873"/>
      <c r="K75" s="2068"/>
      <c r="L75" s="2068"/>
      <c r="M75" s="2068"/>
      <c r="N75" s="2068"/>
      <c r="O75" s="2068"/>
      <c r="P75" s="2068"/>
      <c r="Q75" s="2068"/>
      <c r="R75" s="2068"/>
      <c r="S75" s="2068"/>
      <c r="T75" s="2068"/>
      <c r="U75" s="2068"/>
      <c r="V75" s="2068"/>
      <c r="W75" s="2068"/>
      <c r="X75" s="2068"/>
      <c r="Y75" s="2068"/>
      <c r="Z75" s="2068"/>
      <c r="AA75" s="2068"/>
      <c r="AB75" s="2068"/>
      <c r="AC75" s="2068"/>
      <c r="AD75" s="2068"/>
      <c r="AE75" s="2068"/>
      <c r="AF75" s="2069"/>
      <c r="AG75" s="870"/>
    </row>
    <row r="76" spans="1:33" s="871" customFormat="1" ht="15.75" customHeight="1">
      <c r="A76" s="872" t="s">
        <v>2578</v>
      </c>
      <c r="B76" s="873"/>
      <c r="C76" s="873"/>
      <c r="D76" s="873"/>
      <c r="E76" s="873"/>
      <c r="F76" s="873"/>
      <c r="G76" s="873"/>
      <c r="H76" s="873"/>
      <c r="I76" s="873"/>
      <c r="J76" s="873"/>
      <c r="K76" s="2073"/>
      <c r="L76" s="2073"/>
      <c r="M76" s="2073"/>
      <c r="N76" s="878"/>
      <c r="O76" s="875"/>
      <c r="P76" s="875"/>
      <c r="Q76" s="875"/>
      <c r="R76" s="873"/>
      <c r="S76" s="873"/>
      <c r="T76" s="873"/>
      <c r="U76" s="873"/>
      <c r="V76" s="873"/>
      <c r="W76" s="873"/>
      <c r="X76" s="873"/>
      <c r="Y76" s="873"/>
      <c r="Z76" s="873"/>
      <c r="AA76" s="873"/>
      <c r="AB76" s="873"/>
      <c r="AC76" s="873"/>
      <c r="AD76" s="873"/>
      <c r="AE76" s="873"/>
      <c r="AF76" s="876"/>
      <c r="AG76" s="870"/>
    </row>
    <row r="77" spans="1:33" s="871" customFormat="1" ht="15.75" customHeight="1">
      <c r="A77" s="872" t="s">
        <v>2579</v>
      </c>
      <c r="B77" s="873"/>
      <c r="C77" s="873"/>
      <c r="D77" s="873"/>
      <c r="E77" s="873"/>
      <c r="F77" s="873"/>
      <c r="G77" s="873"/>
      <c r="H77" s="873"/>
      <c r="I77" s="873"/>
      <c r="J77" s="873"/>
      <c r="K77" s="2074"/>
      <c r="L77" s="2074"/>
      <c r="M77" s="2074"/>
      <c r="N77" s="2074"/>
      <c r="O77" s="2074"/>
      <c r="P77" s="2074"/>
      <c r="Q77" s="2074"/>
      <c r="R77" s="2074"/>
      <c r="S77" s="2074"/>
      <c r="T77" s="2074"/>
      <c r="U77" s="2074"/>
      <c r="V77" s="2074"/>
      <c r="W77" s="2074"/>
      <c r="X77" s="2074"/>
      <c r="Y77" s="2074"/>
      <c r="Z77" s="2074"/>
      <c r="AA77" s="2074"/>
      <c r="AB77" s="2074"/>
      <c r="AC77" s="2074"/>
      <c r="AD77" s="2074"/>
      <c r="AE77" s="2074"/>
      <c r="AF77" s="2075"/>
      <c r="AG77" s="870"/>
    </row>
    <row r="78" spans="1:33" s="871" customFormat="1" ht="15.75" customHeight="1">
      <c r="A78" s="872" t="s">
        <v>2580</v>
      </c>
      <c r="B78" s="873"/>
      <c r="C78" s="873"/>
      <c r="D78" s="873"/>
      <c r="E78" s="873"/>
      <c r="F78" s="873"/>
      <c r="G78" s="873"/>
      <c r="H78" s="873"/>
      <c r="I78" s="873"/>
      <c r="J78" s="873"/>
      <c r="K78" s="2076"/>
      <c r="L78" s="2076"/>
      <c r="M78" s="2076"/>
      <c r="N78" s="2076"/>
      <c r="O78" s="2076"/>
      <c r="P78" s="2076"/>
      <c r="Q78" s="2076"/>
      <c r="R78" s="2076"/>
      <c r="S78" s="2076"/>
      <c r="T78" s="2076"/>
      <c r="U78" s="2076"/>
      <c r="V78" s="2076"/>
      <c r="W78" s="2076"/>
      <c r="X78" s="2076"/>
      <c r="Y78" s="2076"/>
      <c r="Z78" s="2076"/>
      <c r="AA78" s="2076"/>
      <c r="AB78" s="2076"/>
      <c r="AC78" s="2076"/>
      <c r="AD78" s="2076"/>
      <c r="AE78" s="2076"/>
      <c r="AF78" s="2077"/>
      <c r="AG78" s="870"/>
    </row>
    <row r="79" spans="1:33" s="871" customFormat="1" ht="15.75" customHeight="1">
      <c r="A79" s="872" t="s">
        <v>2581</v>
      </c>
      <c r="B79" s="873"/>
      <c r="C79" s="873"/>
      <c r="D79" s="873"/>
      <c r="E79" s="873"/>
      <c r="F79" s="873"/>
      <c r="G79" s="873"/>
      <c r="H79" s="873"/>
      <c r="I79" s="873"/>
      <c r="J79" s="873"/>
      <c r="K79" s="2076"/>
      <c r="L79" s="2076"/>
      <c r="M79" s="2076"/>
      <c r="N79" s="2076"/>
      <c r="O79" s="2076"/>
      <c r="P79" s="2076"/>
      <c r="Q79" s="2076"/>
      <c r="R79" s="2076"/>
      <c r="S79" s="2076"/>
      <c r="T79" s="2076"/>
      <c r="U79" s="2076"/>
      <c r="V79" s="2076"/>
      <c r="W79" s="2076"/>
      <c r="X79" s="2076"/>
      <c r="Y79" s="2076"/>
      <c r="Z79" s="2076"/>
      <c r="AA79" s="2076"/>
      <c r="AB79" s="2076"/>
      <c r="AC79" s="2076"/>
      <c r="AD79" s="2076"/>
      <c r="AE79" s="2076"/>
      <c r="AF79" s="2077"/>
      <c r="AG79" s="870"/>
    </row>
    <row r="80" spans="1:33" s="871" customFormat="1" ht="15.75" customHeight="1" thickBot="1">
      <c r="A80" s="880" t="s">
        <v>2582</v>
      </c>
      <c r="B80" s="881"/>
      <c r="C80" s="881"/>
      <c r="D80" s="881"/>
      <c r="E80" s="881"/>
      <c r="F80" s="881"/>
      <c r="G80" s="881"/>
      <c r="H80" s="881"/>
      <c r="I80" s="881"/>
      <c r="J80" s="881"/>
      <c r="K80" s="2078"/>
      <c r="L80" s="2078"/>
      <c r="M80" s="2078"/>
      <c r="N80" s="2078"/>
      <c r="O80" s="2078"/>
      <c r="P80" s="2078"/>
      <c r="Q80" s="2078"/>
      <c r="R80" s="2078"/>
      <c r="S80" s="2078"/>
      <c r="T80" s="2078"/>
      <c r="U80" s="2078"/>
      <c r="V80" s="2078"/>
      <c r="W80" s="2078"/>
      <c r="X80" s="2078"/>
      <c r="Y80" s="2078"/>
      <c r="Z80" s="2078"/>
      <c r="AA80" s="2078"/>
      <c r="AB80" s="2078"/>
      <c r="AC80" s="2078"/>
      <c r="AD80" s="2078"/>
      <c r="AE80" s="2078"/>
      <c r="AF80" s="2079"/>
      <c r="AG80" s="870"/>
    </row>
    <row r="81" spans="1:33" s="871" customFormat="1" ht="15.75" customHeight="1">
      <c r="A81" s="867" t="s">
        <v>2590</v>
      </c>
      <c r="B81" s="884"/>
      <c r="C81" s="884"/>
      <c r="D81" s="884"/>
      <c r="E81" s="884"/>
      <c r="F81" s="884"/>
      <c r="G81" s="884"/>
      <c r="H81" s="884"/>
      <c r="I81" s="884"/>
      <c r="J81" s="884"/>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2"/>
      <c r="AG81" s="870"/>
    </row>
    <row r="82" spans="1:33" s="871" customFormat="1" ht="15.75" customHeight="1">
      <c r="A82" s="872" t="s">
        <v>2570</v>
      </c>
      <c r="B82" s="873"/>
      <c r="C82" s="873"/>
      <c r="D82" s="873"/>
      <c r="E82" s="873"/>
      <c r="F82" s="874"/>
      <c r="G82" s="874"/>
      <c r="H82" s="874"/>
      <c r="I82" s="874"/>
      <c r="J82" s="874"/>
      <c r="K82" s="874" t="s">
        <v>2571</v>
      </c>
      <c r="L82" s="2065"/>
      <c r="M82" s="2065"/>
      <c r="N82" s="2065"/>
      <c r="O82" s="2065"/>
      <c r="P82" s="2066" t="s">
        <v>2572</v>
      </c>
      <c r="Q82" s="2066"/>
      <c r="R82" s="2066"/>
      <c r="S82" s="2065"/>
      <c r="T82" s="2065"/>
      <c r="U82" s="2065"/>
      <c r="V82" s="2065"/>
      <c r="W82" s="2066" t="s">
        <v>2573</v>
      </c>
      <c r="X82" s="2066"/>
      <c r="Y82" s="2066"/>
      <c r="Z82" s="2067"/>
      <c r="AA82" s="2067"/>
      <c r="AB82" s="2067"/>
      <c r="AC82" s="2067"/>
      <c r="AD82" s="2067"/>
      <c r="AE82" s="2067"/>
      <c r="AF82" s="876" t="s">
        <v>17</v>
      </c>
      <c r="AG82" s="870"/>
    </row>
    <row r="83" spans="1:33" s="871" customFormat="1" ht="15.75" customHeight="1">
      <c r="A83" s="872" t="s">
        <v>2574</v>
      </c>
      <c r="B83" s="873"/>
      <c r="C83" s="873"/>
      <c r="D83" s="873"/>
      <c r="E83" s="873"/>
      <c r="F83" s="877"/>
      <c r="G83" s="877"/>
      <c r="H83" s="877"/>
      <c r="I83" s="877"/>
      <c r="J83" s="877"/>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2"/>
      <c r="AG83" s="870"/>
    </row>
    <row r="84" spans="1:33" s="871" customFormat="1" ht="15.75" customHeight="1">
      <c r="A84" s="872" t="s">
        <v>2575</v>
      </c>
      <c r="B84" s="873"/>
      <c r="C84" s="873"/>
      <c r="D84" s="873"/>
      <c r="E84" s="873"/>
      <c r="F84" s="873"/>
      <c r="G84" s="873"/>
      <c r="H84" s="873"/>
      <c r="I84" s="873"/>
      <c r="J84" s="873"/>
      <c r="K84" s="874" t="s">
        <v>2571</v>
      </c>
      <c r="L84" s="2065"/>
      <c r="M84" s="2065"/>
      <c r="N84" s="2065"/>
      <c r="O84" s="2066" t="s">
        <v>2576</v>
      </c>
      <c r="P84" s="2066"/>
      <c r="Q84" s="2066"/>
      <c r="R84" s="2066"/>
      <c r="S84" s="2066"/>
      <c r="T84" s="2065"/>
      <c r="U84" s="2065"/>
      <c r="V84" s="2065"/>
      <c r="W84" s="2066" t="s">
        <v>2577</v>
      </c>
      <c r="X84" s="2066"/>
      <c r="Y84" s="2066"/>
      <c r="Z84" s="2066"/>
      <c r="AA84" s="2067"/>
      <c r="AB84" s="2067"/>
      <c r="AC84" s="2067"/>
      <c r="AD84" s="2067"/>
      <c r="AE84" s="2067"/>
      <c r="AF84" s="876" t="s">
        <v>17</v>
      </c>
      <c r="AG84" s="870"/>
    </row>
    <row r="85" spans="1:33" s="871" customFormat="1" ht="15.75" customHeight="1">
      <c r="A85" s="872"/>
      <c r="B85" s="873"/>
      <c r="C85" s="873"/>
      <c r="D85" s="873"/>
      <c r="E85" s="873"/>
      <c r="F85" s="873"/>
      <c r="G85" s="873"/>
      <c r="H85" s="873"/>
      <c r="I85" s="873"/>
      <c r="J85" s="873"/>
      <c r="K85" s="2068"/>
      <c r="L85" s="2068"/>
      <c r="M85" s="2068"/>
      <c r="N85" s="2068"/>
      <c r="O85" s="2068"/>
      <c r="P85" s="2068"/>
      <c r="Q85" s="2068"/>
      <c r="R85" s="2068"/>
      <c r="S85" s="2068"/>
      <c r="T85" s="2068"/>
      <c r="U85" s="2068"/>
      <c r="V85" s="2068"/>
      <c r="W85" s="2068"/>
      <c r="X85" s="2068"/>
      <c r="Y85" s="2068"/>
      <c r="Z85" s="2068"/>
      <c r="AA85" s="2068"/>
      <c r="AB85" s="2068"/>
      <c r="AC85" s="2068"/>
      <c r="AD85" s="2068"/>
      <c r="AE85" s="2068"/>
      <c r="AF85" s="2069"/>
      <c r="AG85" s="870"/>
    </row>
    <row r="86" spans="1:33" s="871" customFormat="1" ht="15.75" customHeight="1">
      <c r="A86" s="872" t="s">
        <v>2578</v>
      </c>
      <c r="B86" s="873"/>
      <c r="C86" s="873"/>
      <c r="D86" s="873"/>
      <c r="E86" s="873"/>
      <c r="F86" s="873"/>
      <c r="G86" s="873"/>
      <c r="H86" s="873"/>
      <c r="I86" s="873"/>
      <c r="J86" s="873"/>
      <c r="K86" s="2073"/>
      <c r="L86" s="2073"/>
      <c r="M86" s="2073"/>
      <c r="N86" s="878"/>
      <c r="O86" s="875"/>
      <c r="P86" s="875"/>
      <c r="Q86" s="875"/>
      <c r="R86" s="873"/>
      <c r="S86" s="873"/>
      <c r="T86" s="873"/>
      <c r="U86" s="873"/>
      <c r="V86" s="873"/>
      <c r="W86" s="873"/>
      <c r="X86" s="873"/>
      <c r="Y86" s="873"/>
      <c r="Z86" s="873"/>
      <c r="AA86" s="873"/>
      <c r="AB86" s="873"/>
      <c r="AC86" s="873"/>
      <c r="AD86" s="873"/>
      <c r="AE86" s="873"/>
      <c r="AF86" s="876"/>
      <c r="AG86" s="870"/>
    </row>
    <row r="87" spans="1:33" s="871" customFormat="1" ht="15.75" customHeight="1">
      <c r="A87" s="872" t="s">
        <v>2579</v>
      </c>
      <c r="B87" s="873"/>
      <c r="C87" s="873"/>
      <c r="D87" s="873"/>
      <c r="E87" s="873"/>
      <c r="F87" s="873"/>
      <c r="G87" s="873"/>
      <c r="H87" s="873"/>
      <c r="I87" s="873"/>
      <c r="J87" s="873"/>
      <c r="K87" s="2074"/>
      <c r="L87" s="2074"/>
      <c r="M87" s="2074"/>
      <c r="N87" s="2074"/>
      <c r="O87" s="2074"/>
      <c r="P87" s="2074"/>
      <c r="Q87" s="2074"/>
      <c r="R87" s="2074"/>
      <c r="S87" s="2074"/>
      <c r="T87" s="2074"/>
      <c r="U87" s="2074"/>
      <c r="V87" s="2074"/>
      <c r="W87" s="2074"/>
      <c r="X87" s="2074"/>
      <c r="Y87" s="2074"/>
      <c r="Z87" s="2074"/>
      <c r="AA87" s="2074"/>
      <c r="AB87" s="2074"/>
      <c r="AC87" s="2074"/>
      <c r="AD87" s="2074"/>
      <c r="AE87" s="2074"/>
      <c r="AF87" s="2075"/>
      <c r="AG87" s="870"/>
    </row>
    <row r="88" spans="1:33" s="871" customFormat="1" ht="15.75" customHeight="1">
      <c r="A88" s="872" t="s">
        <v>2580</v>
      </c>
      <c r="B88" s="873"/>
      <c r="C88" s="873"/>
      <c r="D88" s="873"/>
      <c r="E88" s="873"/>
      <c r="F88" s="873"/>
      <c r="G88" s="873"/>
      <c r="H88" s="873"/>
      <c r="I88" s="873"/>
      <c r="J88" s="873"/>
      <c r="K88" s="2076"/>
      <c r="L88" s="2076"/>
      <c r="M88" s="2076"/>
      <c r="N88" s="2076"/>
      <c r="O88" s="2076"/>
      <c r="P88" s="2076"/>
      <c r="Q88" s="2076"/>
      <c r="R88" s="2076"/>
      <c r="S88" s="2076"/>
      <c r="T88" s="2076"/>
      <c r="U88" s="2076"/>
      <c r="V88" s="2076"/>
      <c r="W88" s="2076"/>
      <c r="X88" s="2076"/>
      <c r="Y88" s="2076"/>
      <c r="Z88" s="2076"/>
      <c r="AA88" s="2076"/>
      <c r="AB88" s="2076"/>
      <c r="AC88" s="2076"/>
      <c r="AD88" s="2076"/>
      <c r="AE88" s="2076"/>
      <c r="AF88" s="2077"/>
      <c r="AG88" s="870"/>
    </row>
    <row r="89" spans="1:33" s="871" customFormat="1" ht="15.75" customHeight="1">
      <c r="A89" s="872" t="s">
        <v>2581</v>
      </c>
      <c r="B89" s="873"/>
      <c r="C89" s="873"/>
      <c r="D89" s="873"/>
      <c r="E89" s="873"/>
      <c r="F89" s="873"/>
      <c r="G89" s="873"/>
      <c r="H89" s="873"/>
      <c r="I89" s="873"/>
      <c r="J89" s="873"/>
      <c r="K89" s="2076"/>
      <c r="L89" s="2076"/>
      <c r="M89" s="2076"/>
      <c r="N89" s="2076"/>
      <c r="O89" s="2076"/>
      <c r="P89" s="2076"/>
      <c r="Q89" s="2076"/>
      <c r="R89" s="2076"/>
      <c r="S89" s="2076"/>
      <c r="T89" s="2076"/>
      <c r="U89" s="2076"/>
      <c r="V89" s="2076"/>
      <c r="W89" s="2076"/>
      <c r="X89" s="2076"/>
      <c r="Y89" s="2076"/>
      <c r="Z89" s="2076"/>
      <c r="AA89" s="2076"/>
      <c r="AB89" s="2076"/>
      <c r="AC89" s="2076"/>
      <c r="AD89" s="2076"/>
      <c r="AE89" s="2076"/>
      <c r="AF89" s="2077"/>
      <c r="AG89" s="870"/>
    </row>
    <row r="90" spans="1:33" s="871" customFormat="1" ht="15.75" customHeight="1" thickBot="1">
      <c r="A90" s="880" t="s">
        <v>2582</v>
      </c>
      <c r="B90" s="881"/>
      <c r="C90" s="881"/>
      <c r="D90" s="881"/>
      <c r="E90" s="881"/>
      <c r="F90" s="881"/>
      <c r="G90" s="881"/>
      <c r="H90" s="881"/>
      <c r="I90" s="881"/>
      <c r="J90" s="881"/>
      <c r="K90" s="2078"/>
      <c r="L90" s="2078"/>
      <c r="M90" s="2078"/>
      <c r="N90" s="2078"/>
      <c r="O90" s="2078"/>
      <c r="P90" s="2078"/>
      <c r="Q90" s="2078"/>
      <c r="R90" s="2078"/>
      <c r="S90" s="2078"/>
      <c r="T90" s="2078"/>
      <c r="U90" s="2078"/>
      <c r="V90" s="2078"/>
      <c r="W90" s="2078"/>
      <c r="X90" s="2078"/>
      <c r="Y90" s="2078"/>
      <c r="Z90" s="2078"/>
      <c r="AA90" s="2078"/>
      <c r="AB90" s="2078"/>
      <c r="AC90" s="2078"/>
      <c r="AD90" s="2078"/>
      <c r="AE90" s="2078"/>
      <c r="AF90" s="2079"/>
      <c r="AG90" s="870"/>
    </row>
    <row r="91" spans="1:33" s="871" customFormat="1" ht="15.75" customHeight="1">
      <c r="A91" s="867" t="s">
        <v>2591</v>
      </c>
      <c r="B91" s="884"/>
      <c r="C91" s="884"/>
      <c r="D91" s="884"/>
      <c r="E91" s="884"/>
      <c r="F91" s="884"/>
      <c r="G91" s="884"/>
      <c r="H91" s="884"/>
      <c r="I91" s="884"/>
      <c r="J91" s="884"/>
      <c r="K91" s="2081"/>
      <c r="L91" s="2081"/>
      <c r="M91" s="2081"/>
      <c r="N91" s="2081"/>
      <c r="O91" s="2081"/>
      <c r="P91" s="2081"/>
      <c r="Q91" s="2081"/>
      <c r="R91" s="2081"/>
      <c r="S91" s="2081"/>
      <c r="T91" s="2081"/>
      <c r="U91" s="2081"/>
      <c r="V91" s="2081"/>
      <c r="W91" s="2081"/>
      <c r="X91" s="2081"/>
      <c r="Y91" s="2081"/>
      <c r="Z91" s="2081"/>
      <c r="AA91" s="2081"/>
      <c r="AB91" s="2081"/>
      <c r="AC91" s="2081"/>
      <c r="AD91" s="2081"/>
      <c r="AE91" s="2081"/>
      <c r="AF91" s="2082"/>
      <c r="AG91" s="870"/>
    </row>
    <row r="92" spans="1:33" s="871" customFormat="1" ht="15.75" customHeight="1">
      <c r="A92" s="872" t="s">
        <v>2570</v>
      </c>
      <c r="B92" s="873"/>
      <c r="C92" s="873"/>
      <c r="D92" s="873"/>
      <c r="E92" s="873"/>
      <c r="F92" s="874"/>
      <c r="G92" s="874"/>
      <c r="H92" s="874"/>
      <c r="I92" s="874"/>
      <c r="J92" s="874"/>
      <c r="K92" s="874" t="s">
        <v>2571</v>
      </c>
      <c r="L92" s="2065"/>
      <c r="M92" s="2065"/>
      <c r="N92" s="2065"/>
      <c r="O92" s="2065"/>
      <c r="P92" s="2066" t="s">
        <v>2572</v>
      </c>
      <c r="Q92" s="2066"/>
      <c r="R92" s="2066"/>
      <c r="S92" s="2065"/>
      <c r="T92" s="2065"/>
      <c r="U92" s="2065"/>
      <c r="V92" s="2065"/>
      <c r="W92" s="2066" t="s">
        <v>2573</v>
      </c>
      <c r="X92" s="2066"/>
      <c r="Y92" s="2066"/>
      <c r="Z92" s="2067"/>
      <c r="AA92" s="2067"/>
      <c r="AB92" s="2067"/>
      <c r="AC92" s="2067"/>
      <c r="AD92" s="2067"/>
      <c r="AE92" s="2067"/>
      <c r="AF92" s="876" t="s">
        <v>17</v>
      </c>
      <c r="AG92" s="870"/>
    </row>
    <row r="93" spans="1:33" s="871" customFormat="1" ht="15.75" customHeight="1">
      <c r="A93" s="872" t="s">
        <v>2574</v>
      </c>
      <c r="B93" s="873"/>
      <c r="C93" s="873"/>
      <c r="D93" s="873"/>
      <c r="E93" s="873"/>
      <c r="F93" s="877"/>
      <c r="G93" s="877"/>
      <c r="H93" s="877"/>
      <c r="I93" s="877"/>
      <c r="J93" s="877"/>
      <c r="K93" s="2071"/>
      <c r="L93" s="2071"/>
      <c r="M93" s="2071"/>
      <c r="N93" s="2071"/>
      <c r="O93" s="2071"/>
      <c r="P93" s="2071"/>
      <c r="Q93" s="2071"/>
      <c r="R93" s="2071"/>
      <c r="S93" s="2071"/>
      <c r="T93" s="2071"/>
      <c r="U93" s="2071"/>
      <c r="V93" s="2071"/>
      <c r="W93" s="2071"/>
      <c r="X93" s="2071"/>
      <c r="Y93" s="2071"/>
      <c r="Z93" s="2071"/>
      <c r="AA93" s="2071"/>
      <c r="AB93" s="2071"/>
      <c r="AC93" s="2071"/>
      <c r="AD93" s="2071"/>
      <c r="AE93" s="2071"/>
      <c r="AF93" s="2072"/>
      <c r="AG93" s="870"/>
    </row>
    <row r="94" spans="1:33" s="871" customFormat="1" ht="15.75" customHeight="1">
      <c r="A94" s="872" t="s">
        <v>2575</v>
      </c>
      <c r="B94" s="873"/>
      <c r="C94" s="873"/>
      <c r="D94" s="873"/>
      <c r="E94" s="873"/>
      <c r="F94" s="873"/>
      <c r="G94" s="873"/>
      <c r="H94" s="873"/>
      <c r="I94" s="873"/>
      <c r="J94" s="873"/>
      <c r="K94" s="874" t="s">
        <v>2571</v>
      </c>
      <c r="L94" s="2065"/>
      <c r="M94" s="2065"/>
      <c r="N94" s="2065"/>
      <c r="O94" s="2066" t="s">
        <v>2576</v>
      </c>
      <c r="P94" s="2066"/>
      <c r="Q94" s="2066"/>
      <c r="R94" s="2066"/>
      <c r="S94" s="2066"/>
      <c r="T94" s="2065"/>
      <c r="U94" s="2065"/>
      <c r="V94" s="2065"/>
      <c r="W94" s="2066" t="s">
        <v>2577</v>
      </c>
      <c r="X94" s="2066"/>
      <c r="Y94" s="2066"/>
      <c r="Z94" s="2066"/>
      <c r="AA94" s="2067"/>
      <c r="AB94" s="2067"/>
      <c r="AC94" s="2067"/>
      <c r="AD94" s="2067"/>
      <c r="AE94" s="2067"/>
      <c r="AF94" s="876" t="s">
        <v>17</v>
      </c>
      <c r="AG94" s="870"/>
    </row>
    <row r="95" spans="1:33" s="871" customFormat="1" ht="15.75" customHeight="1">
      <c r="A95" s="872"/>
      <c r="B95" s="873"/>
      <c r="C95" s="873"/>
      <c r="D95" s="873"/>
      <c r="E95" s="873"/>
      <c r="F95" s="873"/>
      <c r="G95" s="873"/>
      <c r="H95" s="873"/>
      <c r="I95" s="873"/>
      <c r="J95" s="873"/>
      <c r="K95" s="2068"/>
      <c r="L95" s="2068"/>
      <c r="M95" s="2068"/>
      <c r="N95" s="2068"/>
      <c r="O95" s="2068"/>
      <c r="P95" s="2068"/>
      <c r="Q95" s="2068"/>
      <c r="R95" s="2068"/>
      <c r="S95" s="2068"/>
      <c r="T95" s="2068"/>
      <c r="U95" s="2068"/>
      <c r="V95" s="2068"/>
      <c r="W95" s="2068"/>
      <c r="X95" s="2068"/>
      <c r="Y95" s="2068"/>
      <c r="Z95" s="2068"/>
      <c r="AA95" s="2068"/>
      <c r="AB95" s="2068"/>
      <c r="AC95" s="2068"/>
      <c r="AD95" s="2068"/>
      <c r="AE95" s="2068"/>
      <c r="AF95" s="2069"/>
      <c r="AG95" s="870"/>
    </row>
    <row r="96" spans="1:33" s="871" customFormat="1" ht="15.75" customHeight="1">
      <c r="A96" s="872" t="s">
        <v>2578</v>
      </c>
      <c r="B96" s="873"/>
      <c r="C96" s="873"/>
      <c r="D96" s="873"/>
      <c r="E96" s="873"/>
      <c r="F96" s="873"/>
      <c r="G96" s="873"/>
      <c r="H96" s="873"/>
      <c r="I96" s="873"/>
      <c r="J96" s="873"/>
      <c r="K96" s="2073"/>
      <c r="L96" s="2073"/>
      <c r="M96" s="2073"/>
      <c r="N96" s="878"/>
      <c r="O96" s="875"/>
      <c r="P96" s="875"/>
      <c r="Q96" s="875"/>
      <c r="R96" s="873"/>
      <c r="S96" s="873"/>
      <c r="T96" s="873"/>
      <c r="U96" s="873"/>
      <c r="V96" s="873"/>
      <c r="W96" s="873"/>
      <c r="X96" s="873"/>
      <c r="Y96" s="873"/>
      <c r="Z96" s="873"/>
      <c r="AA96" s="873"/>
      <c r="AB96" s="873"/>
      <c r="AC96" s="873"/>
      <c r="AD96" s="873"/>
      <c r="AE96" s="873"/>
      <c r="AF96" s="876"/>
      <c r="AG96" s="870"/>
    </row>
    <row r="97" spans="1:33" s="871" customFormat="1" ht="15.75" customHeight="1">
      <c r="A97" s="872" t="s">
        <v>2579</v>
      </c>
      <c r="B97" s="873"/>
      <c r="C97" s="873"/>
      <c r="D97" s="873"/>
      <c r="E97" s="873"/>
      <c r="F97" s="873"/>
      <c r="G97" s="873"/>
      <c r="H97" s="873"/>
      <c r="I97" s="873"/>
      <c r="J97" s="873"/>
      <c r="K97" s="2074"/>
      <c r="L97" s="2074"/>
      <c r="M97" s="2074"/>
      <c r="N97" s="2074"/>
      <c r="O97" s="2074"/>
      <c r="P97" s="2074"/>
      <c r="Q97" s="2074"/>
      <c r="R97" s="2074"/>
      <c r="S97" s="2074"/>
      <c r="T97" s="2074"/>
      <c r="U97" s="2074"/>
      <c r="V97" s="2074"/>
      <c r="W97" s="2074"/>
      <c r="X97" s="2074"/>
      <c r="Y97" s="2074"/>
      <c r="Z97" s="2074"/>
      <c r="AA97" s="2074"/>
      <c r="AB97" s="2074"/>
      <c r="AC97" s="2074"/>
      <c r="AD97" s="2074"/>
      <c r="AE97" s="2074"/>
      <c r="AF97" s="2075"/>
      <c r="AG97" s="870"/>
    </row>
    <row r="98" spans="1:33" s="871" customFormat="1" ht="15.75" customHeight="1">
      <c r="A98" s="872" t="s">
        <v>2580</v>
      </c>
      <c r="B98" s="873"/>
      <c r="C98" s="873"/>
      <c r="D98" s="873"/>
      <c r="E98" s="873"/>
      <c r="F98" s="873"/>
      <c r="G98" s="873"/>
      <c r="H98" s="873"/>
      <c r="I98" s="873"/>
      <c r="J98" s="873"/>
      <c r="K98" s="2076"/>
      <c r="L98" s="2076"/>
      <c r="M98" s="2076"/>
      <c r="N98" s="2076"/>
      <c r="O98" s="2076"/>
      <c r="P98" s="2076"/>
      <c r="Q98" s="2076"/>
      <c r="R98" s="2076"/>
      <c r="S98" s="2076"/>
      <c r="T98" s="2076"/>
      <c r="U98" s="2076"/>
      <c r="V98" s="2076"/>
      <c r="W98" s="2076"/>
      <c r="X98" s="2076"/>
      <c r="Y98" s="2076"/>
      <c r="Z98" s="2076"/>
      <c r="AA98" s="2076"/>
      <c r="AB98" s="2076"/>
      <c r="AC98" s="2076"/>
      <c r="AD98" s="2076"/>
      <c r="AE98" s="2076"/>
      <c r="AF98" s="2077"/>
      <c r="AG98" s="870"/>
    </row>
    <row r="99" spans="1:33" s="871" customFormat="1" ht="15.75" customHeight="1">
      <c r="A99" s="872" t="s">
        <v>2581</v>
      </c>
      <c r="B99" s="873"/>
      <c r="C99" s="873"/>
      <c r="D99" s="873"/>
      <c r="E99" s="873"/>
      <c r="F99" s="873"/>
      <c r="G99" s="873"/>
      <c r="H99" s="873"/>
      <c r="I99" s="873"/>
      <c r="J99" s="873"/>
      <c r="K99" s="2076"/>
      <c r="L99" s="2076"/>
      <c r="M99" s="2076"/>
      <c r="N99" s="2076"/>
      <c r="O99" s="2076"/>
      <c r="P99" s="2076"/>
      <c r="Q99" s="2076"/>
      <c r="R99" s="2076"/>
      <c r="S99" s="2076"/>
      <c r="T99" s="2076"/>
      <c r="U99" s="2076"/>
      <c r="V99" s="2076"/>
      <c r="W99" s="2076"/>
      <c r="X99" s="2076"/>
      <c r="Y99" s="2076"/>
      <c r="Z99" s="2076"/>
      <c r="AA99" s="2076"/>
      <c r="AB99" s="2076"/>
      <c r="AC99" s="2076"/>
      <c r="AD99" s="2076"/>
      <c r="AE99" s="2076"/>
      <c r="AF99" s="2077"/>
      <c r="AG99" s="870"/>
    </row>
    <row r="100" spans="1:33" s="871" customFormat="1" ht="15.75" customHeight="1" thickBot="1">
      <c r="A100" s="880" t="s">
        <v>2582</v>
      </c>
      <c r="B100" s="881"/>
      <c r="C100" s="881"/>
      <c r="D100" s="881"/>
      <c r="E100" s="881"/>
      <c r="F100" s="881"/>
      <c r="G100" s="881"/>
      <c r="H100" s="881"/>
      <c r="I100" s="881"/>
      <c r="J100" s="881"/>
      <c r="K100" s="2078"/>
      <c r="L100" s="2078"/>
      <c r="M100" s="2078"/>
      <c r="N100" s="2078"/>
      <c r="O100" s="2078"/>
      <c r="P100" s="2078"/>
      <c r="Q100" s="2078"/>
      <c r="R100" s="2078"/>
      <c r="S100" s="2078"/>
      <c r="T100" s="2078"/>
      <c r="U100" s="2078"/>
      <c r="V100" s="2078"/>
      <c r="W100" s="2078"/>
      <c r="X100" s="2078"/>
      <c r="Y100" s="2078"/>
      <c r="Z100" s="2078"/>
      <c r="AA100" s="2078"/>
      <c r="AB100" s="2078"/>
      <c r="AC100" s="2078"/>
      <c r="AD100" s="2078"/>
      <c r="AE100" s="2078"/>
      <c r="AF100" s="2079"/>
      <c r="AG100" s="870"/>
    </row>
    <row r="126" spans="1:32">
      <c r="A126" s="885" t="s">
        <v>2592</v>
      </c>
    </row>
    <row r="127" spans="1:32" ht="13.5">
      <c r="A127" s="334" t="s">
        <v>2593</v>
      </c>
      <c r="AA127" s="885" t="s">
        <v>3902</v>
      </c>
    </row>
    <row r="128" spans="1:32" ht="13.5">
      <c r="A128" s="334" t="s">
        <v>2595</v>
      </c>
      <c r="AA128" s="885" t="s">
        <v>2596</v>
      </c>
      <c r="AF128" s="885" t="s">
        <v>2597</v>
      </c>
    </row>
    <row r="129" spans="1:32" ht="13.5">
      <c r="A129" s="334" t="s">
        <v>2598</v>
      </c>
      <c r="AA129" s="885" t="s">
        <v>2599</v>
      </c>
      <c r="AF129" s="885" t="s">
        <v>2600</v>
      </c>
    </row>
    <row r="130" spans="1:32" ht="13.5">
      <c r="A130" s="334" t="s">
        <v>2601</v>
      </c>
      <c r="AA130" s="885" t="s">
        <v>2602</v>
      </c>
      <c r="AF130" s="885" t="s">
        <v>2603</v>
      </c>
    </row>
    <row r="131" spans="1:32" ht="13.5">
      <c r="A131" s="334" t="s">
        <v>2604</v>
      </c>
      <c r="AA131" s="885" t="s">
        <v>2605</v>
      </c>
      <c r="AF131" s="885" t="s">
        <v>2606</v>
      </c>
    </row>
    <row r="132" spans="1:32" ht="13.5">
      <c r="A132" s="334" t="s">
        <v>2607</v>
      </c>
      <c r="AA132" s="885" t="s">
        <v>2608</v>
      </c>
      <c r="AF132" s="885" t="s">
        <v>2609</v>
      </c>
    </row>
    <row r="133" spans="1:32" ht="13.5">
      <c r="A133" s="334" t="s">
        <v>2610</v>
      </c>
      <c r="AA133" s="885" t="s">
        <v>2611</v>
      </c>
      <c r="AF133" s="885" t="s">
        <v>2612</v>
      </c>
    </row>
    <row r="134" spans="1:32" ht="13.5">
      <c r="A134" s="334" t="s">
        <v>2613</v>
      </c>
      <c r="AA134" s="885" t="s">
        <v>2614</v>
      </c>
      <c r="AF134" s="885" t="s">
        <v>2615</v>
      </c>
    </row>
    <row r="135" spans="1:32" ht="13.5">
      <c r="A135" s="334" t="s">
        <v>2616</v>
      </c>
      <c r="AA135" s="885" t="s">
        <v>2617</v>
      </c>
      <c r="AF135" s="885" t="s">
        <v>2618</v>
      </c>
    </row>
    <row r="136" spans="1:32" ht="13.5">
      <c r="A136" s="334" t="s">
        <v>2619</v>
      </c>
      <c r="AA136" s="885" t="s">
        <v>2620</v>
      </c>
      <c r="AF136" s="885" t="s">
        <v>2621</v>
      </c>
    </row>
    <row r="137" spans="1:32" ht="13.5">
      <c r="A137" s="334" t="s">
        <v>2622</v>
      </c>
      <c r="AA137" s="885" t="s">
        <v>2623</v>
      </c>
      <c r="AF137" s="885" t="s">
        <v>2624</v>
      </c>
    </row>
    <row r="138" spans="1:32" ht="13.5">
      <c r="A138" s="334" t="s">
        <v>2625</v>
      </c>
      <c r="AA138" s="885" t="s">
        <v>2626</v>
      </c>
      <c r="AF138" s="885" t="s">
        <v>2627</v>
      </c>
    </row>
    <row r="139" spans="1:32" ht="13.5">
      <c r="A139" s="334" t="s">
        <v>2628</v>
      </c>
      <c r="AA139" s="885" t="s">
        <v>2629</v>
      </c>
      <c r="AF139" s="885" t="s">
        <v>2630</v>
      </c>
    </row>
    <row r="140" spans="1:32" ht="13.5">
      <c r="A140" s="334" t="s">
        <v>2631</v>
      </c>
      <c r="AA140" s="885" t="s">
        <v>2632</v>
      </c>
      <c r="AF140" s="885" t="s">
        <v>2633</v>
      </c>
    </row>
    <row r="141" spans="1:32" ht="13.5">
      <c r="A141" s="334" t="s">
        <v>2634</v>
      </c>
      <c r="AA141" s="885" t="s">
        <v>2635</v>
      </c>
      <c r="AF141" s="885" t="s">
        <v>2636</v>
      </c>
    </row>
    <row r="142" spans="1:32" ht="13.5">
      <c r="A142" s="334" t="s">
        <v>2637</v>
      </c>
      <c r="AA142" s="885" t="s">
        <v>2638</v>
      </c>
      <c r="AF142" s="885" t="s">
        <v>2639</v>
      </c>
    </row>
    <row r="143" spans="1:32" ht="13.5">
      <c r="A143" s="334" t="s">
        <v>2640</v>
      </c>
      <c r="AA143" s="885" t="s">
        <v>2641</v>
      </c>
      <c r="AF143" s="885" t="s">
        <v>2642</v>
      </c>
    </row>
    <row r="144" spans="1:32" ht="13.5">
      <c r="A144" s="334" t="s">
        <v>2643</v>
      </c>
      <c r="AA144" s="885" t="s">
        <v>2644</v>
      </c>
      <c r="AF144" s="885" t="s">
        <v>2645</v>
      </c>
    </row>
    <row r="145" spans="27:32">
      <c r="AA145" s="885" t="s">
        <v>2646</v>
      </c>
      <c r="AF145" s="885" t="s">
        <v>2647</v>
      </c>
    </row>
    <row r="146" spans="27:32">
      <c r="AA146" s="885" t="s">
        <v>2648</v>
      </c>
      <c r="AF146" s="885" t="s">
        <v>2649</v>
      </c>
    </row>
    <row r="147" spans="27:32">
      <c r="AA147" s="885" t="s">
        <v>2650</v>
      </c>
      <c r="AF147" s="885" t="s">
        <v>2651</v>
      </c>
    </row>
    <row r="148" spans="27:32">
      <c r="AA148" s="885" t="s">
        <v>2652</v>
      </c>
      <c r="AF148" s="885" t="s">
        <v>2653</v>
      </c>
    </row>
    <row r="149" spans="27:32">
      <c r="AA149" s="885" t="s">
        <v>2654</v>
      </c>
      <c r="AF149" s="885" t="s">
        <v>2655</v>
      </c>
    </row>
    <row r="150" spans="27:32">
      <c r="AA150" s="885" t="s">
        <v>2656</v>
      </c>
      <c r="AF150" s="885" t="s">
        <v>2657</v>
      </c>
    </row>
    <row r="151" spans="27:32">
      <c r="AA151" s="885" t="s">
        <v>2658</v>
      </c>
      <c r="AF151" s="885" t="s">
        <v>2659</v>
      </c>
    </row>
    <row r="152" spans="27:32">
      <c r="AA152" s="885" t="s">
        <v>2660</v>
      </c>
      <c r="AF152" s="885" t="s">
        <v>2661</v>
      </c>
    </row>
    <row r="153" spans="27:32">
      <c r="AA153" s="885" t="s">
        <v>2662</v>
      </c>
      <c r="AF153" s="885" t="s">
        <v>2663</v>
      </c>
    </row>
    <row r="154" spans="27:32">
      <c r="AA154" s="885" t="s">
        <v>2664</v>
      </c>
      <c r="AF154" s="885" t="s">
        <v>2665</v>
      </c>
    </row>
    <row r="155" spans="27:32">
      <c r="AA155" s="885" t="s">
        <v>2666</v>
      </c>
      <c r="AF155" s="885" t="s">
        <v>2667</v>
      </c>
    </row>
    <row r="156" spans="27:32">
      <c r="AA156" s="885" t="s">
        <v>2668</v>
      </c>
      <c r="AF156" s="885" t="s">
        <v>2669</v>
      </c>
    </row>
    <row r="157" spans="27:32">
      <c r="AA157" s="885" t="s">
        <v>2670</v>
      </c>
      <c r="AF157" s="885" t="s">
        <v>2671</v>
      </c>
    </row>
    <row r="158" spans="27:32">
      <c r="AA158" s="885" t="s">
        <v>2672</v>
      </c>
      <c r="AF158" s="885" t="s">
        <v>2673</v>
      </c>
    </row>
    <row r="159" spans="27:32">
      <c r="AA159" s="885" t="s">
        <v>2674</v>
      </c>
      <c r="AF159" s="885" t="s">
        <v>2675</v>
      </c>
    </row>
    <row r="160" spans="27:32">
      <c r="AA160" s="885" t="s">
        <v>2676</v>
      </c>
      <c r="AF160" s="885" t="s">
        <v>2677</v>
      </c>
    </row>
    <row r="161" spans="27:32">
      <c r="AA161" s="885" t="s">
        <v>2678</v>
      </c>
      <c r="AF161" s="885" t="s">
        <v>2679</v>
      </c>
    </row>
    <row r="162" spans="27:32">
      <c r="AA162" s="885" t="s">
        <v>2680</v>
      </c>
      <c r="AF162" s="885" t="s">
        <v>2681</v>
      </c>
    </row>
    <row r="163" spans="27:32">
      <c r="AA163" s="885" t="s">
        <v>2682</v>
      </c>
      <c r="AF163" s="885" t="s">
        <v>2683</v>
      </c>
    </row>
    <row r="164" spans="27:32">
      <c r="AA164" s="885" t="s">
        <v>2684</v>
      </c>
      <c r="AF164" s="885" t="s">
        <v>2685</v>
      </c>
    </row>
    <row r="165" spans="27:32">
      <c r="AA165" s="885" t="s">
        <v>2686</v>
      </c>
      <c r="AF165" s="885" t="s">
        <v>2687</v>
      </c>
    </row>
    <row r="166" spans="27:32">
      <c r="AA166" s="885" t="s">
        <v>2688</v>
      </c>
      <c r="AF166" s="885" t="s">
        <v>2689</v>
      </c>
    </row>
    <row r="167" spans="27:32">
      <c r="AA167" s="885" t="s">
        <v>2690</v>
      </c>
      <c r="AF167" s="885" t="s">
        <v>2691</v>
      </c>
    </row>
    <row r="168" spans="27:32">
      <c r="AA168" s="885" t="s">
        <v>2692</v>
      </c>
      <c r="AF168" s="885" t="s">
        <v>2693</v>
      </c>
    </row>
    <row r="169" spans="27:32">
      <c r="AA169" s="885" t="s">
        <v>2694</v>
      </c>
      <c r="AF169" s="885" t="s">
        <v>2695</v>
      </c>
    </row>
    <row r="170" spans="27:32">
      <c r="AA170" s="885" t="s">
        <v>2696</v>
      </c>
      <c r="AF170" s="885" t="s">
        <v>2697</v>
      </c>
    </row>
    <row r="171" spans="27:32">
      <c r="AA171" s="885" t="s">
        <v>2698</v>
      </c>
      <c r="AF171" s="885" t="s">
        <v>2699</v>
      </c>
    </row>
    <row r="172" spans="27:32">
      <c r="AA172" s="885" t="s">
        <v>2700</v>
      </c>
      <c r="AF172" s="885" t="s">
        <v>2701</v>
      </c>
    </row>
    <row r="173" spans="27:32">
      <c r="AA173" s="885" t="s">
        <v>2702</v>
      </c>
      <c r="AF173" s="885" t="s">
        <v>2703</v>
      </c>
    </row>
    <row r="174" spans="27:32">
      <c r="AA174" s="885" t="s">
        <v>2704</v>
      </c>
      <c r="AF174" s="885" t="s">
        <v>2705</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E18" sqref="AE18:AF18"/>
    </sheetView>
  </sheetViews>
  <sheetFormatPr defaultRowHeight="12"/>
  <cols>
    <col min="1" max="23" width="3" style="691" customWidth="1"/>
    <col min="24" max="24" width="3.25" style="691" customWidth="1"/>
    <col min="25" max="29" width="3" style="691" customWidth="1"/>
    <col min="30" max="256" width="9" style="691"/>
    <col min="257" max="279" width="3" style="691" customWidth="1"/>
    <col min="280" max="280" width="3.25" style="691" customWidth="1"/>
    <col min="281" max="285" width="3" style="691" customWidth="1"/>
    <col min="286" max="512" width="9" style="691"/>
    <col min="513" max="535" width="3" style="691" customWidth="1"/>
    <col min="536" max="536" width="3.25" style="691" customWidth="1"/>
    <col min="537" max="541" width="3" style="691" customWidth="1"/>
    <col min="542" max="768" width="9" style="691"/>
    <col min="769" max="791" width="3" style="691" customWidth="1"/>
    <col min="792" max="792" width="3.25" style="691" customWidth="1"/>
    <col min="793" max="797" width="3" style="691" customWidth="1"/>
    <col min="798" max="1024" width="9" style="691"/>
    <col min="1025" max="1047" width="3" style="691" customWidth="1"/>
    <col min="1048" max="1048" width="3.25" style="691" customWidth="1"/>
    <col min="1049" max="1053" width="3" style="691" customWidth="1"/>
    <col min="1054" max="1280" width="9" style="691"/>
    <col min="1281" max="1303" width="3" style="691" customWidth="1"/>
    <col min="1304" max="1304" width="3.25" style="691" customWidth="1"/>
    <col min="1305" max="1309" width="3" style="691" customWidth="1"/>
    <col min="1310" max="1536" width="9" style="691"/>
    <col min="1537" max="1559" width="3" style="691" customWidth="1"/>
    <col min="1560" max="1560" width="3.25" style="691" customWidth="1"/>
    <col min="1561" max="1565" width="3" style="691" customWidth="1"/>
    <col min="1566" max="1792" width="9" style="691"/>
    <col min="1793" max="1815" width="3" style="691" customWidth="1"/>
    <col min="1816" max="1816" width="3.25" style="691" customWidth="1"/>
    <col min="1817" max="1821" width="3" style="691" customWidth="1"/>
    <col min="1822" max="2048" width="9" style="691"/>
    <col min="2049" max="2071" width="3" style="691" customWidth="1"/>
    <col min="2072" max="2072" width="3.25" style="691" customWidth="1"/>
    <col min="2073" max="2077" width="3" style="691" customWidth="1"/>
    <col min="2078" max="2304" width="9" style="691"/>
    <col min="2305" max="2327" width="3" style="691" customWidth="1"/>
    <col min="2328" max="2328" width="3.25" style="691" customWidth="1"/>
    <col min="2329" max="2333" width="3" style="691" customWidth="1"/>
    <col min="2334" max="2560" width="9" style="691"/>
    <col min="2561" max="2583" width="3" style="691" customWidth="1"/>
    <col min="2584" max="2584" width="3.25" style="691" customWidth="1"/>
    <col min="2585" max="2589" width="3" style="691" customWidth="1"/>
    <col min="2590" max="2816" width="9" style="691"/>
    <col min="2817" max="2839" width="3" style="691" customWidth="1"/>
    <col min="2840" max="2840" width="3.25" style="691" customWidth="1"/>
    <col min="2841" max="2845" width="3" style="691" customWidth="1"/>
    <col min="2846" max="3072" width="9" style="691"/>
    <col min="3073" max="3095" width="3" style="691" customWidth="1"/>
    <col min="3096" max="3096" width="3.25" style="691" customWidth="1"/>
    <col min="3097" max="3101" width="3" style="691" customWidth="1"/>
    <col min="3102" max="3328" width="9" style="691"/>
    <col min="3329" max="3351" width="3" style="691" customWidth="1"/>
    <col min="3352" max="3352" width="3.25" style="691" customWidth="1"/>
    <col min="3353" max="3357" width="3" style="691" customWidth="1"/>
    <col min="3358" max="3584" width="9" style="691"/>
    <col min="3585" max="3607" width="3" style="691" customWidth="1"/>
    <col min="3608" max="3608" width="3.25" style="691" customWidth="1"/>
    <col min="3609" max="3613" width="3" style="691" customWidth="1"/>
    <col min="3614" max="3840" width="9" style="691"/>
    <col min="3841" max="3863" width="3" style="691" customWidth="1"/>
    <col min="3864" max="3864" width="3.25" style="691" customWidth="1"/>
    <col min="3865" max="3869" width="3" style="691" customWidth="1"/>
    <col min="3870" max="4096" width="9" style="691"/>
    <col min="4097" max="4119" width="3" style="691" customWidth="1"/>
    <col min="4120" max="4120" width="3.25" style="691" customWidth="1"/>
    <col min="4121" max="4125" width="3" style="691" customWidth="1"/>
    <col min="4126" max="4352" width="9" style="691"/>
    <col min="4353" max="4375" width="3" style="691" customWidth="1"/>
    <col min="4376" max="4376" width="3.25" style="691" customWidth="1"/>
    <col min="4377" max="4381" width="3" style="691" customWidth="1"/>
    <col min="4382" max="4608" width="9" style="691"/>
    <col min="4609" max="4631" width="3" style="691" customWidth="1"/>
    <col min="4632" max="4632" width="3.25" style="691" customWidth="1"/>
    <col min="4633" max="4637" width="3" style="691" customWidth="1"/>
    <col min="4638" max="4864" width="9" style="691"/>
    <col min="4865" max="4887" width="3" style="691" customWidth="1"/>
    <col min="4888" max="4888" width="3.25" style="691" customWidth="1"/>
    <col min="4889" max="4893" width="3" style="691" customWidth="1"/>
    <col min="4894" max="5120" width="9" style="691"/>
    <col min="5121" max="5143" width="3" style="691" customWidth="1"/>
    <col min="5144" max="5144" width="3.25" style="691" customWidth="1"/>
    <col min="5145" max="5149" width="3" style="691" customWidth="1"/>
    <col min="5150" max="5376" width="9" style="691"/>
    <col min="5377" max="5399" width="3" style="691" customWidth="1"/>
    <col min="5400" max="5400" width="3.25" style="691" customWidth="1"/>
    <col min="5401" max="5405" width="3" style="691" customWidth="1"/>
    <col min="5406" max="5632" width="9" style="691"/>
    <col min="5633" max="5655" width="3" style="691" customWidth="1"/>
    <col min="5656" max="5656" width="3.25" style="691" customWidth="1"/>
    <col min="5657" max="5661" width="3" style="691" customWidth="1"/>
    <col min="5662" max="5888" width="9" style="691"/>
    <col min="5889" max="5911" width="3" style="691" customWidth="1"/>
    <col min="5912" max="5912" width="3.25" style="691" customWidth="1"/>
    <col min="5913" max="5917" width="3" style="691" customWidth="1"/>
    <col min="5918" max="6144" width="9" style="691"/>
    <col min="6145" max="6167" width="3" style="691" customWidth="1"/>
    <col min="6168" max="6168" width="3.25" style="691" customWidth="1"/>
    <col min="6169" max="6173" width="3" style="691" customWidth="1"/>
    <col min="6174" max="6400" width="9" style="691"/>
    <col min="6401" max="6423" width="3" style="691" customWidth="1"/>
    <col min="6424" max="6424" width="3.25" style="691" customWidth="1"/>
    <col min="6425" max="6429" width="3" style="691" customWidth="1"/>
    <col min="6430" max="6656" width="9" style="691"/>
    <col min="6657" max="6679" width="3" style="691" customWidth="1"/>
    <col min="6680" max="6680" width="3.25" style="691" customWidth="1"/>
    <col min="6681" max="6685" width="3" style="691" customWidth="1"/>
    <col min="6686" max="6912" width="9" style="691"/>
    <col min="6913" max="6935" width="3" style="691" customWidth="1"/>
    <col min="6936" max="6936" width="3.25" style="691" customWidth="1"/>
    <col min="6937" max="6941" width="3" style="691" customWidth="1"/>
    <col min="6942" max="7168" width="9" style="691"/>
    <col min="7169" max="7191" width="3" style="691" customWidth="1"/>
    <col min="7192" max="7192" width="3.25" style="691" customWidth="1"/>
    <col min="7193" max="7197" width="3" style="691" customWidth="1"/>
    <col min="7198" max="7424" width="9" style="691"/>
    <col min="7425" max="7447" width="3" style="691" customWidth="1"/>
    <col min="7448" max="7448" width="3.25" style="691" customWidth="1"/>
    <col min="7449" max="7453" width="3" style="691" customWidth="1"/>
    <col min="7454" max="7680" width="9" style="691"/>
    <col min="7681" max="7703" width="3" style="691" customWidth="1"/>
    <col min="7704" max="7704" width="3.25" style="691" customWidth="1"/>
    <col min="7705" max="7709" width="3" style="691" customWidth="1"/>
    <col min="7710" max="7936" width="9" style="691"/>
    <col min="7937" max="7959" width="3" style="691" customWidth="1"/>
    <col min="7960" max="7960" width="3.25" style="691" customWidth="1"/>
    <col min="7961" max="7965" width="3" style="691" customWidth="1"/>
    <col min="7966" max="8192" width="9" style="691"/>
    <col min="8193" max="8215" width="3" style="691" customWidth="1"/>
    <col min="8216" max="8216" width="3.25" style="691" customWidth="1"/>
    <col min="8217" max="8221" width="3" style="691" customWidth="1"/>
    <col min="8222" max="8448" width="9" style="691"/>
    <col min="8449" max="8471" width="3" style="691" customWidth="1"/>
    <col min="8472" max="8472" width="3.25" style="691" customWidth="1"/>
    <col min="8473" max="8477" width="3" style="691" customWidth="1"/>
    <col min="8478" max="8704" width="9" style="691"/>
    <col min="8705" max="8727" width="3" style="691" customWidth="1"/>
    <col min="8728" max="8728" width="3.25" style="691" customWidth="1"/>
    <col min="8729" max="8733" width="3" style="691" customWidth="1"/>
    <col min="8734" max="8960" width="9" style="691"/>
    <col min="8961" max="8983" width="3" style="691" customWidth="1"/>
    <col min="8984" max="8984" width="3.25" style="691" customWidth="1"/>
    <col min="8985" max="8989" width="3" style="691" customWidth="1"/>
    <col min="8990" max="9216" width="9" style="691"/>
    <col min="9217" max="9239" width="3" style="691" customWidth="1"/>
    <col min="9240" max="9240" width="3.25" style="691" customWidth="1"/>
    <col min="9241" max="9245" width="3" style="691" customWidth="1"/>
    <col min="9246" max="9472" width="9" style="691"/>
    <col min="9473" max="9495" width="3" style="691" customWidth="1"/>
    <col min="9496" max="9496" width="3.25" style="691" customWidth="1"/>
    <col min="9497" max="9501" width="3" style="691" customWidth="1"/>
    <col min="9502" max="9728" width="9" style="691"/>
    <col min="9729" max="9751" width="3" style="691" customWidth="1"/>
    <col min="9752" max="9752" width="3.25" style="691" customWidth="1"/>
    <col min="9753" max="9757" width="3" style="691" customWidth="1"/>
    <col min="9758" max="9984" width="9" style="691"/>
    <col min="9985" max="10007" width="3" style="691" customWidth="1"/>
    <col min="10008" max="10008" width="3.25" style="691" customWidth="1"/>
    <col min="10009" max="10013" width="3" style="691" customWidth="1"/>
    <col min="10014" max="10240" width="9" style="691"/>
    <col min="10241" max="10263" width="3" style="691" customWidth="1"/>
    <col min="10264" max="10264" width="3.25" style="691" customWidth="1"/>
    <col min="10265" max="10269" width="3" style="691" customWidth="1"/>
    <col min="10270" max="10496" width="9" style="691"/>
    <col min="10497" max="10519" width="3" style="691" customWidth="1"/>
    <col min="10520" max="10520" width="3.25" style="691" customWidth="1"/>
    <col min="10521" max="10525" width="3" style="691" customWidth="1"/>
    <col min="10526" max="10752" width="9" style="691"/>
    <col min="10753" max="10775" width="3" style="691" customWidth="1"/>
    <col min="10776" max="10776" width="3.25" style="691" customWidth="1"/>
    <col min="10777" max="10781" width="3" style="691" customWidth="1"/>
    <col min="10782" max="11008" width="9" style="691"/>
    <col min="11009" max="11031" width="3" style="691" customWidth="1"/>
    <col min="11032" max="11032" width="3.25" style="691" customWidth="1"/>
    <col min="11033" max="11037" width="3" style="691" customWidth="1"/>
    <col min="11038" max="11264" width="9" style="691"/>
    <col min="11265" max="11287" width="3" style="691" customWidth="1"/>
    <col min="11288" max="11288" width="3.25" style="691" customWidth="1"/>
    <col min="11289" max="11293" width="3" style="691" customWidth="1"/>
    <col min="11294" max="11520" width="9" style="691"/>
    <col min="11521" max="11543" width="3" style="691" customWidth="1"/>
    <col min="11544" max="11544" width="3.25" style="691" customWidth="1"/>
    <col min="11545" max="11549" width="3" style="691" customWidth="1"/>
    <col min="11550" max="11776" width="9" style="691"/>
    <col min="11777" max="11799" width="3" style="691" customWidth="1"/>
    <col min="11800" max="11800" width="3.25" style="691" customWidth="1"/>
    <col min="11801" max="11805" width="3" style="691" customWidth="1"/>
    <col min="11806" max="12032" width="9" style="691"/>
    <col min="12033" max="12055" width="3" style="691" customWidth="1"/>
    <col min="12056" max="12056" width="3.25" style="691" customWidth="1"/>
    <col min="12057" max="12061" width="3" style="691" customWidth="1"/>
    <col min="12062" max="12288" width="9" style="691"/>
    <col min="12289" max="12311" width="3" style="691" customWidth="1"/>
    <col min="12312" max="12312" width="3.25" style="691" customWidth="1"/>
    <col min="12313" max="12317" width="3" style="691" customWidth="1"/>
    <col min="12318" max="12544" width="9" style="691"/>
    <col min="12545" max="12567" width="3" style="691" customWidth="1"/>
    <col min="12568" max="12568" width="3.25" style="691" customWidth="1"/>
    <col min="12569" max="12573" width="3" style="691" customWidth="1"/>
    <col min="12574" max="12800" width="9" style="691"/>
    <col min="12801" max="12823" width="3" style="691" customWidth="1"/>
    <col min="12824" max="12824" width="3.25" style="691" customWidth="1"/>
    <col min="12825" max="12829" width="3" style="691" customWidth="1"/>
    <col min="12830" max="13056" width="9" style="691"/>
    <col min="13057" max="13079" width="3" style="691" customWidth="1"/>
    <col min="13080" max="13080" width="3.25" style="691" customWidth="1"/>
    <col min="13081" max="13085" width="3" style="691" customWidth="1"/>
    <col min="13086" max="13312" width="9" style="691"/>
    <col min="13313" max="13335" width="3" style="691" customWidth="1"/>
    <col min="13336" max="13336" width="3.25" style="691" customWidth="1"/>
    <col min="13337" max="13341" width="3" style="691" customWidth="1"/>
    <col min="13342" max="13568" width="9" style="691"/>
    <col min="13569" max="13591" width="3" style="691" customWidth="1"/>
    <col min="13592" max="13592" width="3.25" style="691" customWidth="1"/>
    <col min="13593" max="13597" width="3" style="691" customWidth="1"/>
    <col min="13598" max="13824" width="9" style="691"/>
    <col min="13825" max="13847" width="3" style="691" customWidth="1"/>
    <col min="13848" max="13848" width="3.25" style="691" customWidth="1"/>
    <col min="13849" max="13853" width="3" style="691" customWidth="1"/>
    <col min="13854" max="14080" width="9" style="691"/>
    <col min="14081" max="14103" width="3" style="691" customWidth="1"/>
    <col min="14104" max="14104" width="3.25" style="691" customWidth="1"/>
    <col min="14105" max="14109" width="3" style="691" customWidth="1"/>
    <col min="14110" max="14336" width="9" style="691"/>
    <col min="14337" max="14359" width="3" style="691" customWidth="1"/>
    <col min="14360" max="14360" width="3.25" style="691" customWidth="1"/>
    <col min="14361" max="14365" width="3" style="691" customWidth="1"/>
    <col min="14366" max="14592" width="9" style="691"/>
    <col min="14593" max="14615" width="3" style="691" customWidth="1"/>
    <col min="14616" max="14616" width="3.25" style="691" customWidth="1"/>
    <col min="14617" max="14621" width="3" style="691" customWidth="1"/>
    <col min="14622" max="14848" width="9" style="691"/>
    <col min="14849" max="14871" width="3" style="691" customWidth="1"/>
    <col min="14872" max="14872" width="3.25" style="691" customWidth="1"/>
    <col min="14873" max="14877" width="3" style="691" customWidth="1"/>
    <col min="14878" max="15104" width="9" style="691"/>
    <col min="15105" max="15127" width="3" style="691" customWidth="1"/>
    <col min="15128" max="15128" width="3.25" style="691" customWidth="1"/>
    <col min="15129" max="15133" width="3" style="691" customWidth="1"/>
    <col min="15134" max="15360" width="9" style="691"/>
    <col min="15361" max="15383" width="3" style="691" customWidth="1"/>
    <col min="15384" max="15384" width="3.25" style="691" customWidth="1"/>
    <col min="15385" max="15389" width="3" style="691" customWidth="1"/>
    <col min="15390" max="15616" width="9" style="691"/>
    <col min="15617" max="15639" width="3" style="691" customWidth="1"/>
    <col min="15640" max="15640" width="3.25" style="691" customWidth="1"/>
    <col min="15641" max="15645" width="3" style="691" customWidth="1"/>
    <col min="15646" max="15872" width="9" style="691"/>
    <col min="15873" max="15895" width="3" style="691" customWidth="1"/>
    <col min="15896" max="15896" width="3.25" style="691" customWidth="1"/>
    <col min="15897" max="15901" width="3" style="691" customWidth="1"/>
    <col min="15902" max="16128" width="9" style="691"/>
    <col min="16129" max="16151" width="3" style="691" customWidth="1"/>
    <col min="16152" max="16152" width="3.25" style="691" customWidth="1"/>
    <col min="16153" max="16157" width="3" style="691" customWidth="1"/>
    <col min="16158" max="16384" width="9" style="691"/>
  </cols>
  <sheetData>
    <row r="1" spans="1:36" ht="17.100000000000001" customHeight="1">
      <c r="A1" s="2086" t="s">
        <v>3903</v>
      </c>
      <c r="B1" s="2086"/>
      <c r="C1" s="2086"/>
      <c r="D1" s="2086"/>
      <c r="E1" s="2086"/>
      <c r="F1" s="2086"/>
      <c r="G1" s="2086"/>
      <c r="H1" s="2086"/>
      <c r="I1" s="2086"/>
      <c r="J1" s="2087"/>
      <c r="K1" s="2087"/>
      <c r="L1" s="2087"/>
      <c r="M1" s="2087"/>
      <c r="N1" s="2087"/>
      <c r="O1" s="2087"/>
      <c r="P1" s="2087"/>
      <c r="Q1" s="2087"/>
      <c r="R1" s="2087"/>
      <c r="S1" s="2087"/>
      <c r="T1" s="2087"/>
      <c r="U1" s="2087"/>
      <c r="V1" s="2087"/>
      <c r="W1" s="2087"/>
      <c r="X1" s="2087"/>
      <c r="Y1" s="2087"/>
      <c r="Z1" s="2087"/>
      <c r="AA1" s="2087"/>
      <c r="AB1" s="2087"/>
      <c r="AC1" s="2087"/>
    </row>
    <row r="2" spans="1:36" ht="17.100000000000001" customHeight="1">
      <c r="A2" s="886"/>
      <c r="B2" s="886"/>
      <c r="C2" s="886"/>
      <c r="D2" s="886"/>
      <c r="E2" s="886"/>
      <c r="F2" s="886"/>
      <c r="G2" s="886"/>
      <c r="H2" s="886"/>
      <c r="I2" s="886"/>
      <c r="J2" s="887"/>
      <c r="K2" s="887"/>
      <c r="L2" s="887"/>
      <c r="M2" s="887"/>
      <c r="N2" s="887"/>
      <c r="O2" s="887"/>
      <c r="P2" s="887"/>
      <c r="Q2" s="887"/>
      <c r="R2" s="887"/>
      <c r="S2" s="887"/>
      <c r="T2" s="887"/>
      <c r="U2" s="887"/>
      <c r="V2" s="887"/>
      <c r="W2" s="887"/>
      <c r="X2" s="887"/>
      <c r="Y2" s="887"/>
      <c r="Z2" s="887"/>
      <c r="AA2" s="887"/>
      <c r="AB2" s="887"/>
      <c r="AC2" s="887"/>
    </row>
    <row r="3" spans="1:36" ht="17.100000000000001" customHeight="1">
      <c r="A3" s="886"/>
      <c r="B3" s="886"/>
      <c r="C3" s="886"/>
      <c r="D3" s="886"/>
      <c r="E3" s="886"/>
      <c r="F3" s="886"/>
      <c r="G3" s="886"/>
      <c r="H3" s="886"/>
      <c r="I3" s="886"/>
      <c r="J3" s="887"/>
      <c r="K3" s="887"/>
      <c r="L3" s="887"/>
      <c r="M3" s="887"/>
      <c r="N3" s="887"/>
      <c r="O3" s="887"/>
      <c r="P3" s="887"/>
      <c r="Q3" s="887"/>
      <c r="R3" s="887"/>
      <c r="S3" s="887"/>
      <c r="T3" s="887"/>
      <c r="U3" s="887"/>
      <c r="V3" s="887"/>
      <c r="W3" s="887"/>
      <c r="X3" s="887"/>
      <c r="Y3" s="887"/>
      <c r="Z3" s="887"/>
      <c r="AA3" s="887"/>
      <c r="AB3" s="887"/>
      <c r="AC3" s="887"/>
    </row>
    <row r="4" spans="1:36" ht="17.100000000000001" customHeight="1">
      <c r="A4" s="888"/>
      <c r="B4" s="888"/>
      <c r="C4" s="888"/>
      <c r="D4" s="888"/>
      <c r="E4" s="888"/>
      <c r="F4" s="888"/>
      <c r="G4" s="888"/>
      <c r="H4" s="888"/>
      <c r="I4" s="888"/>
      <c r="J4" s="889"/>
      <c r="K4" s="889"/>
      <c r="L4" s="889"/>
      <c r="M4" s="889"/>
      <c r="N4" s="889"/>
      <c r="O4" s="889"/>
      <c r="P4" s="889"/>
      <c r="Q4" s="889"/>
      <c r="R4" s="889"/>
      <c r="S4" s="889"/>
      <c r="T4" s="889"/>
      <c r="U4" s="889"/>
      <c r="V4" s="889"/>
      <c r="W4" s="889"/>
      <c r="X4" s="889"/>
      <c r="Y4" s="889"/>
      <c r="Z4" s="889"/>
      <c r="AA4" s="889"/>
      <c r="AB4" s="889"/>
      <c r="AC4" s="889"/>
    </row>
    <row r="5" spans="1:36" ht="33.950000000000003" customHeight="1">
      <c r="A5" s="2088" t="s">
        <v>3904</v>
      </c>
      <c r="B5" s="2088"/>
      <c r="C5" s="2088"/>
      <c r="D5" s="2088"/>
      <c r="E5" s="2088"/>
      <c r="F5" s="2088"/>
      <c r="G5" s="2088"/>
      <c r="H5" s="2088"/>
      <c r="I5" s="2088"/>
      <c r="J5" s="2089"/>
      <c r="K5" s="2089"/>
      <c r="L5" s="2089"/>
      <c r="M5" s="2089"/>
      <c r="N5" s="2089"/>
      <c r="O5" s="2089"/>
      <c r="P5" s="2089"/>
      <c r="Q5" s="2089"/>
      <c r="R5" s="2089"/>
      <c r="S5" s="2089"/>
      <c r="T5" s="2089"/>
      <c r="U5" s="2089"/>
      <c r="V5" s="2089"/>
      <c r="W5" s="2089"/>
      <c r="X5" s="2089"/>
      <c r="Y5" s="2089"/>
      <c r="Z5" s="2089"/>
      <c r="AA5" s="2089"/>
      <c r="AB5" s="2089"/>
      <c r="AC5" s="2089"/>
    </row>
    <row r="6" spans="1:36" ht="17.100000000000001" customHeight="1">
      <c r="A6" s="890"/>
      <c r="B6" s="890"/>
      <c r="C6" s="890"/>
      <c r="D6" s="890"/>
      <c r="E6" s="890"/>
      <c r="F6" s="890"/>
      <c r="G6" s="890"/>
      <c r="H6" s="890"/>
      <c r="I6" s="890"/>
      <c r="J6" s="889"/>
      <c r="K6" s="889"/>
      <c r="L6" s="889"/>
      <c r="M6" s="889"/>
      <c r="N6" s="889"/>
      <c r="O6" s="889"/>
      <c r="P6" s="889"/>
      <c r="Q6" s="889"/>
      <c r="R6" s="889"/>
      <c r="S6" s="889"/>
      <c r="T6" s="889"/>
      <c r="U6" s="889"/>
      <c r="V6" s="889"/>
      <c r="W6" s="889"/>
      <c r="X6" s="889"/>
      <c r="Y6" s="889"/>
      <c r="Z6" s="889"/>
      <c r="AA6" s="889"/>
      <c r="AB6" s="889"/>
      <c r="AC6" s="889"/>
    </row>
    <row r="7" spans="1:36" ht="17.100000000000001" customHeight="1">
      <c r="A7" s="890"/>
      <c r="B7" s="890"/>
      <c r="C7" s="890"/>
      <c r="D7" s="890"/>
      <c r="E7" s="890"/>
      <c r="F7" s="890"/>
      <c r="G7" s="890"/>
      <c r="H7" s="890"/>
      <c r="I7" s="890"/>
      <c r="J7" s="889"/>
      <c r="K7" s="889"/>
      <c r="L7" s="889"/>
      <c r="M7" s="889"/>
      <c r="N7" s="889"/>
      <c r="O7" s="889"/>
      <c r="P7" s="889"/>
      <c r="Q7" s="889"/>
      <c r="R7" s="889"/>
      <c r="S7" s="889"/>
      <c r="T7" s="889"/>
      <c r="U7" s="889"/>
      <c r="V7" s="889"/>
      <c r="W7" s="889"/>
      <c r="X7" s="889"/>
      <c r="Y7" s="889"/>
      <c r="Z7" s="889"/>
      <c r="AA7" s="889"/>
      <c r="AB7" s="889"/>
      <c r="AC7" s="889"/>
      <c r="AJ7" s="891"/>
    </row>
    <row r="8" spans="1:36" ht="17.100000000000001" customHeight="1">
      <c r="A8" s="2066" t="s">
        <v>2713</v>
      </c>
      <c r="B8" s="2066"/>
      <c r="C8" s="2066"/>
      <c r="D8" s="2066"/>
      <c r="E8" s="2066"/>
      <c r="F8" s="2066"/>
      <c r="G8" s="2066"/>
      <c r="H8" s="2066"/>
      <c r="I8" s="2066"/>
      <c r="J8" s="2085"/>
      <c r="K8" s="2085"/>
      <c r="L8" s="2085"/>
      <c r="M8" s="2085"/>
      <c r="N8" s="2085"/>
      <c r="O8" s="2085"/>
      <c r="P8" s="2085"/>
      <c r="Q8" s="2085"/>
      <c r="R8" s="2085"/>
      <c r="S8" s="2085"/>
      <c r="T8" s="2085"/>
      <c r="U8" s="2085"/>
      <c r="V8" s="2085"/>
      <c r="W8" s="2085"/>
      <c r="X8" s="2085"/>
      <c r="Y8" s="2085"/>
      <c r="Z8" s="2085"/>
      <c r="AA8" s="2085"/>
      <c r="AB8" s="2085"/>
      <c r="AC8" s="2085"/>
    </row>
    <row r="9" spans="1:36" ht="17.100000000000001" customHeight="1">
      <c r="A9" s="888"/>
      <c r="B9" s="888"/>
      <c r="C9" s="888"/>
      <c r="D9" s="888"/>
      <c r="E9" s="888"/>
      <c r="F9" s="888"/>
      <c r="G9" s="888"/>
      <c r="H9" s="888"/>
      <c r="I9" s="888"/>
      <c r="J9" s="889"/>
      <c r="K9" s="889"/>
      <c r="L9" s="889"/>
      <c r="M9" s="889"/>
      <c r="N9" s="889"/>
      <c r="O9" s="889"/>
      <c r="P9" s="889"/>
      <c r="Q9" s="889"/>
      <c r="R9" s="889"/>
      <c r="S9" s="889"/>
      <c r="T9" s="889"/>
      <c r="U9" s="889"/>
      <c r="V9" s="889"/>
      <c r="W9" s="889"/>
      <c r="X9" s="889"/>
      <c r="Y9" s="889"/>
      <c r="Z9" s="889"/>
      <c r="AA9" s="889"/>
      <c r="AB9" s="889"/>
      <c r="AC9" s="889"/>
    </row>
    <row r="10" spans="1:36" ht="17.100000000000001" customHeight="1">
      <c r="A10" s="888"/>
      <c r="B10" s="888"/>
      <c r="C10" s="888"/>
      <c r="D10" s="888"/>
      <c r="E10" s="888"/>
      <c r="F10" s="888"/>
      <c r="G10" s="888"/>
      <c r="H10" s="888"/>
      <c r="I10" s="888"/>
      <c r="J10" s="889"/>
      <c r="K10" s="889"/>
      <c r="L10" s="889"/>
      <c r="M10" s="889"/>
      <c r="N10" s="889"/>
      <c r="O10" s="889"/>
      <c r="P10" s="889"/>
      <c r="Q10" s="889"/>
      <c r="R10" s="889"/>
      <c r="S10" s="889"/>
      <c r="T10" s="889"/>
      <c r="U10" s="889"/>
      <c r="V10" s="889"/>
      <c r="W10" s="889"/>
      <c r="X10" s="889"/>
      <c r="Y10" s="889"/>
      <c r="Z10" s="889"/>
      <c r="AA10" s="889"/>
      <c r="AB10" s="889"/>
      <c r="AC10" s="889"/>
    </row>
    <row r="11" spans="1:36" ht="17.100000000000001" customHeight="1">
      <c r="A11" s="2090" t="s">
        <v>3905</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row>
    <row r="12" spans="1:36" ht="17.100000000000001" customHeight="1">
      <c r="A12" s="2090"/>
      <c r="B12" s="2090"/>
      <c r="C12" s="2090"/>
      <c r="D12" s="2090"/>
      <c r="E12" s="2090"/>
      <c r="F12" s="2090"/>
      <c r="G12" s="2090"/>
      <c r="H12" s="2090"/>
      <c r="I12" s="2090"/>
      <c r="J12" s="2090"/>
      <c r="K12" s="2090"/>
      <c r="L12" s="2090"/>
      <c r="M12" s="2090"/>
      <c r="N12" s="2090"/>
      <c r="O12" s="2090"/>
      <c r="P12" s="2090"/>
      <c r="Q12" s="2090"/>
      <c r="R12" s="2090"/>
      <c r="S12" s="2090"/>
      <c r="T12" s="2090"/>
      <c r="U12" s="2090"/>
      <c r="V12" s="2090"/>
      <c r="W12" s="2090"/>
      <c r="X12" s="2090"/>
      <c r="Y12" s="2090"/>
      <c r="Z12" s="2090"/>
      <c r="AA12" s="2090"/>
      <c r="AB12" s="2090"/>
      <c r="AC12" s="2090"/>
    </row>
    <row r="13" spans="1:36" ht="17.100000000000001" customHeight="1">
      <c r="A13" s="2090"/>
      <c r="B13" s="2090"/>
      <c r="C13" s="2090"/>
      <c r="D13" s="2090"/>
      <c r="E13" s="2090"/>
      <c r="F13" s="2090"/>
      <c r="G13" s="2090"/>
      <c r="H13" s="2090"/>
      <c r="I13" s="2090"/>
      <c r="J13" s="2090"/>
      <c r="K13" s="2090"/>
      <c r="L13" s="2090"/>
      <c r="M13" s="2090"/>
      <c r="N13" s="2090"/>
      <c r="O13" s="2090"/>
      <c r="P13" s="2090"/>
      <c r="Q13" s="2090"/>
      <c r="R13" s="2090"/>
      <c r="S13" s="2090"/>
      <c r="T13" s="2090"/>
      <c r="U13" s="2090"/>
      <c r="V13" s="2090"/>
      <c r="W13" s="2090"/>
      <c r="X13" s="2090"/>
      <c r="Y13" s="2090"/>
      <c r="Z13" s="2090"/>
      <c r="AA13" s="2090"/>
      <c r="AB13" s="2090"/>
      <c r="AC13" s="2090"/>
    </row>
    <row r="14" spans="1:36" ht="17.100000000000001" customHeight="1">
      <c r="A14" s="889"/>
      <c r="B14" s="889"/>
      <c r="C14" s="889"/>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row>
    <row r="15" spans="1:36" ht="17.100000000000001" customHeight="1">
      <c r="A15" s="2083" t="s">
        <v>2715</v>
      </c>
      <c r="B15" s="2084"/>
      <c r="C15" s="2084"/>
      <c r="D15" s="2084"/>
      <c r="E15" s="2084"/>
      <c r="F15" s="2084"/>
      <c r="G15" s="2084"/>
      <c r="H15" s="2084"/>
      <c r="I15" s="2084"/>
      <c r="J15" s="2085"/>
      <c r="K15" s="2085"/>
      <c r="L15" s="2085"/>
      <c r="M15" s="2085"/>
      <c r="N15" s="2085"/>
      <c r="O15" s="2085"/>
      <c r="P15" s="2085"/>
      <c r="Q15" s="2085"/>
      <c r="R15" s="2085"/>
      <c r="S15" s="2085"/>
      <c r="T15" s="2085"/>
      <c r="U15" s="2085"/>
      <c r="V15" s="2085"/>
      <c r="W15" s="2085"/>
      <c r="X15" s="2085"/>
      <c r="Y15" s="2085"/>
      <c r="Z15" s="2085"/>
      <c r="AA15" s="2085"/>
      <c r="AB15" s="2085"/>
      <c r="AC15" s="2085"/>
    </row>
    <row r="16" spans="1:36" ht="17.100000000000001" customHeight="1">
      <c r="A16" s="2083" t="s">
        <v>2716</v>
      </c>
      <c r="B16" s="2084"/>
      <c r="C16" s="2084"/>
      <c r="D16" s="2084"/>
      <c r="E16" s="2084"/>
      <c r="F16" s="2084"/>
      <c r="G16" s="2084"/>
      <c r="H16" s="2084"/>
      <c r="I16" s="2084"/>
      <c r="J16" s="2085"/>
      <c r="K16" s="2085"/>
      <c r="L16" s="2085"/>
      <c r="M16" s="2085"/>
      <c r="N16" s="2085"/>
      <c r="O16" s="2085"/>
      <c r="P16" s="2085"/>
      <c r="Q16" s="2085"/>
      <c r="R16" s="2085"/>
      <c r="S16" s="2085"/>
      <c r="T16" s="2085"/>
      <c r="U16" s="2085"/>
      <c r="V16" s="2085"/>
      <c r="W16" s="2085"/>
      <c r="X16" s="2085"/>
      <c r="Y16" s="2085"/>
      <c r="Z16" s="2085"/>
      <c r="AA16" s="2085"/>
      <c r="AB16" s="2085"/>
      <c r="AC16" s="2085"/>
    </row>
    <row r="17" spans="1:33" ht="17.100000000000001" customHeight="1" thickBot="1">
      <c r="A17" s="888"/>
      <c r="B17" s="888"/>
      <c r="C17" s="888"/>
      <c r="D17" s="888"/>
      <c r="E17" s="888"/>
      <c r="F17" s="888"/>
      <c r="G17" s="888"/>
      <c r="H17" s="888"/>
      <c r="I17" s="888"/>
      <c r="J17" s="889"/>
      <c r="K17" s="889"/>
      <c r="L17" s="889"/>
      <c r="M17" s="889"/>
      <c r="N17" s="889"/>
      <c r="O17" s="889"/>
      <c r="P17" s="889"/>
      <c r="Q17" s="889"/>
      <c r="R17" s="889"/>
      <c r="S17" s="889"/>
      <c r="T17" s="889"/>
      <c r="U17" s="889"/>
      <c r="V17" s="889"/>
      <c r="W17" s="889"/>
      <c r="X17" s="889"/>
      <c r="Y17" s="889"/>
      <c r="Z17" s="889"/>
      <c r="AA17" s="889"/>
      <c r="AB17" s="889"/>
      <c r="AC17" s="889"/>
    </row>
    <row r="18" spans="1:33" ht="17.100000000000001" customHeight="1" thickBot="1">
      <c r="A18" s="873"/>
      <c r="B18" s="873"/>
      <c r="C18" s="873"/>
      <c r="D18" s="873"/>
      <c r="E18" s="873"/>
      <c r="F18" s="873"/>
      <c r="G18" s="873"/>
      <c r="H18" s="873"/>
      <c r="I18" s="873"/>
      <c r="J18" s="873"/>
      <c r="K18" s="873"/>
      <c r="L18" s="873"/>
      <c r="M18" s="873"/>
      <c r="N18" s="873"/>
      <c r="O18" s="873"/>
      <c r="P18" s="873"/>
      <c r="Q18" s="873"/>
      <c r="R18" s="873"/>
      <c r="S18" s="873"/>
      <c r="T18" s="873"/>
      <c r="U18" s="875"/>
      <c r="V18" s="2066" t="s">
        <v>2717</v>
      </c>
      <c r="W18" s="2066"/>
      <c r="X18" s="893" t="str">
        <f>IF(AE18="","",(YEAR(AE18)-2018))</f>
        <v/>
      </c>
      <c r="Y18" s="875" t="s">
        <v>5</v>
      </c>
      <c r="Z18" s="893" t="str">
        <f>IF(AE18="","",MONTH(AE18))</f>
        <v/>
      </c>
      <c r="AA18" s="875" t="s">
        <v>2718</v>
      </c>
      <c r="AB18" s="893" t="str">
        <f>IF(AE18="","",DAY(AE18))</f>
        <v/>
      </c>
      <c r="AC18" s="875" t="s">
        <v>2719</v>
      </c>
      <c r="AE18" s="2091"/>
      <c r="AF18" s="2092"/>
      <c r="AG18" s="894"/>
    </row>
    <row r="19" spans="1:33" ht="17.100000000000001" customHeight="1">
      <c r="A19" s="888"/>
      <c r="B19" s="888"/>
      <c r="C19" s="888"/>
      <c r="D19" s="888"/>
      <c r="E19" s="888"/>
      <c r="F19" s="888"/>
      <c r="G19" s="888"/>
      <c r="H19" s="888"/>
      <c r="I19" s="888"/>
      <c r="J19" s="889"/>
      <c r="K19" s="889"/>
      <c r="L19" s="889"/>
      <c r="M19" s="2066" t="s">
        <v>2720</v>
      </c>
      <c r="N19" s="2066"/>
      <c r="O19" s="2066"/>
      <c r="P19" s="895"/>
      <c r="Q19" s="2093" t="str">
        <f>IF(第一面!T19="","",第一面!T19)</f>
        <v/>
      </c>
      <c r="R19" s="2093"/>
      <c r="S19" s="2093"/>
      <c r="T19" s="2093"/>
      <c r="U19" s="2093"/>
      <c r="V19" s="2093"/>
      <c r="W19" s="2093"/>
      <c r="X19" s="2093"/>
      <c r="Y19" s="2093"/>
      <c r="Z19" s="2093"/>
      <c r="AA19" s="2093"/>
      <c r="AB19" s="2093"/>
      <c r="AC19" s="889"/>
    </row>
    <row r="20" spans="1:33" ht="16.5" customHeight="1">
      <c r="A20" s="882"/>
      <c r="B20" s="882"/>
      <c r="C20" s="882"/>
      <c r="D20" s="882"/>
      <c r="E20" s="882"/>
      <c r="F20" s="882"/>
      <c r="G20" s="882"/>
      <c r="H20" s="882"/>
      <c r="I20" s="882"/>
      <c r="J20" s="873"/>
      <c r="K20" s="873"/>
      <c r="L20" s="873"/>
      <c r="M20" s="889"/>
      <c r="N20" s="889"/>
      <c r="O20" s="889"/>
      <c r="P20" s="895"/>
      <c r="Q20" s="2093" t="str">
        <f>IF(第一面!T20="","",第一面!T20)</f>
        <v/>
      </c>
      <c r="R20" s="2093"/>
      <c r="S20" s="2093"/>
      <c r="T20" s="2093"/>
      <c r="U20" s="2093"/>
      <c r="V20" s="2093"/>
      <c r="W20" s="2093"/>
      <c r="X20" s="2093"/>
      <c r="Y20" s="2093"/>
      <c r="Z20" s="2093"/>
      <c r="AA20" s="2093"/>
      <c r="AB20" s="2093"/>
      <c r="AC20" s="875"/>
    </row>
    <row r="21" spans="1:33" ht="5.0999999999999996" customHeight="1">
      <c r="A21" s="882"/>
      <c r="B21" s="882"/>
      <c r="C21" s="882"/>
      <c r="D21" s="882"/>
      <c r="E21" s="882"/>
      <c r="F21" s="882"/>
      <c r="G21" s="882"/>
      <c r="H21" s="882"/>
      <c r="I21" s="882"/>
      <c r="J21" s="873"/>
      <c r="K21" s="873"/>
      <c r="L21" s="873"/>
      <c r="M21" s="889"/>
      <c r="N21" s="889"/>
      <c r="O21" s="889"/>
      <c r="P21" s="895"/>
      <c r="Q21" s="896"/>
      <c r="R21" s="896"/>
      <c r="S21" s="896"/>
      <c r="T21" s="896"/>
      <c r="U21" s="896"/>
      <c r="V21" s="896"/>
      <c r="W21" s="896"/>
      <c r="X21" s="896"/>
      <c r="Y21" s="896"/>
      <c r="Z21" s="896"/>
      <c r="AA21" s="896"/>
      <c r="AB21" s="896"/>
      <c r="AC21" s="875"/>
    </row>
    <row r="22" spans="1:33" ht="16.5" customHeight="1">
      <c r="A22" s="888"/>
      <c r="B22" s="888"/>
      <c r="C22" s="888"/>
      <c r="D22" s="888"/>
      <c r="E22" s="888"/>
      <c r="F22" s="888"/>
      <c r="G22" s="888"/>
      <c r="H22" s="888"/>
      <c r="I22" s="888"/>
      <c r="J22" s="889"/>
      <c r="K22" s="889"/>
      <c r="L22" s="889"/>
      <c r="M22" s="889"/>
      <c r="N22" s="889"/>
      <c r="O22" s="889"/>
      <c r="P22" s="889"/>
      <c r="Q22" s="2094" t="str">
        <f>IF(第一面!T22="","",第一面!T22)</f>
        <v/>
      </c>
      <c r="R22" s="2094"/>
      <c r="S22" s="2094"/>
      <c r="T22" s="2094"/>
      <c r="U22" s="2094"/>
      <c r="V22" s="2094"/>
      <c r="W22" s="2094"/>
      <c r="X22" s="2094"/>
      <c r="Y22" s="2094"/>
      <c r="Z22" s="2094"/>
      <c r="AA22" s="2094"/>
      <c r="AB22" s="2094"/>
      <c r="AC22" s="889"/>
    </row>
    <row r="23" spans="1:33" ht="16.5" customHeight="1">
      <c r="A23" s="889"/>
      <c r="B23" s="889"/>
      <c r="C23" s="889"/>
      <c r="D23" s="889"/>
      <c r="E23" s="889"/>
      <c r="F23" s="889"/>
      <c r="G23" s="889"/>
      <c r="H23" s="889"/>
      <c r="I23" s="889"/>
      <c r="J23" s="889"/>
      <c r="K23" s="889"/>
      <c r="L23" s="889"/>
      <c r="M23" s="889"/>
      <c r="N23" s="889"/>
      <c r="O23" s="889"/>
      <c r="P23" s="889"/>
      <c r="Q23" s="2094" t="str">
        <f>IF(第一面!T23="","",第一面!T23)</f>
        <v/>
      </c>
      <c r="R23" s="2094"/>
      <c r="S23" s="2094"/>
      <c r="T23" s="2094"/>
      <c r="U23" s="2094"/>
      <c r="V23" s="2094"/>
      <c r="W23" s="2094"/>
      <c r="X23" s="2094"/>
      <c r="Y23" s="2094"/>
      <c r="Z23" s="2094"/>
      <c r="AA23" s="2094"/>
      <c r="AB23" s="2094"/>
      <c r="AC23" s="889" t="str">
        <f>IF(Q22&lt;&gt;"","印","")</f>
        <v/>
      </c>
    </row>
    <row r="24" spans="1:33" ht="16.5" customHeight="1">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row>
    <row r="25" spans="1:33" ht="16.5" customHeight="1">
      <c r="A25" s="889"/>
      <c r="B25" s="889"/>
      <c r="C25" s="889"/>
      <c r="D25" s="889" t="s">
        <v>3906</v>
      </c>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row>
    <row r="26" spans="1:33" ht="16.5" customHeight="1">
      <c r="A26" s="889"/>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row>
    <row r="27" spans="1:33" ht="17.100000000000001" customHeight="1">
      <c r="A27" s="889"/>
      <c r="B27" s="889"/>
      <c r="C27" s="889"/>
      <c r="D27" s="889"/>
      <c r="E27" s="889"/>
      <c r="F27" s="889"/>
      <c r="G27" s="889"/>
      <c r="H27" s="889"/>
      <c r="I27" s="889"/>
      <c r="J27" s="889"/>
      <c r="K27" s="2080" t="s">
        <v>3907</v>
      </c>
      <c r="L27" s="2080"/>
      <c r="M27" s="2080"/>
      <c r="N27" s="2080"/>
      <c r="O27" s="2080"/>
      <c r="P27" s="895"/>
      <c r="Q27" s="2093" t="str">
        <f>共通第二面!K63</f>
        <v/>
      </c>
      <c r="R27" s="2093"/>
      <c r="S27" s="2093"/>
      <c r="T27" s="2093"/>
      <c r="U27" s="2093"/>
      <c r="V27" s="2093"/>
      <c r="W27" s="2093"/>
      <c r="X27" s="2093"/>
      <c r="Y27" s="2093"/>
      <c r="Z27" s="2093"/>
      <c r="AA27" s="2093"/>
      <c r="AB27" s="2093"/>
      <c r="AC27" s="2093"/>
    </row>
    <row r="28" spans="1:33" ht="17.100000000000001" customHeight="1">
      <c r="A28" s="882"/>
      <c r="B28" s="882"/>
      <c r="C28" s="882"/>
      <c r="D28" s="882"/>
      <c r="E28" s="882"/>
      <c r="F28" s="882"/>
      <c r="G28" s="882"/>
      <c r="H28" s="882"/>
      <c r="I28" s="882"/>
      <c r="J28" s="873"/>
      <c r="K28" s="873"/>
      <c r="L28" s="873"/>
      <c r="M28" s="889"/>
      <c r="N28" s="889"/>
      <c r="O28" s="889"/>
      <c r="P28" s="895"/>
      <c r="Q28" s="2093" t="str">
        <f>共通第二面!K61</f>
        <v/>
      </c>
      <c r="R28" s="2093"/>
      <c r="S28" s="2093"/>
      <c r="T28" s="2093"/>
      <c r="U28" s="2093"/>
      <c r="V28" s="2093"/>
      <c r="W28" s="2093"/>
      <c r="X28" s="2093"/>
      <c r="Y28" s="2093"/>
      <c r="Z28" s="2093"/>
      <c r="AA28" s="2093"/>
      <c r="AB28" s="2093"/>
      <c r="AC28" s="2093"/>
    </row>
    <row r="29" spans="1:33" ht="17.100000000000001" customHeight="1">
      <c r="A29" s="898"/>
      <c r="B29" s="898"/>
      <c r="C29" s="898"/>
      <c r="D29" s="898"/>
      <c r="E29" s="898"/>
      <c r="F29" s="898"/>
      <c r="G29" s="898"/>
      <c r="H29" s="898"/>
      <c r="I29" s="898"/>
      <c r="J29" s="897"/>
      <c r="K29" s="897"/>
      <c r="L29" s="897"/>
      <c r="M29" s="897"/>
      <c r="N29" s="897"/>
      <c r="O29" s="897"/>
      <c r="P29" s="897"/>
      <c r="Q29" s="897"/>
      <c r="R29" s="897"/>
      <c r="S29" s="897"/>
      <c r="T29" s="897"/>
      <c r="U29" s="897"/>
      <c r="V29" s="897"/>
      <c r="W29" s="897"/>
      <c r="X29" s="897"/>
      <c r="Y29" s="897"/>
      <c r="Z29" s="897"/>
      <c r="AA29" s="897"/>
      <c r="AB29" s="897"/>
      <c r="AC29" s="897"/>
    </row>
    <row r="30" spans="1:33" ht="17.100000000000001" customHeight="1">
      <c r="A30" s="888"/>
      <c r="B30" s="899" t="s">
        <v>3908</v>
      </c>
      <c r="C30" s="888"/>
      <c r="D30" s="888"/>
      <c r="E30" s="888"/>
      <c r="F30" s="888"/>
      <c r="G30" s="888"/>
      <c r="H30" s="888"/>
      <c r="I30" s="888"/>
      <c r="J30" s="889"/>
      <c r="K30" s="889"/>
      <c r="L30" s="889"/>
      <c r="M30" s="889"/>
      <c r="N30" s="889"/>
      <c r="O30" s="889"/>
      <c r="P30" s="889"/>
      <c r="Q30" s="889"/>
      <c r="R30" s="889"/>
      <c r="S30" s="889"/>
      <c r="T30" s="889"/>
      <c r="U30" s="889"/>
      <c r="V30" s="889"/>
      <c r="W30" s="889"/>
      <c r="X30" s="889"/>
      <c r="Y30" s="889"/>
      <c r="Z30" s="889"/>
      <c r="AA30" s="889"/>
      <c r="AB30" s="889"/>
      <c r="AC30" s="889"/>
    </row>
    <row r="31" spans="1:33" ht="17.100000000000001" customHeight="1">
      <c r="A31" s="888"/>
      <c r="B31" s="888"/>
      <c r="C31" s="888"/>
      <c r="D31" s="875" t="s">
        <v>3909</v>
      </c>
      <c r="E31" s="899" t="s">
        <v>3910</v>
      </c>
      <c r="F31" s="892"/>
      <c r="G31" s="888"/>
      <c r="H31" s="888"/>
      <c r="I31" s="888"/>
      <c r="J31" s="889"/>
      <c r="K31" s="889"/>
      <c r="L31" s="899" t="s">
        <v>3808</v>
      </c>
      <c r="M31" s="899" t="s">
        <v>3911</v>
      </c>
      <c r="N31" s="899"/>
      <c r="O31" s="899"/>
      <c r="P31" s="899"/>
      <c r="Q31" s="899"/>
      <c r="R31" s="899"/>
      <c r="S31" s="899"/>
      <c r="T31" s="899"/>
      <c r="U31" s="899" t="s">
        <v>3808</v>
      </c>
      <c r="V31" s="899" t="s">
        <v>3912</v>
      </c>
      <c r="W31" s="899"/>
      <c r="X31" s="899"/>
      <c r="Y31" s="899"/>
      <c r="Z31" s="899"/>
      <c r="AA31" s="899"/>
      <c r="AB31" s="889"/>
      <c r="AC31" s="889"/>
    </row>
    <row r="32" spans="1:33" ht="17.100000000000001" customHeight="1">
      <c r="A32" s="888"/>
      <c r="B32" s="888"/>
      <c r="C32" s="888"/>
      <c r="D32" s="875" t="s">
        <v>3808</v>
      </c>
      <c r="E32" s="899" t="s">
        <v>3913</v>
      </c>
      <c r="F32" s="892"/>
      <c r="G32" s="888"/>
      <c r="H32" s="888"/>
      <c r="I32" s="888"/>
      <c r="J32" s="889"/>
      <c r="K32" s="889"/>
      <c r="L32" s="899" t="s">
        <v>3808</v>
      </c>
      <c r="M32" s="899" t="s">
        <v>3914</v>
      </c>
      <c r="N32" s="899"/>
      <c r="O32" s="899"/>
      <c r="P32" s="899"/>
      <c r="Q32" s="899"/>
      <c r="R32" s="899"/>
      <c r="S32" s="899"/>
      <c r="T32" s="899"/>
      <c r="U32" s="899" t="s">
        <v>3808</v>
      </c>
      <c r="V32" s="899" t="s">
        <v>3915</v>
      </c>
      <c r="W32" s="899"/>
      <c r="X32" s="899"/>
      <c r="Y32" s="899"/>
      <c r="Z32" s="899"/>
      <c r="AA32" s="899"/>
      <c r="AB32" s="899"/>
      <c r="AC32" s="889"/>
    </row>
    <row r="33" spans="1:29" ht="17.100000000000001" customHeight="1">
      <c r="A33" s="888"/>
      <c r="B33" s="888"/>
      <c r="C33" s="888"/>
      <c r="D33" s="888"/>
      <c r="E33" s="888"/>
      <c r="F33" s="888"/>
      <c r="G33" s="888"/>
      <c r="H33" s="888"/>
      <c r="I33" s="888"/>
      <c r="J33" s="889"/>
      <c r="K33" s="889"/>
      <c r="L33" s="889"/>
      <c r="M33" s="889"/>
      <c r="N33" s="889"/>
      <c r="O33" s="889"/>
      <c r="P33" s="889"/>
      <c r="Q33" s="889"/>
      <c r="R33" s="889"/>
      <c r="S33" s="889"/>
      <c r="T33" s="889"/>
      <c r="U33" s="889"/>
      <c r="V33" s="889"/>
      <c r="W33" s="889"/>
      <c r="X33" s="889"/>
      <c r="Y33" s="889"/>
      <c r="Z33" s="889"/>
      <c r="AA33" s="889"/>
      <c r="AB33" s="889"/>
      <c r="AC33" s="889"/>
    </row>
    <row r="34" spans="1:29" ht="17.100000000000001" customHeight="1">
      <c r="A34" s="2095" t="s">
        <v>2723</v>
      </c>
      <c r="B34" s="2096"/>
      <c r="C34" s="2096"/>
      <c r="D34" s="2096"/>
      <c r="E34" s="2096"/>
      <c r="F34" s="2096"/>
      <c r="G34" s="2096"/>
      <c r="H34" s="2097"/>
      <c r="I34" s="2095" t="s">
        <v>3916</v>
      </c>
      <c r="J34" s="2096"/>
      <c r="K34" s="2096"/>
      <c r="L34" s="2096"/>
      <c r="M34" s="2097"/>
      <c r="N34" s="2095" t="s">
        <v>3917</v>
      </c>
      <c r="O34" s="2096"/>
      <c r="P34" s="2096"/>
      <c r="Q34" s="2097"/>
      <c r="R34" s="2095" t="s">
        <v>3918</v>
      </c>
      <c r="S34" s="2096"/>
      <c r="T34" s="2096"/>
      <c r="U34" s="2097"/>
      <c r="V34" s="2104" t="s">
        <v>3919</v>
      </c>
      <c r="W34" s="2104"/>
      <c r="X34" s="2104"/>
      <c r="Y34" s="2104"/>
      <c r="Z34" s="2105"/>
      <c r="AA34" s="2105"/>
      <c r="AB34" s="2105"/>
      <c r="AC34" s="2106"/>
    </row>
    <row r="35" spans="1:29" ht="17.100000000000001" customHeight="1">
      <c r="A35" s="2098"/>
      <c r="B35" s="2099"/>
      <c r="C35" s="2099"/>
      <c r="D35" s="2099"/>
      <c r="E35" s="2099"/>
      <c r="F35" s="2099"/>
      <c r="G35" s="2099"/>
      <c r="H35" s="2100"/>
      <c r="I35" s="2098"/>
      <c r="J35" s="2099"/>
      <c r="K35" s="2099"/>
      <c r="L35" s="2099"/>
      <c r="M35" s="2100"/>
      <c r="N35" s="2098"/>
      <c r="O35" s="2099"/>
      <c r="P35" s="2099"/>
      <c r="Q35" s="2100"/>
      <c r="R35" s="2098"/>
      <c r="S35" s="2099"/>
      <c r="T35" s="2099"/>
      <c r="U35" s="2100"/>
      <c r="V35" s="2104"/>
      <c r="W35" s="2104"/>
      <c r="X35" s="2104"/>
      <c r="Y35" s="2104"/>
      <c r="Z35" s="2105"/>
      <c r="AA35" s="2105"/>
      <c r="AB35" s="2105"/>
      <c r="AC35" s="2106"/>
    </row>
    <row r="36" spans="1:29" ht="17.100000000000001" customHeight="1">
      <c r="A36" s="2101"/>
      <c r="B36" s="2102"/>
      <c r="C36" s="2102"/>
      <c r="D36" s="2102"/>
      <c r="E36" s="2102"/>
      <c r="F36" s="2102"/>
      <c r="G36" s="2102"/>
      <c r="H36" s="2103"/>
      <c r="I36" s="2101"/>
      <c r="J36" s="2102"/>
      <c r="K36" s="2102"/>
      <c r="L36" s="2102"/>
      <c r="M36" s="2103"/>
      <c r="N36" s="2101"/>
      <c r="O36" s="2102"/>
      <c r="P36" s="2102"/>
      <c r="Q36" s="2103"/>
      <c r="R36" s="2101"/>
      <c r="S36" s="2102"/>
      <c r="T36" s="2102"/>
      <c r="U36" s="2103"/>
      <c r="V36" s="2105"/>
      <c r="W36" s="2105"/>
      <c r="X36" s="2105"/>
      <c r="Y36" s="2105"/>
      <c r="Z36" s="2105"/>
      <c r="AA36" s="2105"/>
      <c r="AB36" s="2105"/>
      <c r="AC36" s="2106"/>
    </row>
    <row r="37" spans="1:29" ht="17.100000000000001" customHeight="1">
      <c r="A37" s="2095" t="s">
        <v>2727</v>
      </c>
      <c r="B37" s="2096"/>
      <c r="C37" s="2096"/>
      <c r="D37" s="2096" t="s">
        <v>5</v>
      </c>
      <c r="E37" s="2107"/>
      <c r="F37" s="2096" t="s">
        <v>2718</v>
      </c>
      <c r="G37" s="2107"/>
      <c r="H37" s="2097" t="s">
        <v>3</v>
      </c>
      <c r="I37" s="2095"/>
      <c r="J37" s="2096"/>
      <c r="K37" s="2096"/>
      <c r="L37" s="2096"/>
      <c r="M37" s="2097"/>
      <c r="N37" s="2095"/>
      <c r="O37" s="2096"/>
      <c r="P37" s="2096"/>
      <c r="Q37" s="2097"/>
      <c r="R37" s="2095"/>
      <c r="S37" s="2096"/>
      <c r="T37" s="2096"/>
      <c r="U37" s="2097"/>
      <c r="V37" s="2096" t="s">
        <v>2727</v>
      </c>
      <c r="W37" s="2096"/>
      <c r="X37" s="2096"/>
      <c r="Y37" s="2107" t="s">
        <v>5</v>
      </c>
      <c r="Z37" s="2096"/>
      <c r="AA37" s="2107" t="s">
        <v>2718</v>
      </c>
      <c r="AB37" s="2096"/>
      <c r="AC37" s="2109" t="s">
        <v>2719</v>
      </c>
    </row>
    <row r="38" spans="1:29" ht="17.100000000000001" customHeight="1">
      <c r="A38" s="2098"/>
      <c r="B38" s="2099"/>
      <c r="C38" s="2099"/>
      <c r="D38" s="2099"/>
      <c r="E38" s="2083"/>
      <c r="F38" s="2099"/>
      <c r="G38" s="2083"/>
      <c r="H38" s="2100"/>
      <c r="I38" s="2098"/>
      <c r="J38" s="2099"/>
      <c r="K38" s="2099"/>
      <c r="L38" s="2099"/>
      <c r="M38" s="2100"/>
      <c r="N38" s="2098"/>
      <c r="O38" s="2099"/>
      <c r="P38" s="2099"/>
      <c r="Q38" s="2100"/>
      <c r="R38" s="2098"/>
      <c r="S38" s="2099"/>
      <c r="T38" s="2099"/>
      <c r="U38" s="2100"/>
      <c r="V38" s="2099"/>
      <c r="W38" s="2099"/>
      <c r="X38" s="2099"/>
      <c r="Y38" s="2083"/>
      <c r="Z38" s="2099"/>
      <c r="AA38" s="2083"/>
      <c r="AB38" s="2099"/>
      <c r="AC38" s="2110"/>
    </row>
    <row r="39" spans="1:29" ht="17.100000000000001" customHeight="1">
      <c r="A39" s="2101"/>
      <c r="B39" s="2102"/>
      <c r="C39" s="2102"/>
      <c r="D39" s="2102"/>
      <c r="E39" s="2108"/>
      <c r="F39" s="2102"/>
      <c r="G39" s="2108"/>
      <c r="H39" s="2103"/>
      <c r="I39" s="2098"/>
      <c r="J39" s="2099"/>
      <c r="K39" s="2099"/>
      <c r="L39" s="2099"/>
      <c r="M39" s="2100"/>
      <c r="N39" s="2098"/>
      <c r="O39" s="2099"/>
      <c r="P39" s="2099"/>
      <c r="Q39" s="2100"/>
      <c r="R39" s="2098"/>
      <c r="S39" s="2099"/>
      <c r="T39" s="2099"/>
      <c r="U39" s="2100"/>
      <c r="V39" s="2102"/>
      <c r="W39" s="2102"/>
      <c r="X39" s="2102"/>
      <c r="Y39" s="2108"/>
      <c r="Z39" s="2102"/>
      <c r="AA39" s="2108"/>
      <c r="AB39" s="2102"/>
      <c r="AC39" s="2111"/>
    </row>
    <row r="40" spans="1:29" ht="17.100000000000001" customHeight="1">
      <c r="A40" s="2095" t="s">
        <v>2728</v>
      </c>
      <c r="B40" s="2113" t="str">
        <f>"TKC"&amp;"  　"&amp;"建中"&amp;IF(LEFT(第三面!F4,1)="山","梨",LEFT(第三面!F4,1))</f>
        <v>TKC  　建中</v>
      </c>
      <c r="C40" s="2113"/>
      <c r="D40" s="2113"/>
      <c r="E40" s="2113"/>
      <c r="F40" s="2113"/>
      <c r="G40" s="2113"/>
      <c r="H40" s="2097" t="s">
        <v>17</v>
      </c>
      <c r="I40" s="2098"/>
      <c r="J40" s="2099"/>
      <c r="K40" s="2099"/>
      <c r="L40" s="2099"/>
      <c r="M40" s="2100"/>
      <c r="N40" s="2098"/>
      <c r="O40" s="2099"/>
      <c r="P40" s="2099"/>
      <c r="Q40" s="2100"/>
      <c r="R40" s="2098"/>
      <c r="S40" s="2099"/>
      <c r="T40" s="2099"/>
      <c r="U40" s="2100"/>
      <c r="V40" s="2096" t="s">
        <v>2728</v>
      </c>
      <c r="W40" s="2113" t="str">
        <f>B40</f>
        <v>TKC  　建中</v>
      </c>
      <c r="X40" s="2113"/>
      <c r="Y40" s="2113"/>
      <c r="Z40" s="2113"/>
      <c r="AA40" s="2113"/>
      <c r="AB40" s="2113"/>
      <c r="AC40" s="2109" t="s">
        <v>17</v>
      </c>
    </row>
    <row r="41" spans="1:29" ht="17.100000000000001" customHeight="1">
      <c r="A41" s="2098"/>
      <c r="B41" s="2116"/>
      <c r="C41" s="2116"/>
      <c r="D41" s="2116"/>
      <c r="E41" s="2116"/>
      <c r="F41" s="2116"/>
      <c r="G41" s="2116"/>
      <c r="H41" s="2100"/>
      <c r="I41" s="2098"/>
      <c r="J41" s="2099"/>
      <c r="K41" s="2099"/>
      <c r="L41" s="2099"/>
      <c r="M41" s="2100"/>
      <c r="N41" s="2098"/>
      <c r="O41" s="2099"/>
      <c r="P41" s="2099"/>
      <c r="Q41" s="2100"/>
      <c r="R41" s="2098"/>
      <c r="S41" s="2099"/>
      <c r="T41" s="2099"/>
      <c r="U41" s="2100"/>
      <c r="V41" s="2099"/>
      <c r="W41" s="2116"/>
      <c r="X41" s="2116"/>
      <c r="Y41" s="2116"/>
      <c r="Z41" s="2116"/>
      <c r="AA41" s="2116"/>
      <c r="AB41" s="2116"/>
      <c r="AC41" s="2110"/>
    </row>
    <row r="42" spans="1:29" ht="17.100000000000001" customHeight="1">
      <c r="A42" s="2101"/>
      <c r="B42" s="2119"/>
      <c r="C42" s="2119"/>
      <c r="D42" s="2119"/>
      <c r="E42" s="2119"/>
      <c r="F42" s="2119"/>
      <c r="G42" s="2119"/>
      <c r="H42" s="2103"/>
      <c r="I42" s="2098"/>
      <c r="J42" s="2099"/>
      <c r="K42" s="2099"/>
      <c r="L42" s="2099"/>
      <c r="M42" s="2100"/>
      <c r="N42" s="2098"/>
      <c r="O42" s="2099"/>
      <c r="P42" s="2099"/>
      <c r="Q42" s="2100"/>
      <c r="R42" s="2098"/>
      <c r="S42" s="2099"/>
      <c r="T42" s="2099"/>
      <c r="U42" s="2100"/>
      <c r="V42" s="2102"/>
      <c r="W42" s="2119"/>
      <c r="X42" s="2119"/>
      <c r="Y42" s="2119"/>
      <c r="Z42" s="2119"/>
      <c r="AA42" s="2119"/>
      <c r="AB42" s="2119"/>
      <c r="AC42" s="2111"/>
    </row>
    <row r="43" spans="1:29" ht="17.100000000000001" customHeight="1">
      <c r="A43" s="2112" t="s">
        <v>2729</v>
      </c>
      <c r="B43" s="2113"/>
      <c r="C43" s="2113"/>
      <c r="D43" s="2113"/>
      <c r="E43" s="2113"/>
      <c r="F43" s="2113"/>
      <c r="G43" s="2113"/>
      <c r="H43" s="2114"/>
      <c r="I43" s="2098"/>
      <c r="J43" s="2099"/>
      <c r="K43" s="2099"/>
      <c r="L43" s="2099"/>
      <c r="M43" s="2100"/>
      <c r="N43" s="2098"/>
      <c r="O43" s="2099"/>
      <c r="P43" s="2099"/>
      <c r="Q43" s="2100"/>
      <c r="R43" s="2098"/>
      <c r="S43" s="2099"/>
      <c r="T43" s="2099"/>
      <c r="U43" s="2100"/>
      <c r="V43" s="2113" t="s">
        <v>2729</v>
      </c>
      <c r="W43" s="2113"/>
      <c r="X43" s="2113"/>
      <c r="Y43" s="2113"/>
      <c r="Z43" s="2113"/>
      <c r="AA43" s="2113"/>
      <c r="AB43" s="2113"/>
      <c r="AC43" s="2114"/>
    </row>
    <row r="44" spans="1:29" ht="17.100000000000001" customHeight="1">
      <c r="A44" s="2115"/>
      <c r="B44" s="2116"/>
      <c r="C44" s="2116"/>
      <c r="D44" s="2116"/>
      <c r="E44" s="2116"/>
      <c r="F44" s="2116"/>
      <c r="G44" s="2116"/>
      <c r="H44" s="2117"/>
      <c r="I44" s="2098"/>
      <c r="J44" s="2099"/>
      <c r="K44" s="2099"/>
      <c r="L44" s="2099"/>
      <c r="M44" s="2100"/>
      <c r="N44" s="2098"/>
      <c r="O44" s="2099"/>
      <c r="P44" s="2099"/>
      <c r="Q44" s="2100"/>
      <c r="R44" s="2098"/>
      <c r="S44" s="2099"/>
      <c r="T44" s="2099"/>
      <c r="U44" s="2100"/>
      <c r="V44" s="2116"/>
      <c r="W44" s="2116"/>
      <c r="X44" s="2116"/>
      <c r="Y44" s="2116"/>
      <c r="Z44" s="2116"/>
      <c r="AA44" s="2116"/>
      <c r="AB44" s="2116"/>
      <c r="AC44" s="2117"/>
    </row>
    <row r="45" spans="1:29" ht="17.100000000000001" customHeight="1">
      <c r="A45" s="2118"/>
      <c r="B45" s="2119"/>
      <c r="C45" s="2119"/>
      <c r="D45" s="2119"/>
      <c r="E45" s="2119"/>
      <c r="F45" s="2119"/>
      <c r="G45" s="2119"/>
      <c r="H45" s="2120"/>
      <c r="I45" s="2101"/>
      <c r="J45" s="2102"/>
      <c r="K45" s="2102"/>
      <c r="L45" s="2102"/>
      <c r="M45" s="2103"/>
      <c r="N45" s="2101"/>
      <c r="O45" s="2102"/>
      <c r="P45" s="2102"/>
      <c r="Q45" s="2103"/>
      <c r="R45" s="2101"/>
      <c r="S45" s="2102"/>
      <c r="T45" s="2102"/>
      <c r="U45" s="2103"/>
      <c r="V45" s="2119"/>
      <c r="W45" s="2119"/>
      <c r="X45" s="2119"/>
      <c r="Y45" s="2119"/>
      <c r="Z45" s="2119"/>
      <c r="AA45" s="2119"/>
      <c r="AB45" s="2119"/>
      <c r="AC45" s="2120"/>
    </row>
    <row r="46" spans="1:29">
      <c r="A46" s="900"/>
      <c r="B46" s="900"/>
      <c r="C46" s="900"/>
      <c r="D46" s="900"/>
      <c r="E46" s="900"/>
      <c r="F46" s="900"/>
      <c r="G46" s="900"/>
      <c r="H46" s="900"/>
      <c r="I46" s="900"/>
    </row>
    <row r="47" spans="1:29">
      <c r="A47" s="900"/>
      <c r="B47" s="900"/>
      <c r="C47" s="900"/>
      <c r="D47" s="900"/>
      <c r="E47" s="900"/>
      <c r="F47" s="900"/>
      <c r="G47" s="900"/>
      <c r="H47" s="900"/>
      <c r="I47" s="900"/>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E18" sqref="AE18:AF18"/>
    </sheetView>
  </sheetViews>
  <sheetFormatPr defaultRowHeight="12"/>
  <cols>
    <col min="1" max="23" width="3" style="691" customWidth="1"/>
    <col min="24" max="24" width="3.25" style="691" customWidth="1"/>
    <col min="25" max="29" width="3" style="691" customWidth="1"/>
    <col min="30" max="256" width="9" style="691"/>
    <col min="257" max="279" width="3" style="691" customWidth="1"/>
    <col min="280" max="280" width="3.25" style="691" customWidth="1"/>
    <col min="281" max="285" width="3" style="691" customWidth="1"/>
    <col min="286" max="512" width="9" style="691"/>
    <col min="513" max="535" width="3" style="691" customWidth="1"/>
    <col min="536" max="536" width="3.25" style="691" customWidth="1"/>
    <col min="537" max="541" width="3" style="691" customWidth="1"/>
    <col min="542" max="768" width="9" style="691"/>
    <col min="769" max="791" width="3" style="691" customWidth="1"/>
    <col min="792" max="792" width="3.25" style="691" customWidth="1"/>
    <col min="793" max="797" width="3" style="691" customWidth="1"/>
    <col min="798" max="1024" width="9" style="691"/>
    <col min="1025" max="1047" width="3" style="691" customWidth="1"/>
    <col min="1048" max="1048" width="3.25" style="691" customWidth="1"/>
    <col min="1049" max="1053" width="3" style="691" customWidth="1"/>
    <col min="1054" max="1280" width="9" style="691"/>
    <col min="1281" max="1303" width="3" style="691" customWidth="1"/>
    <col min="1304" max="1304" width="3.25" style="691" customWidth="1"/>
    <col min="1305" max="1309" width="3" style="691" customWidth="1"/>
    <col min="1310" max="1536" width="9" style="691"/>
    <col min="1537" max="1559" width="3" style="691" customWidth="1"/>
    <col min="1560" max="1560" width="3.25" style="691" customWidth="1"/>
    <col min="1561" max="1565" width="3" style="691" customWidth="1"/>
    <col min="1566" max="1792" width="9" style="691"/>
    <col min="1793" max="1815" width="3" style="691" customWidth="1"/>
    <col min="1816" max="1816" width="3.25" style="691" customWidth="1"/>
    <col min="1817" max="1821" width="3" style="691" customWidth="1"/>
    <col min="1822" max="2048" width="9" style="691"/>
    <col min="2049" max="2071" width="3" style="691" customWidth="1"/>
    <col min="2072" max="2072" width="3.25" style="691" customWidth="1"/>
    <col min="2073" max="2077" width="3" style="691" customWidth="1"/>
    <col min="2078" max="2304" width="9" style="691"/>
    <col min="2305" max="2327" width="3" style="691" customWidth="1"/>
    <col min="2328" max="2328" width="3.25" style="691" customWidth="1"/>
    <col min="2329" max="2333" width="3" style="691" customWidth="1"/>
    <col min="2334" max="2560" width="9" style="691"/>
    <col min="2561" max="2583" width="3" style="691" customWidth="1"/>
    <col min="2584" max="2584" width="3.25" style="691" customWidth="1"/>
    <col min="2585" max="2589" width="3" style="691" customWidth="1"/>
    <col min="2590" max="2816" width="9" style="691"/>
    <col min="2817" max="2839" width="3" style="691" customWidth="1"/>
    <col min="2840" max="2840" width="3.25" style="691" customWidth="1"/>
    <col min="2841" max="2845" width="3" style="691" customWidth="1"/>
    <col min="2846" max="3072" width="9" style="691"/>
    <col min="3073" max="3095" width="3" style="691" customWidth="1"/>
    <col min="3096" max="3096" width="3.25" style="691" customWidth="1"/>
    <col min="3097" max="3101" width="3" style="691" customWidth="1"/>
    <col min="3102" max="3328" width="9" style="691"/>
    <col min="3329" max="3351" width="3" style="691" customWidth="1"/>
    <col min="3352" max="3352" width="3.25" style="691" customWidth="1"/>
    <col min="3353" max="3357" width="3" style="691" customWidth="1"/>
    <col min="3358" max="3584" width="9" style="691"/>
    <col min="3585" max="3607" width="3" style="691" customWidth="1"/>
    <col min="3608" max="3608" width="3.25" style="691" customWidth="1"/>
    <col min="3609" max="3613" width="3" style="691" customWidth="1"/>
    <col min="3614" max="3840" width="9" style="691"/>
    <col min="3841" max="3863" width="3" style="691" customWidth="1"/>
    <col min="3864" max="3864" width="3.25" style="691" customWidth="1"/>
    <col min="3865" max="3869" width="3" style="691" customWidth="1"/>
    <col min="3870" max="4096" width="9" style="691"/>
    <col min="4097" max="4119" width="3" style="691" customWidth="1"/>
    <col min="4120" max="4120" width="3.25" style="691" customWidth="1"/>
    <col min="4121" max="4125" width="3" style="691" customWidth="1"/>
    <col min="4126" max="4352" width="9" style="691"/>
    <col min="4353" max="4375" width="3" style="691" customWidth="1"/>
    <col min="4376" max="4376" width="3.25" style="691" customWidth="1"/>
    <col min="4377" max="4381" width="3" style="691" customWidth="1"/>
    <col min="4382" max="4608" width="9" style="691"/>
    <col min="4609" max="4631" width="3" style="691" customWidth="1"/>
    <col min="4632" max="4632" width="3.25" style="691" customWidth="1"/>
    <col min="4633" max="4637" width="3" style="691" customWidth="1"/>
    <col min="4638" max="4864" width="9" style="691"/>
    <col min="4865" max="4887" width="3" style="691" customWidth="1"/>
    <col min="4888" max="4888" width="3.25" style="691" customWidth="1"/>
    <col min="4889" max="4893" width="3" style="691" customWidth="1"/>
    <col min="4894" max="5120" width="9" style="691"/>
    <col min="5121" max="5143" width="3" style="691" customWidth="1"/>
    <col min="5144" max="5144" width="3.25" style="691" customWidth="1"/>
    <col min="5145" max="5149" width="3" style="691" customWidth="1"/>
    <col min="5150" max="5376" width="9" style="691"/>
    <col min="5377" max="5399" width="3" style="691" customWidth="1"/>
    <col min="5400" max="5400" width="3.25" style="691" customWidth="1"/>
    <col min="5401" max="5405" width="3" style="691" customWidth="1"/>
    <col min="5406" max="5632" width="9" style="691"/>
    <col min="5633" max="5655" width="3" style="691" customWidth="1"/>
    <col min="5656" max="5656" width="3.25" style="691" customWidth="1"/>
    <col min="5657" max="5661" width="3" style="691" customWidth="1"/>
    <col min="5662" max="5888" width="9" style="691"/>
    <col min="5889" max="5911" width="3" style="691" customWidth="1"/>
    <col min="5912" max="5912" width="3.25" style="691" customWidth="1"/>
    <col min="5913" max="5917" width="3" style="691" customWidth="1"/>
    <col min="5918" max="6144" width="9" style="691"/>
    <col min="6145" max="6167" width="3" style="691" customWidth="1"/>
    <col min="6168" max="6168" width="3.25" style="691" customWidth="1"/>
    <col min="6169" max="6173" width="3" style="691" customWidth="1"/>
    <col min="6174" max="6400" width="9" style="691"/>
    <col min="6401" max="6423" width="3" style="691" customWidth="1"/>
    <col min="6424" max="6424" width="3.25" style="691" customWidth="1"/>
    <col min="6425" max="6429" width="3" style="691" customWidth="1"/>
    <col min="6430" max="6656" width="9" style="691"/>
    <col min="6657" max="6679" width="3" style="691" customWidth="1"/>
    <col min="6680" max="6680" width="3.25" style="691" customWidth="1"/>
    <col min="6681" max="6685" width="3" style="691" customWidth="1"/>
    <col min="6686" max="6912" width="9" style="691"/>
    <col min="6913" max="6935" width="3" style="691" customWidth="1"/>
    <col min="6936" max="6936" width="3.25" style="691" customWidth="1"/>
    <col min="6937" max="6941" width="3" style="691" customWidth="1"/>
    <col min="6942" max="7168" width="9" style="691"/>
    <col min="7169" max="7191" width="3" style="691" customWidth="1"/>
    <col min="7192" max="7192" width="3.25" style="691" customWidth="1"/>
    <col min="7193" max="7197" width="3" style="691" customWidth="1"/>
    <col min="7198" max="7424" width="9" style="691"/>
    <col min="7425" max="7447" width="3" style="691" customWidth="1"/>
    <col min="7448" max="7448" width="3.25" style="691" customWidth="1"/>
    <col min="7449" max="7453" width="3" style="691" customWidth="1"/>
    <col min="7454" max="7680" width="9" style="691"/>
    <col min="7681" max="7703" width="3" style="691" customWidth="1"/>
    <col min="7704" max="7704" width="3.25" style="691" customWidth="1"/>
    <col min="7705" max="7709" width="3" style="691" customWidth="1"/>
    <col min="7710" max="7936" width="9" style="691"/>
    <col min="7937" max="7959" width="3" style="691" customWidth="1"/>
    <col min="7960" max="7960" width="3.25" style="691" customWidth="1"/>
    <col min="7961" max="7965" width="3" style="691" customWidth="1"/>
    <col min="7966" max="8192" width="9" style="691"/>
    <col min="8193" max="8215" width="3" style="691" customWidth="1"/>
    <col min="8216" max="8216" width="3.25" style="691" customWidth="1"/>
    <col min="8217" max="8221" width="3" style="691" customWidth="1"/>
    <col min="8222" max="8448" width="9" style="691"/>
    <col min="8449" max="8471" width="3" style="691" customWidth="1"/>
    <col min="8472" max="8472" width="3.25" style="691" customWidth="1"/>
    <col min="8473" max="8477" width="3" style="691" customWidth="1"/>
    <col min="8478" max="8704" width="9" style="691"/>
    <col min="8705" max="8727" width="3" style="691" customWidth="1"/>
    <col min="8728" max="8728" width="3.25" style="691" customWidth="1"/>
    <col min="8729" max="8733" width="3" style="691" customWidth="1"/>
    <col min="8734" max="8960" width="9" style="691"/>
    <col min="8961" max="8983" width="3" style="691" customWidth="1"/>
    <col min="8984" max="8984" width="3.25" style="691" customWidth="1"/>
    <col min="8985" max="8989" width="3" style="691" customWidth="1"/>
    <col min="8990" max="9216" width="9" style="691"/>
    <col min="9217" max="9239" width="3" style="691" customWidth="1"/>
    <col min="9240" max="9240" width="3.25" style="691" customWidth="1"/>
    <col min="9241" max="9245" width="3" style="691" customWidth="1"/>
    <col min="9246" max="9472" width="9" style="691"/>
    <col min="9473" max="9495" width="3" style="691" customWidth="1"/>
    <col min="9496" max="9496" width="3.25" style="691" customWidth="1"/>
    <col min="9497" max="9501" width="3" style="691" customWidth="1"/>
    <col min="9502" max="9728" width="9" style="691"/>
    <col min="9729" max="9751" width="3" style="691" customWidth="1"/>
    <col min="9752" max="9752" width="3.25" style="691" customWidth="1"/>
    <col min="9753" max="9757" width="3" style="691" customWidth="1"/>
    <col min="9758" max="9984" width="9" style="691"/>
    <col min="9985" max="10007" width="3" style="691" customWidth="1"/>
    <col min="10008" max="10008" width="3.25" style="691" customWidth="1"/>
    <col min="10009" max="10013" width="3" style="691" customWidth="1"/>
    <col min="10014" max="10240" width="9" style="691"/>
    <col min="10241" max="10263" width="3" style="691" customWidth="1"/>
    <col min="10264" max="10264" width="3.25" style="691" customWidth="1"/>
    <col min="10265" max="10269" width="3" style="691" customWidth="1"/>
    <col min="10270" max="10496" width="9" style="691"/>
    <col min="10497" max="10519" width="3" style="691" customWidth="1"/>
    <col min="10520" max="10520" width="3.25" style="691" customWidth="1"/>
    <col min="10521" max="10525" width="3" style="691" customWidth="1"/>
    <col min="10526" max="10752" width="9" style="691"/>
    <col min="10753" max="10775" width="3" style="691" customWidth="1"/>
    <col min="10776" max="10776" width="3.25" style="691" customWidth="1"/>
    <col min="10777" max="10781" width="3" style="691" customWidth="1"/>
    <col min="10782" max="11008" width="9" style="691"/>
    <col min="11009" max="11031" width="3" style="691" customWidth="1"/>
    <col min="11032" max="11032" width="3.25" style="691" customWidth="1"/>
    <col min="11033" max="11037" width="3" style="691" customWidth="1"/>
    <col min="11038" max="11264" width="9" style="691"/>
    <col min="11265" max="11287" width="3" style="691" customWidth="1"/>
    <col min="11288" max="11288" width="3.25" style="691" customWidth="1"/>
    <col min="11289" max="11293" width="3" style="691" customWidth="1"/>
    <col min="11294" max="11520" width="9" style="691"/>
    <col min="11521" max="11543" width="3" style="691" customWidth="1"/>
    <col min="11544" max="11544" width="3.25" style="691" customWidth="1"/>
    <col min="11545" max="11549" width="3" style="691" customWidth="1"/>
    <col min="11550" max="11776" width="9" style="691"/>
    <col min="11777" max="11799" width="3" style="691" customWidth="1"/>
    <col min="11800" max="11800" width="3.25" style="691" customWidth="1"/>
    <col min="11801" max="11805" width="3" style="691" customWidth="1"/>
    <col min="11806" max="12032" width="9" style="691"/>
    <col min="12033" max="12055" width="3" style="691" customWidth="1"/>
    <col min="12056" max="12056" width="3.25" style="691" customWidth="1"/>
    <col min="12057" max="12061" width="3" style="691" customWidth="1"/>
    <col min="12062" max="12288" width="9" style="691"/>
    <col min="12289" max="12311" width="3" style="691" customWidth="1"/>
    <col min="12312" max="12312" width="3.25" style="691" customWidth="1"/>
    <col min="12313" max="12317" width="3" style="691" customWidth="1"/>
    <col min="12318" max="12544" width="9" style="691"/>
    <col min="12545" max="12567" width="3" style="691" customWidth="1"/>
    <col min="12568" max="12568" width="3.25" style="691" customWidth="1"/>
    <col min="12569" max="12573" width="3" style="691" customWidth="1"/>
    <col min="12574" max="12800" width="9" style="691"/>
    <col min="12801" max="12823" width="3" style="691" customWidth="1"/>
    <col min="12824" max="12824" width="3.25" style="691" customWidth="1"/>
    <col min="12825" max="12829" width="3" style="691" customWidth="1"/>
    <col min="12830" max="13056" width="9" style="691"/>
    <col min="13057" max="13079" width="3" style="691" customWidth="1"/>
    <col min="13080" max="13080" width="3.25" style="691" customWidth="1"/>
    <col min="13081" max="13085" width="3" style="691" customWidth="1"/>
    <col min="13086" max="13312" width="9" style="691"/>
    <col min="13313" max="13335" width="3" style="691" customWidth="1"/>
    <col min="13336" max="13336" width="3.25" style="691" customWidth="1"/>
    <col min="13337" max="13341" width="3" style="691" customWidth="1"/>
    <col min="13342" max="13568" width="9" style="691"/>
    <col min="13569" max="13591" width="3" style="691" customWidth="1"/>
    <col min="13592" max="13592" width="3.25" style="691" customWidth="1"/>
    <col min="13593" max="13597" width="3" style="691" customWidth="1"/>
    <col min="13598" max="13824" width="9" style="691"/>
    <col min="13825" max="13847" width="3" style="691" customWidth="1"/>
    <col min="13848" max="13848" width="3.25" style="691" customWidth="1"/>
    <col min="13849" max="13853" width="3" style="691" customWidth="1"/>
    <col min="13854" max="14080" width="9" style="691"/>
    <col min="14081" max="14103" width="3" style="691" customWidth="1"/>
    <col min="14104" max="14104" width="3.25" style="691" customWidth="1"/>
    <col min="14105" max="14109" width="3" style="691" customWidth="1"/>
    <col min="14110" max="14336" width="9" style="691"/>
    <col min="14337" max="14359" width="3" style="691" customWidth="1"/>
    <col min="14360" max="14360" width="3.25" style="691" customWidth="1"/>
    <col min="14361" max="14365" width="3" style="691" customWidth="1"/>
    <col min="14366" max="14592" width="9" style="691"/>
    <col min="14593" max="14615" width="3" style="691" customWidth="1"/>
    <col min="14616" max="14616" width="3.25" style="691" customWidth="1"/>
    <col min="14617" max="14621" width="3" style="691" customWidth="1"/>
    <col min="14622" max="14848" width="9" style="691"/>
    <col min="14849" max="14871" width="3" style="691" customWidth="1"/>
    <col min="14872" max="14872" width="3.25" style="691" customWidth="1"/>
    <col min="14873" max="14877" width="3" style="691" customWidth="1"/>
    <col min="14878" max="15104" width="9" style="691"/>
    <col min="15105" max="15127" width="3" style="691" customWidth="1"/>
    <col min="15128" max="15128" width="3.25" style="691" customWidth="1"/>
    <col min="15129" max="15133" width="3" style="691" customWidth="1"/>
    <col min="15134" max="15360" width="9" style="691"/>
    <col min="15361" max="15383" width="3" style="691" customWidth="1"/>
    <col min="15384" max="15384" width="3.25" style="691" customWidth="1"/>
    <col min="15385" max="15389" width="3" style="691" customWidth="1"/>
    <col min="15390" max="15616" width="9" style="691"/>
    <col min="15617" max="15639" width="3" style="691" customWidth="1"/>
    <col min="15640" max="15640" width="3.25" style="691" customWidth="1"/>
    <col min="15641" max="15645" width="3" style="691" customWidth="1"/>
    <col min="15646" max="15872" width="9" style="691"/>
    <col min="15873" max="15895" width="3" style="691" customWidth="1"/>
    <col min="15896" max="15896" width="3.25" style="691" customWidth="1"/>
    <col min="15897" max="15901" width="3" style="691" customWidth="1"/>
    <col min="15902" max="16128" width="9" style="691"/>
    <col min="16129" max="16151" width="3" style="691" customWidth="1"/>
    <col min="16152" max="16152" width="3.25" style="691" customWidth="1"/>
    <col min="16153" max="16157" width="3" style="691" customWidth="1"/>
    <col min="16158" max="16384" width="9" style="691"/>
  </cols>
  <sheetData>
    <row r="1" spans="1:36" ht="17.100000000000001" customHeight="1">
      <c r="A1" s="2086" t="s">
        <v>3920</v>
      </c>
      <c r="B1" s="2086"/>
      <c r="C1" s="2086"/>
      <c r="D1" s="2086"/>
      <c r="E1" s="2086"/>
      <c r="F1" s="2086"/>
      <c r="G1" s="2086"/>
      <c r="H1" s="2086"/>
      <c r="I1" s="2086"/>
      <c r="J1" s="2087"/>
      <c r="K1" s="2087"/>
      <c r="L1" s="2087"/>
      <c r="M1" s="2087"/>
      <c r="N1" s="2087"/>
      <c r="O1" s="2087"/>
      <c r="P1" s="2087"/>
      <c r="Q1" s="2087"/>
      <c r="R1" s="2087"/>
      <c r="S1" s="2087"/>
      <c r="T1" s="2087"/>
      <c r="U1" s="2087"/>
      <c r="V1" s="2087"/>
      <c r="W1" s="2087"/>
      <c r="X1" s="2087"/>
      <c r="Y1" s="2087"/>
      <c r="Z1" s="2087"/>
      <c r="AA1" s="2087"/>
      <c r="AB1" s="2087"/>
      <c r="AC1" s="2087"/>
    </row>
    <row r="2" spans="1:36" ht="17.100000000000001" customHeight="1">
      <c r="A2" s="886"/>
      <c r="B2" s="886"/>
      <c r="C2" s="886"/>
      <c r="D2" s="886"/>
      <c r="E2" s="886"/>
      <c r="F2" s="886"/>
      <c r="G2" s="886"/>
      <c r="H2" s="886"/>
      <c r="I2" s="886"/>
      <c r="J2" s="887"/>
      <c r="K2" s="887"/>
      <c r="L2" s="887"/>
      <c r="M2" s="887"/>
      <c r="N2" s="887"/>
      <c r="O2" s="887"/>
      <c r="P2" s="887"/>
      <c r="Q2" s="887"/>
      <c r="R2" s="887"/>
      <c r="S2" s="887"/>
      <c r="T2" s="887"/>
      <c r="U2" s="887"/>
      <c r="V2" s="887"/>
      <c r="W2" s="887"/>
      <c r="X2" s="887"/>
      <c r="Y2" s="887"/>
      <c r="Z2" s="887"/>
      <c r="AA2" s="887"/>
      <c r="AB2" s="887"/>
      <c r="AC2" s="887"/>
    </row>
    <row r="3" spans="1:36" ht="17.100000000000001" customHeight="1">
      <c r="A3" s="886"/>
      <c r="B3" s="886"/>
      <c r="C3" s="886"/>
      <c r="D3" s="886"/>
      <c r="E3" s="886"/>
      <c r="F3" s="886"/>
      <c r="G3" s="886"/>
      <c r="H3" s="886"/>
      <c r="I3" s="886"/>
      <c r="J3" s="887"/>
      <c r="K3" s="887"/>
      <c r="L3" s="887"/>
      <c r="M3" s="887"/>
      <c r="N3" s="887"/>
      <c r="O3" s="887"/>
      <c r="P3" s="887"/>
      <c r="Q3" s="887"/>
      <c r="R3" s="887"/>
      <c r="S3" s="887"/>
      <c r="T3" s="887"/>
      <c r="U3" s="887"/>
      <c r="V3" s="887"/>
      <c r="W3" s="887"/>
      <c r="X3" s="887"/>
      <c r="Y3" s="887"/>
      <c r="Z3" s="887"/>
      <c r="AA3" s="887"/>
      <c r="AB3" s="887"/>
      <c r="AC3" s="887"/>
    </row>
    <row r="4" spans="1:36" ht="17.100000000000001" customHeight="1">
      <c r="A4" s="888"/>
      <c r="B4" s="888"/>
      <c r="C4" s="888"/>
      <c r="D4" s="888"/>
      <c r="E4" s="888"/>
      <c r="F4" s="888"/>
      <c r="G4" s="888"/>
      <c r="H4" s="888"/>
      <c r="I4" s="888"/>
      <c r="J4" s="889"/>
      <c r="K4" s="889"/>
      <c r="L4" s="889"/>
      <c r="M4" s="889"/>
      <c r="N4" s="889"/>
      <c r="O4" s="889"/>
      <c r="P4" s="889"/>
      <c r="Q4" s="889"/>
      <c r="R4" s="889"/>
      <c r="S4" s="889"/>
      <c r="T4" s="889"/>
      <c r="U4" s="889"/>
      <c r="V4" s="889"/>
      <c r="W4" s="889"/>
      <c r="X4" s="889"/>
      <c r="Y4" s="889"/>
      <c r="Z4" s="889"/>
      <c r="AA4" s="889"/>
      <c r="AB4" s="889"/>
      <c r="AC4" s="889"/>
    </row>
    <row r="5" spans="1:36" ht="33.950000000000003" customHeight="1">
      <c r="A5" s="2088" t="s">
        <v>3921</v>
      </c>
      <c r="B5" s="2088"/>
      <c r="C5" s="2088"/>
      <c r="D5" s="2088"/>
      <c r="E5" s="2088"/>
      <c r="F5" s="2088"/>
      <c r="G5" s="2088"/>
      <c r="H5" s="2088"/>
      <c r="I5" s="2088"/>
      <c r="J5" s="2089"/>
      <c r="K5" s="2089"/>
      <c r="L5" s="2089"/>
      <c r="M5" s="2089"/>
      <c r="N5" s="2089"/>
      <c r="O5" s="2089"/>
      <c r="P5" s="2089"/>
      <c r="Q5" s="2089"/>
      <c r="R5" s="2089"/>
      <c r="S5" s="2089"/>
      <c r="T5" s="2089"/>
      <c r="U5" s="2089"/>
      <c r="V5" s="2089"/>
      <c r="W5" s="2089"/>
      <c r="X5" s="2089"/>
      <c r="Y5" s="2089"/>
      <c r="Z5" s="2089"/>
      <c r="AA5" s="2089"/>
      <c r="AB5" s="2089"/>
      <c r="AC5" s="2089"/>
    </row>
    <row r="6" spans="1:36" ht="17.100000000000001" customHeight="1">
      <c r="A6" s="890"/>
      <c r="B6" s="890"/>
      <c r="C6" s="890"/>
      <c r="D6" s="890"/>
      <c r="E6" s="890"/>
      <c r="F6" s="890"/>
      <c r="G6" s="890"/>
      <c r="H6" s="890"/>
      <c r="I6" s="890"/>
      <c r="J6" s="889"/>
      <c r="K6" s="889"/>
      <c r="L6" s="889"/>
      <c r="M6" s="889"/>
      <c r="N6" s="889"/>
      <c r="O6" s="889"/>
      <c r="P6" s="889"/>
      <c r="Q6" s="889"/>
      <c r="R6" s="889"/>
      <c r="S6" s="889"/>
      <c r="T6" s="889"/>
      <c r="U6" s="889"/>
      <c r="V6" s="889"/>
      <c r="W6" s="889"/>
      <c r="X6" s="889"/>
      <c r="Y6" s="889"/>
      <c r="Z6" s="889"/>
      <c r="AA6" s="889"/>
      <c r="AB6" s="889"/>
      <c r="AC6" s="889"/>
    </row>
    <row r="7" spans="1:36" ht="17.100000000000001" customHeight="1">
      <c r="A7" s="890"/>
      <c r="B7" s="890"/>
      <c r="C7" s="890"/>
      <c r="D7" s="890"/>
      <c r="E7" s="890"/>
      <c r="F7" s="890"/>
      <c r="G7" s="890"/>
      <c r="H7" s="890"/>
      <c r="I7" s="890"/>
      <c r="J7" s="889"/>
      <c r="K7" s="889"/>
      <c r="L7" s="889"/>
      <c r="M7" s="889"/>
      <c r="N7" s="889"/>
      <c r="O7" s="889"/>
      <c r="P7" s="889"/>
      <c r="Q7" s="889"/>
      <c r="R7" s="889"/>
      <c r="S7" s="889"/>
      <c r="T7" s="889"/>
      <c r="U7" s="889"/>
      <c r="V7" s="889"/>
      <c r="W7" s="889"/>
      <c r="X7" s="889"/>
      <c r="Y7" s="889"/>
      <c r="Z7" s="889"/>
      <c r="AA7" s="889"/>
      <c r="AB7" s="889"/>
      <c r="AC7" s="889"/>
      <c r="AJ7" s="891"/>
    </row>
    <row r="8" spans="1:36" ht="17.100000000000001" customHeight="1">
      <c r="A8" s="2066" t="s">
        <v>2713</v>
      </c>
      <c r="B8" s="2066"/>
      <c r="C8" s="2066"/>
      <c r="D8" s="2066"/>
      <c r="E8" s="2066"/>
      <c r="F8" s="2066"/>
      <c r="G8" s="2066"/>
      <c r="H8" s="2066"/>
      <c r="I8" s="2066"/>
      <c r="J8" s="2085"/>
      <c r="K8" s="2085"/>
      <c r="L8" s="2085"/>
      <c r="M8" s="2085"/>
      <c r="N8" s="2085"/>
      <c r="O8" s="2085"/>
      <c r="P8" s="2085"/>
      <c r="Q8" s="2085"/>
      <c r="R8" s="2085"/>
      <c r="S8" s="2085"/>
      <c r="T8" s="2085"/>
      <c r="U8" s="2085"/>
      <c r="V8" s="2085"/>
      <c r="W8" s="2085"/>
      <c r="X8" s="2085"/>
      <c r="Y8" s="2085"/>
      <c r="Z8" s="2085"/>
      <c r="AA8" s="2085"/>
      <c r="AB8" s="2085"/>
      <c r="AC8" s="2085"/>
    </row>
    <row r="9" spans="1:36" ht="17.100000000000001" customHeight="1">
      <c r="A9" s="888"/>
      <c r="B9" s="888"/>
      <c r="C9" s="888"/>
      <c r="D9" s="888"/>
      <c r="E9" s="888"/>
      <c r="F9" s="888"/>
      <c r="G9" s="888"/>
      <c r="H9" s="888"/>
      <c r="I9" s="888"/>
      <c r="J9" s="889"/>
      <c r="K9" s="889"/>
      <c r="L9" s="889"/>
      <c r="M9" s="889"/>
      <c r="N9" s="889"/>
      <c r="O9" s="889"/>
      <c r="P9" s="889"/>
      <c r="Q9" s="889"/>
      <c r="R9" s="889"/>
      <c r="S9" s="889"/>
      <c r="T9" s="889"/>
      <c r="U9" s="889"/>
      <c r="V9" s="889"/>
      <c r="W9" s="889"/>
      <c r="X9" s="889"/>
      <c r="Y9" s="889"/>
      <c r="Z9" s="889"/>
      <c r="AA9" s="889"/>
      <c r="AB9" s="889"/>
      <c r="AC9" s="889"/>
    </row>
    <row r="10" spans="1:36" ht="17.100000000000001" customHeight="1">
      <c r="A10" s="888"/>
      <c r="B10" s="888"/>
      <c r="C10" s="888"/>
      <c r="D10" s="888"/>
      <c r="E10" s="888"/>
      <c r="F10" s="888"/>
      <c r="G10" s="888"/>
      <c r="H10" s="888"/>
      <c r="I10" s="888"/>
      <c r="J10" s="889"/>
      <c r="K10" s="889"/>
      <c r="L10" s="889"/>
      <c r="M10" s="889"/>
      <c r="N10" s="889"/>
      <c r="O10" s="889"/>
      <c r="P10" s="889"/>
      <c r="Q10" s="889"/>
      <c r="R10" s="889"/>
      <c r="S10" s="889"/>
      <c r="T10" s="889"/>
      <c r="U10" s="889"/>
      <c r="V10" s="889"/>
      <c r="W10" s="889"/>
      <c r="X10" s="889"/>
      <c r="Y10" s="889"/>
      <c r="Z10" s="889"/>
      <c r="AA10" s="889"/>
      <c r="AB10" s="889"/>
      <c r="AC10" s="889"/>
    </row>
    <row r="11" spans="1:36" ht="17.100000000000001" customHeight="1">
      <c r="A11" s="2090" t="s">
        <v>3922</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row>
    <row r="12" spans="1:36" ht="17.100000000000001" customHeight="1">
      <c r="A12" s="2090"/>
      <c r="B12" s="2090"/>
      <c r="C12" s="2090"/>
      <c r="D12" s="2090"/>
      <c r="E12" s="2090"/>
      <c r="F12" s="2090"/>
      <c r="G12" s="2090"/>
      <c r="H12" s="2090"/>
      <c r="I12" s="2090"/>
      <c r="J12" s="2090"/>
      <c r="K12" s="2090"/>
      <c r="L12" s="2090"/>
      <c r="M12" s="2090"/>
      <c r="N12" s="2090"/>
      <c r="O12" s="2090"/>
      <c r="P12" s="2090"/>
      <c r="Q12" s="2090"/>
      <c r="R12" s="2090"/>
      <c r="S12" s="2090"/>
      <c r="T12" s="2090"/>
      <c r="U12" s="2090"/>
      <c r="V12" s="2090"/>
      <c r="W12" s="2090"/>
      <c r="X12" s="2090"/>
      <c r="Y12" s="2090"/>
      <c r="Z12" s="2090"/>
      <c r="AA12" s="2090"/>
      <c r="AB12" s="2090"/>
      <c r="AC12" s="2090"/>
    </row>
    <row r="13" spans="1:36" ht="17.100000000000001" customHeight="1">
      <c r="A13" s="2090"/>
      <c r="B13" s="2090"/>
      <c r="C13" s="2090"/>
      <c r="D13" s="2090"/>
      <c r="E13" s="2090"/>
      <c r="F13" s="2090"/>
      <c r="G13" s="2090"/>
      <c r="H13" s="2090"/>
      <c r="I13" s="2090"/>
      <c r="J13" s="2090"/>
      <c r="K13" s="2090"/>
      <c r="L13" s="2090"/>
      <c r="M13" s="2090"/>
      <c r="N13" s="2090"/>
      <c r="O13" s="2090"/>
      <c r="P13" s="2090"/>
      <c r="Q13" s="2090"/>
      <c r="R13" s="2090"/>
      <c r="S13" s="2090"/>
      <c r="T13" s="2090"/>
      <c r="U13" s="2090"/>
      <c r="V13" s="2090"/>
      <c r="W13" s="2090"/>
      <c r="X13" s="2090"/>
      <c r="Y13" s="2090"/>
      <c r="Z13" s="2090"/>
      <c r="AA13" s="2090"/>
      <c r="AB13" s="2090"/>
      <c r="AC13" s="2090"/>
    </row>
    <row r="14" spans="1:36" ht="17.100000000000001" customHeight="1">
      <c r="A14" s="889"/>
      <c r="B14" s="889"/>
      <c r="C14" s="889"/>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row>
    <row r="15" spans="1:36" ht="17.100000000000001" customHeight="1">
      <c r="A15" s="2083" t="s">
        <v>2715</v>
      </c>
      <c r="B15" s="2084"/>
      <c r="C15" s="2084"/>
      <c r="D15" s="2084"/>
      <c r="E15" s="2084"/>
      <c r="F15" s="2084"/>
      <c r="G15" s="2084"/>
      <c r="H15" s="2084"/>
      <c r="I15" s="2084"/>
      <c r="J15" s="2085"/>
      <c r="K15" s="2085"/>
      <c r="L15" s="2085"/>
      <c r="M15" s="2085"/>
      <c r="N15" s="2085"/>
      <c r="O15" s="2085"/>
      <c r="P15" s="2085"/>
      <c r="Q15" s="2085"/>
      <c r="R15" s="2085"/>
      <c r="S15" s="2085"/>
      <c r="T15" s="2085"/>
      <c r="U15" s="2085"/>
      <c r="V15" s="2085"/>
      <c r="W15" s="2085"/>
      <c r="X15" s="2085"/>
      <c r="Y15" s="2085"/>
      <c r="Z15" s="2085"/>
      <c r="AA15" s="2085"/>
      <c r="AB15" s="2085"/>
      <c r="AC15" s="2085"/>
    </row>
    <row r="16" spans="1:36" ht="17.100000000000001" customHeight="1">
      <c r="A16" s="2083" t="s">
        <v>2716</v>
      </c>
      <c r="B16" s="2084"/>
      <c r="C16" s="2084"/>
      <c r="D16" s="2084"/>
      <c r="E16" s="2084"/>
      <c r="F16" s="2084"/>
      <c r="G16" s="2084"/>
      <c r="H16" s="2084"/>
      <c r="I16" s="2084"/>
      <c r="J16" s="2085"/>
      <c r="K16" s="2085"/>
      <c r="L16" s="2085"/>
      <c r="M16" s="2085"/>
      <c r="N16" s="2085"/>
      <c r="O16" s="2085"/>
      <c r="P16" s="2085"/>
      <c r="Q16" s="2085"/>
      <c r="R16" s="2085"/>
      <c r="S16" s="2085"/>
      <c r="T16" s="2085"/>
      <c r="U16" s="2085"/>
      <c r="V16" s="2085"/>
      <c r="W16" s="2085"/>
      <c r="X16" s="2085"/>
      <c r="Y16" s="2085"/>
      <c r="Z16" s="2085"/>
      <c r="AA16" s="2085"/>
      <c r="AB16" s="2085"/>
      <c r="AC16" s="2085"/>
    </row>
    <row r="17" spans="1:33" ht="17.100000000000001" customHeight="1" thickBot="1">
      <c r="A17" s="888"/>
      <c r="B17" s="888"/>
      <c r="C17" s="888"/>
      <c r="D17" s="888"/>
      <c r="E17" s="888"/>
      <c r="F17" s="888"/>
      <c r="G17" s="888"/>
      <c r="H17" s="888"/>
      <c r="I17" s="888"/>
      <c r="J17" s="889"/>
      <c r="K17" s="889"/>
      <c r="L17" s="889"/>
      <c r="M17" s="889"/>
      <c r="N17" s="889"/>
      <c r="O17" s="889"/>
      <c r="P17" s="889"/>
      <c r="Q17" s="889"/>
      <c r="R17" s="889"/>
      <c r="S17" s="889"/>
      <c r="T17" s="889"/>
      <c r="U17" s="889"/>
      <c r="V17" s="889"/>
      <c r="W17" s="889"/>
      <c r="X17" s="889"/>
      <c r="Y17" s="889"/>
      <c r="Z17" s="889"/>
      <c r="AA17" s="889"/>
      <c r="AB17" s="889"/>
      <c r="AC17" s="889"/>
    </row>
    <row r="18" spans="1:33" ht="17.100000000000001" customHeight="1" thickBot="1">
      <c r="A18" s="873"/>
      <c r="B18" s="873"/>
      <c r="C18" s="873"/>
      <c r="D18" s="873"/>
      <c r="E18" s="873"/>
      <c r="F18" s="873"/>
      <c r="G18" s="873"/>
      <c r="H18" s="873"/>
      <c r="I18" s="873"/>
      <c r="J18" s="873"/>
      <c r="K18" s="873"/>
      <c r="L18" s="873"/>
      <c r="M18" s="873"/>
      <c r="N18" s="873"/>
      <c r="O18" s="873"/>
      <c r="P18" s="873"/>
      <c r="Q18" s="873"/>
      <c r="R18" s="873"/>
      <c r="S18" s="873"/>
      <c r="T18" s="873"/>
      <c r="U18" s="875"/>
      <c r="V18" s="2066" t="s">
        <v>2717</v>
      </c>
      <c r="W18" s="2066"/>
      <c r="X18" s="893" t="str">
        <f>IF(AE18="","",(YEAR(AE18)-2018))</f>
        <v/>
      </c>
      <c r="Y18" s="875" t="s">
        <v>5</v>
      </c>
      <c r="Z18" s="893" t="str">
        <f>IF(AE18="","",MONTH(AE18))</f>
        <v/>
      </c>
      <c r="AA18" s="875" t="s">
        <v>2718</v>
      </c>
      <c r="AB18" s="893" t="str">
        <f>IF(AE18="","",DAY(AE18))</f>
        <v/>
      </c>
      <c r="AC18" s="875" t="s">
        <v>2719</v>
      </c>
      <c r="AE18" s="2091"/>
      <c r="AF18" s="2092"/>
      <c r="AG18" s="894"/>
    </row>
    <row r="19" spans="1:33" ht="17.100000000000001" customHeight="1">
      <c r="A19" s="888"/>
      <c r="B19" s="888"/>
      <c r="C19" s="888"/>
      <c r="D19" s="888"/>
      <c r="E19" s="888"/>
      <c r="F19" s="888"/>
      <c r="G19" s="888"/>
      <c r="H19" s="888"/>
      <c r="I19" s="888"/>
      <c r="J19" s="889"/>
      <c r="K19" s="889"/>
      <c r="L19" s="889"/>
      <c r="M19" s="2066" t="s">
        <v>2720</v>
      </c>
      <c r="N19" s="2066"/>
      <c r="O19" s="2066"/>
      <c r="P19" s="895"/>
      <c r="Q19" s="2093" t="str">
        <f>IF(第一面!T19="","",第一面!T19)</f>
        <v/>
      </c>
      <c r="R19" s="2093"/>
      <c r="S19" s="2093"/>
      <c r="T19" s="2093"/>
      <c r="U19" s="2093"/>
      <c r="V19" s="2093"/>
      <c r="W19" s="2093"/>
      <c r="X19" s="2093"/>
      <c r="Y19" s="2093"/>
      <c r="Z19" s="2093"/>
      <c r="AA19" s="2093"/>
      <c r="AB19" s="2093"/>
      <c r="AC19" s="889"/>
    </row>
    <row r="20" spans="1:33" ht="16.5" customHeight="1">
      <c r="A20" s="882"/>
      <c r="B20" s="882"/>
      <c r="C20" s="882"/>
      <c r="D20" s="882"/>
      <c r="E20" s="882"/>
      <c r="F20" s="882"/>
      <c r="G20" s="882"/>
      <c r="H20" s="882"/>
      <c r="I20" s="882"/>
      <c r="J20" s="873"/>
      <c r="K20" s="873"/>
      <c r="L20" s="873"/>
      <c r="M20" s="889"/>
      <c r="N20" s="889"/>
      <c r="O20" s="889"/>
      <c r="P20" s="895"/>
      <c r="Q20" s="2093" t="str">
        <f>IF(第一面!T20="","",第一面!T20)</f>
        <v/>
      </c>
      <c r="R20" s="2093"/>
      <c r="S20" s="2093"/>
      <c r="T20" s="2093"/>
      <c r="U20" s="2093"/>
      <c r="V20" s="2093"/>
      <c r="W20" s="2093"/>
      <c r="X20" s="2093"/>
      <c r="Y20" s="2093"/>
      <c r="Z20" s="2093"/>
      <c r="AA20" s="2093"/>
      <c r="AB20" s="2093"/>
      <c r="AC20" s="875"/>
    </row>
    <row r="21" spans="1:33" ht="5.0999999999999996" customHeight="1">
      <c r="A21" s="882"/>
      <c r="B21" s="882"/>
      <c r="C21" s="882"/>
      <c r="D21" s="882"/>
      <c r="E21" s="882"/>
      <c r="F21" s="882"/>
      <c r="G21" s="882"/>
      <c r="H21" s="882"/>
      <c r="I21" s="882"/>
      <c r="J21" s="873"/>
      <c r="K21" s="873"/>
      <c r="L21" s="873"/>
      <c r="M21" s="889"/>
      <c r="N21" s="889"/>
      <c r="O21" s="889"/>
      <c r="P21" s="895"/>
      <c r="Q21" s="896"/>
      <c r="R21" s="896"/>
      <c r="S21" s="896"/>
      <c r="T21" s="896"/>
      <c r="U21" s="896"/>
      <c r="V21" s="896"/>
      <c r="W21" s="896"/>
      <c r="X21" s="896"/>
      <c r="Y21" s="896"/>
      <c r="Z21" s="896"/>
      <c r="AA21" s="896"/>
      <c r="AB21" s="896"/>
      <c r="AC21" s="875"/>
    </row>
    <row r="22" spans="1:33" ht="16.5" customHeight="1">
      <c r="A22" s="888"/>
      <c r="B22" s="888"/>
      <c r="C22" s="888"/>
      <c r="D22" s="888"/>
      <c r="E22" s="888"/>
      <c r="F22" s="888"/>
      <c r="G22" s="888"/>
      <c r="H22" s="888"/>
      <c r="I22" s="888"/>
      <c r="J22" s="889"/>
      <c r="K22" s="889"/>
      <c r="L22" s="889"/>
      <c r="M22" s="889"/>
      <c r="N22" s="889"/>
      <c r="O22" s="889"/>
      <c r="P22" s="889"/>
      <c r="Q22" s="2094" t="str">
        <f>IF(第一面!T22="","",第一面!T22)</f>
        <v/>
      </c>
      <c r="R22" s="2094"/>
      <c r="S22" s="2094"/>
      <c r="T22" s="2094"/>
      <c r="U22" s="2094"/>
      <c r="V22" s="2094"/>
      <c r="W22" s="2094"/>
      <c r="X22" s="2094"/>
      <c r="Y22" s="2094"/>
      <c r="Z22" s="2094"/>
      <c r="AA22" s="2094"/>
      <c r="AB22" s="2094"/>
      <c r="AC22" s="889"/>
    </row>
    <row r="23" spans="1:33" ht="16.5" customHeight="1">
      <c r="A23" s="889"/>
      <c r="B23" s="889"/>
      <c r="C23" s="889"/>
      <c r="D23" s="889"/>
      <c r="E23" s="889"/>
      <c r="F23" s="889"/>
      <c r="G23" s="889"/>
      <c r="H23" s="889"/>
      <c r="I23" s="889"/>
      <c r="J23" s="889"/>
      <c r="K23" s="889"/>
      <c r="L23" s="889"/>
      <c r="M23" s="889"/>
      <c r="N23" s="889"/>
      <c r="O23" s="889"/>
      <c r="P23" s="889"/>
      <c r="Q23" s="2094" t="str">
        <f>IF(第一面!T23="","",第一面!T23)</f>
        <v/>
      </c>
      <c r="R23" s="2094"/>
      <c r="S23" s="2094"/>
      <c r="T23" s="2094"/>
      <c r="U23" s="2094"/>
      <c r="V23" s="2094"/>
      <c r="W23" s="2094"/>
      <c r="X23" s="2094"/>
      <c r="Y23" s="2094"/>
      <c r="Z23" s="2094"/>
      <c r="AA23" s="2094"/>
      <c r="AB23" s="2094"/>
      <c r="AC23" s="889" t="str">
        <f>IF(Q22&lt;&gt;"","印","")</f>
        <v/>
      </c>
    </row>
    <row r="24" spans="1:33" ht="16.5" customHeight="1">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row>
    <row r="25" spans="1:33" ht="16.5" customHeight="1">
      <c r="A25" s="889"/>
      <c r="B25" s="889"/>
      <c r="C25" s="889"/>
      <c r="D25" s="889" t="s">
        <v>3906</v>
      </c>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row>
    <row r="26" spans="1:33" ht="16.5" customHeight="1">
      <c r="A26" s="889"/>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row>
    <row r="27" spans="1:33" ht="17.100000000000001" customHeight="1">
      <c r="A27" s="889"/>
      <c r="B27" s="889"/>
      <c r="C27" s="889"/>
      <c r="D27" s="889"/>
      <c r="E27" s="889"/>
      <c r="F27" s="889"/>
      <c r="G27" s="889"/>
      <c r="H27" s="889"/>
      <c r="I27" s="889"/>
      <c r="J27" s="889"/>
      <c r="K27" s="2080" t="s">
        <v>3907</v>
      </c>
      <c r="L27" s="2080"/>
      <c r="M27" s="2080"/>
      <c r="N27" s="2080"/>
      <c r="O27" s="2080"/>
      <c r="P27" s="895"/>
      <c r="Q27" s="2093" t="str">
        <f>共通第二面!K63</f>
        <v/>
      </c>
      <c r="R27" s="2093"/>
      <c r="S27" s="2093"/>
      <c r="T27" s="2093"/>
      <c r="U27" s="2093"/>
      <c r="V27" s="2093"/>
      <c r="W27" s="2093"/>
      <c r="X27" s="2093"/>
      <c r="Y27" s="2093"/>
      <c r="Z27" s="2093"/>
      <c r="AA27" s="2093"/>
      <c r="AB27" s="2093"/>
      <c r="AC27" s="2093"/>
    </row>
    <row r="28" spans="1:33" ht="17.100000000000001" customHeight="1">
      <c r="A28" s="882"/>
      <c r="B28" s="882"/>
      <c r="C28" s="882"/>
      <c r="D28" s="882"/>
      <c r="E28" s="882"/>
      <c r="F28" s="882"/>
      <c r="G28" s="882"/>
      <c r="H28" s="882"/>
      <c r="I28" s="882"/>
      <c r="J28" s="873"/>
      <c r="K28" s="873"/>
      <c r="L28" s="873"/>
      <c r="M28" s="889"/>
      <c r="N28" s="889"/>
      <c r="O28" s="889"/>
      <c r="P28" s="895"/>
      <c r="Q28" s="2093" t="str">
        <f>共通第二面!K61</f>
        <v/>
      </c>
      <c r="R28" s="2093"/>
      <c r="S28" s="2093"/>
      <c r="T28" s="2093"/>
      <c r="U28" s="2093"/>
      <c r="V28" s="2093"/>
      <c r="W28" s="2093"/>
      <c r="X28" s="2093"/>
      <c r="Y28" s="2093"/>
      <c r="Z28" s="2093"/>
      <c r="AA28" s="2093"/>
      <c r="AB28" s="2093"/>
      <c r="AC28" s="2093"/>
    </row>
    <row r="29" spans="1:33" ht="17.100000000000001" customHeight="1">
      <c r="A29" s="898"/>
      <c r="B29" s="898"/>
      <c r="C29" s="898"/>
      <c r="D29" s="898"/>
      <c r="E29" s="898"/>
      <c r="F29" s="898"/>
      <c r="G29" s="898"/>
      <c r="H29" s="898"/>
      <c r="I29" s="898"/>
      <c r="J29" s="897"/>
      <c r="K29" s="897"/>
      <c r="L29" s="897"/>
      <c r="M29" s="897"/>
      <c r="N29" s="897"/>
      <c r="O29" s="897"/>
      <c r="P29" s="897"/>
      <c r="Q29" s="897"/>
      <c r="R29" s="897"/>
      <c r="S29" s="897"/>
      <c r="T29" s="897"/>
      <c r="U29" s="897"/>
      <c r="V29" s="897"/>
      <c r="W29" s="897"/>
      <c r="X29" s="897"/>
      <c r="Y29" s="897"/>
      <c r="Z29" s="897"/>
      <c r="AA29" s="897"/>
      <c r="AB29" s="897"/>
      <c r="AC29" s="897"/>
    </row>
    <row r="30" spans="1:33" ht="17.100000000000001" customHeight="1">
      <c r="A30" s="888"/>
      <c r="B30" s="899" t="s">
        <v>3908</v>
      </c>
      <c r="C30" s="888"/>
      <c r="D30" s="888"/>
      <c r="E30" s="888"/>
      <c r="F30" s="888"/>
      <c r="G30" s="888"/>
      <c r="H30" s="888"/>
      <c r="I30" s="888"/>
      <c r="J30" s="889"/>
      <c r="K30" s="889"/>
      <c r="L30" s="889"/>
      <c r="M30" s="889"/>
      <c r="N30" s="889"/>
      <c r="O30" s="889"/>
      <c r="P30" s="889"/>
      <c r="Q30" s="889"/>
      <c r="R30" s="889"/>
      <c r="S30" s="889"/>
      <c r="T30" s="889"/>
      <c r="U30" s="889"/>
      <c r="V30" s="889"/>
      <c r="W30" s="889"/>
      <c r="X30" s="889"/>
      <c r="Y30" s="889"/>
      <c r="Z30" s="889"/>
      <c r="AA30" s="889"/>
      <c r="AB30" s="889"/>
      <c r="AC30" s="889"/>
    </row>
    <row r="31" spans="1:33" ht="17.100000000000001" customHeight="1">
      <c r="A31" s="888"/>
      <c r="B31" s="888"/>
      <c r="C31" s="888"/>
      <c r="D31" s="875" t="s">
        <v>3909</v>
      </c>
      <c r="E31" s="899" t="s">
        <v>3910</v>
      </c>
      <c r="F31" s="892"/>
      <c r="G31" s="888"/>
      <c r="H31" s="888"/>
      <c r="I31" s="888"/>
      <c r="J31" s="889"/>
      <c r="K31" s="889"/>
      <c r="L31" s="899" t="s">
        <v>3808</v>
      </c>
      <c r="M31" s="899" t="s">
        <v>3911</v>
      </c>
      <c r="N31" s="899"/>
      <c r="O31" s="899"/>
      <c r="P31" s="899"/>
      <c r="Q31" s="899"/>
      <c r="R31" s="899"/>
      <c r="S31" s="899"/>
      <c r="T31" s="899"/>
      <c r="U31" s="899" t="s">
        <v>3808</v>
      </c>
      <c r="V31" s="899" t="s">
        <v>3912</v>
      </c>
      <c r="W31" s="899"/>
      <c r="X31" s="899"/>
      <c r="Y31" s="899"/>
      <c r="Z31" s="899"/>
      <c r="AA31" s="899"/>
      <c r="AB31" s="889"/>
      <c r="AC31" s="889"/>
    </row>
    <row r="32" spans="1:33" ht="17.100000000000001" customHeight="1">
      <c r="A32" s="888"/>
      <c r="B32" s="888"/>
      <c r="C32" s="888"/>
      <c r="D32" s="875" t="s">
        <v>3808</v>
      </c>
      <c r="E32" s="899" t="s">
        <v>3913</v>
      </c>
      <c r="F32" s="892"/>
      <c r="G32" s="888"/>
      <c r="H32" s="888"/>
      <c r="I32" s="888"/>
      <c r="J32" s="889"/>
      <c r="K32" s="889"/>
      <c r="L32" s="899" t="s">
        <v>3808</v>
      </c>
      <c r="M32" s="899" t="s">
        <v>3914</v>
      </c>
      <c r="N32" s="899"/>
      <c r="O32" s="899"/>
      <c r="P32" s="899"/>
      <c r="Q32" s="899"/>
      <c r="R32" s="899"/>
      <c r="S32" s="899"/>
      <c r="T32" s="899"/>
      <c r="U32" s="899" t="s">
        <v>3808</v>
      </c>
      <c r="V32" s="899" t="s">
        <v>3915</v>
      </c>
      <c r="W32" s="899"/>
      <c r="X32" s="899"/>
      <c r="Y32" s="899"/>
      <c r="Z32" s="899"/>
      <c r="AA32" s="899"/>
      <c r="AB32" s="899"/>
      <c r="AC32" s="889"/>
    </row>
    <row r="33" spans="1:29" ht="17.100000000000001" customHeight="1">
      <c r="A33" s="888"/>
      <c r="B33" s="888"/>
      <c r="C33" s="888"/>
      <c r="D33" s="888"/>
      <c r="E33" s="888"/>
      <c r="F33" s="888"/>
      <c r="G33" s="888"/>
      <c r="H33" s="888"/>
      <c r="I33" s="888"/>
      <c r="J33" s="889"/>
      <c r="K33" s="889"/>
      <c r="L33" s="889"/>
      <c r="M33" s="889"/>
      <c r="N33" s="889"/>
      <c r="O33" s="889"/>
      <c r="P33" s="889"/>
      <c r="Q33" s="889"/>
      <c r="R33" s="889"/>
      <c r="S33" s="889"/>
      <c r="T33" s="889"/>
      <c r="U33" s="889"/>
      <c r="V33" s="889"/>
      <c r="W33" s="889"/>
      <c r="X33" s="889"/>
      <c r="Y33" s="889"/>
      <c r="Z33" s="889"/>
      <c r="AA33" s="889"/>
      <c r="AB33" s="889"/>
      <c r="AC33" s="889"/>
    </row>
    <row r="34" spans="1:29" ht="17.100000000000001" customHeight="1">
      <c r="A34" s="2095" t="s">
        <v>2723</v>
      </c>
      <c r="B34" s="2096"/>
      <c r="C34" s="2096"/>
      <c r="D34" s="2096"/>
      <c r="E34" s="2096"/>
      <c r="F34" s="2096"/>
      <c r="G34" s="2096"/>
      <c r="H34" s="2097"/>
      <c r="I34" s="2095" t="s">
        <v>3916</v>
      </c>
      <c r="J34" s="2096"/>
      <c r="K34" s="2096"/>
      <c r="L34" s="2096"/>
      <c r="M34" s="2097"/>
      <c r="N34" s="2095" t="s">
        <v>3917</v>
      </c>
      <c r="O34" s="2096"/>
      <c r="P34" s="2096"/>
      <c r="Q34" s="2097"/>
      <c r="R34" s="2095" t="s">
        <v>3918</v>
      </c>
      <c r="S34" s="2096"/>
      <c r="T34" s="2096"/>
      <c r="U34" s="2097"/>
      <c r="V34" s="2121" t="s">
        <v>3923</v>
      </c>
      <c r="W34" s="2104"/>
      <c r="X34" s="2104"/>
      <c r="Y34" s="2104"/>
      <c r="Z34" s="2105"/>
      <c r="AA34" s="2105"/>
      <c r="AB34" s="2105"/>
      <c r="AC34" s="2106"/>
    </row>
    <row r="35" spans="1:29" ht="17.100000000000001" customHeight="1">
      <c r="A35" s="2098"/>
      <c r="B35" s="2099"/>
      <c r="C35" s="2099"/>
      <c r="D35" s="2099"/>
      <c r="E35" s="2099"/>
      <c r="F35" s="2099"/>
      <c r="G35" s="2099"/>
      <c r="H35" s="2100"/>
      <c r="I35" s="2098"/>
      <c r="J35" s="2099"/>
      <c r="K35" s="2099"/>
      <c r="L35" s="2099"/>
      <c r="M35" s="2100"/>
      <c r="N35" s="2098"/>
      <c r="O35" s="2099"/>
      <c r="P35" s="2099"/>
      <c r="Q35" s="2100"/>
      <c r="R35" s="2098"/>
      <c r="S35" s="2099"/>
      <c r="T35" s="2099"/>
      <c r="U35" s="2100"/>
      <c r="V35" s="2121"/>
      <c r="W35" s="2104"/>
      <c r="X35" s="2104"/>
      <c r="Y35" s="2104"/>
      <c r="Z35" s="2105"/>
      <c r="AA35" s="2105"/>
      <c r="AB35" s="2105"/>
      <c r="AC35" s="2106"/>
    </row>
    <row r="36" spans="1:29" ht="17.100000000000001" customHeight="1">
      <c r="A36" s="2101"/>
      <c r="B36" s="2102"/>
      <c r="C36" s="2102"/>
      <c r="D36" s="2102"/>
      <c r="E36" s="2102"/>
      <c r="F36" s="2102"/>
      <c r="G36" s="2102"/>
      <c r="H36" s="2103"/>
      <c r="I36" s="2101"/>
      <c r="J36" s="2102"/>
      <c r="K36" s="2102"/>
      <c r="L36" s="2102"/>
      <c r="M36" s="2103"/>
      <c r="N36" s="2101"/>
      <c r="O36" s="2102"/>
      <c r="P36" s="2102"/>
      <c r="Q36" s="2103"/>
      <c r="R36" s="2101"/>
      <c r="S36" s="2102"/>
      <c r="T36" s="2102"/>
      <c r="U36" s="2103"/>
      <c r="V36" s="2122"/>
      <c r="W36" s="2105"/>
      <c r="X36" s="2105"/>
      <c r="Y36" s="2105"/>
      <c r="Z36" s="2105"/>
      <c r="AA36" s="2105"/>
      <c r="AB36" s="2105"/>
      <c r="AC36" s="2106"/>
    </row>
    <row r="37" spans="1:29" ht="17.100000000000001" customHeight="1">
      <c r="A37" s="2095" t="s">
        <v>2727</v>
      </c>
      <c r="B37" s="2096"/>
      <c r="C37" s="2096"/>
      <c r="D37" s="2096" t="s">
        <v>5</v>
      </c>
      <c r="E37" s="2107"/>
      <c r="F37" s="2096" t="s">
        <v>2718</v>
      </c>
      <c r="G37" s="2107"/>
      <c r="H37" s="2097" t="s">
        <v>3</v>
      </c>
      <c r="I37" s="2095"/>
      <c r="J37" s="2096"/>
      <c r="K37" s="2096"/>
      <c r="L37" s="2096"/>
      <c r="M37" s="2097"/>
      <c r="N37" s="2095"/>
      <c r="O37" s="2096"/>
      <c r="P37" s="2096"/>
      <c r="Q37" s="2097"/>
      <c r="R37" s="2095"/>
      <c r="S37" s="2096"/>
      <c r="T37" s="2096"/>
      <c r="U37" s="2097"/>
      <c r="V37" s="2095" t="s">
        <v>2727</v>
      </c>
      <c r="W37" s="2096"/>
      <c r="X37" s="2096"/>
      <c r="Y37" s="2107" t="s">
        <v>5</v>
      </c>
      <c r="Z37" s="2096"/>
      <c r="AA37" s="2107" t="s">
        <v>2718</v>
      </c>
      <c r="AB37" s="2096"/>
      <c r="AC37" s="2109" t="s">
        <v>2719</v>
      </c>
    </row>
    <row r="38" spans="1:29" ht="17.100000000000001" customHeight="1">
      <c r="A38" s="2098"/>
      <c r="B38" s="2099"/>
      <c r="C38" s="2099"/>
      <c r="D38" s="2099"/>
      <c r="E38" s="2083"/>
      <c r="F38" s="2099"/>
      <c r="G38" s="2083"/>
      <c r="H38" s="2100"/>
      <c r="I38" s="2098"/>
      <c r="J38" s="2099"/>
      <c r="K38" s="2099"/>
      <c r="L38" s="2099"/>
      <c r="M38" s="2100"/>
      <c r="N38" s="2098"/>
      <c r="O38" s="2099"/>
      <c r="P38" s="2099"/>
      <c r="Q38" s="2100"/>
      <c r="R38" s="2098"/>
      <c r="S38" s="2099"/>
      <c r="T38" s="2099"/>
      <c r="U38" s="2100"/>
      <c r="V38" s="2098"/>
      <c r="W38" s="2099"/>
      <c r="X38" s="2099"/>
      <c r="Y38" s="2083"/>
      <c r="Z38" s="2099"/>
      <c r="AA38" s="2083"/>
      <c r="AB38" s="2099"/>
      <c r="AC38" s="2110"/>
    </row>
    <row r="39" spans="1:29" ht="17.100000000000001" customHeight="1">
      <c r="A39" s="2101"/>
      <c r="B39" s="2102"/>
      <c r="C39" s="2102"/>
      <c r="D39" s="2102"/>
      <c r="E39" s="2108"/>
      <c r="F39" s="2102"/>
      <c r="G39" s="2108"/>
      <c r="H39" s="2103"/>
      <c r="I39" s="2098"/>
      <c r="J39" s="2099"/>
      <c r="K39" s="2099"/>
      <c r="L39" s="2099"/>
      <c r="M39" s="2100"/>
      <c r="N39" s="2098"/>
      <c r="O39" s="2099"/>
      <c r="P39" s="2099"/>
      <c r="Q39" s="2100"/>
      <c r="R39" s="2098"/>
      <c r="S39" s="2099"/>
      <c r="T39" s="2099"/>
      <c r="U39" s="2100"/>
      <c r="V39" s="2101"/>
      <c r="W39" s="2102"/>
      <c r="X39" s="2102"/>
      <c r="Y39" s="2108"/>
      <c r="Z39" s="2102"/>
      <c r="AA39" s="2108"/>
      <c r="AB39" s="2102"/>
      <c r="AC39" s="2111"/>
    </row>
    <row r="40" spans="1:29" ht="17.100000000000001" customHeight="1">
      <c r="A40" s="2095" t="s">
        <v>2728</v>
      </c>
      <c r="B40" s="2113" t="str">
        <f>"TKC"&amp;"  　"&amp;"建完"&amp;IF(LEFT(第三面!F4,1)="山","梨",LEFT(第三面!F4,1))</f>
        <v>TKC  　建完</v>
      </c>
      <c r="C40" s="2113"/>
      <c r="D40" s="2113"/>
      <c r="E40" s="2113"/>
      <c r="F40" s="2113"/>
      <c r="G40" s="2113"/>
      <c r="H40" s="2097" t="s">
        <v>17</v>
      </c>
      <c r="I40" s="2098"/>
      <c r="J40" s="2099"/>
      <c r="K40" s="2099"/>
      <c r="L40" s="2099"/>
      <c r="M40" s="2100"/>
      <c r="N40" s="2098"/>
      <c r="O40" s="2099"/>
      <c r="P40" s="2099"/>
      <c r="Q40" s="2100"/>
      <c r="R40" s="2098"/>
      <c r="S40" s="2099"/>
      <c r="T40" s="2099"/>
      <c r="U40" s="2100"/>
      <c r="V40" s="2095" t="s">
        <v>2728</v>
      </c>
      <c r="W40" s="2113" t="str">
        <f>B40</f>
        <v>TKC  　建完</v>
      </c>
      <c r="X40" s="2113"/>
      <c r="Y40" s="2113"/>
      <c r="Z40" s="2113"/>
      <c r="AA40" s="2113"/>
      <c r="AB40" s="2113"/>
      <c r="AC40" s="2109" t="s">
        <v>17</v>
      </c>
    </row>
    <row r="41" spans="1:29" ht="17.100000000000001" customHeight="1">
      <c r="A41" s="2098"/>
      <c r="B41" s="2116"/>
      <c r="C41" s="2116"/>
      <c r="D41" s="2116"/>
      <c r="E41" s="2116"/>
      <c r="F41" s="2116"/>
      <c r="G41" s="2116"/>
      <c r="H41" s="2100"/>
      <c r="I41" s="2098"/>
      <c r="J41" s="2099"/>
      <c r="K41" s="2099"/>
      <c r="L41" s="2099"/>
      <c r="M41" s="2100"/>
      <c r="N41" s="2098"/>
      <c r="O41" s="2099"/>
      <c r="P41" s="2099"/>
      <c r="Q41" s="2100"/>
      <c r="R41" s="2098"/>
      <c r="S41" s="2099"/>
      <c r="T41" s="2099"/>
      <c r="U41" s="2100"/>
      <c r="V41" s="2098"/>
      <c r="W41" s="2116"/>
      <c r="X41" s="2116"/>
      <c r="Y41" s="2116"/>
      <c r="Z41" s="2116"/>
      <c r="AA41" s="2116"/>
      <c r="AB41" s="2116"/>
      <c r="AC41" s="2110"/>
    </row>
    <row r="42" spans="1:29" ht="17.100000000000001" customHeight="1">
      <c r="A42" s="2101"/>
      <c r="B42" s="2119"/>
      <c r="C42" s="2119"/>
      <c r="D42" s="2119"/>
      <c r="E42" s="2119"/>
      <c r="F42" s="2119"/>
      <c r="G42" s="2119"/>
      <c r="H42" s="2103"/>
      <c r="I42" s="2098"/>
      <c r="J42" s="2099"/>
      <c r="K42" s="2099"/>
      <c r="L42" s="2099"/>
      <c r="M42" s="2100"/>
      <c r="N42" s="2098"/>
      <c r="O42" s="2099"/>
      <c r="P42" s="2099"/>
      <c r="Q42" s="2100"/>
      <c r="R42" s="2098"/>
      <c r="S42" s="2099"/>
      <c r="T42" s="2099"/>
      <c r="U42" s="2100"/>
      <c r="V42" s="2101"/>
      <c r="W42" s="2119"/>
      <c r="X42" s="2119"/>
      <c r="Y42" s="2119"/>
      <c r="Z42" s="2119"/>
      <c r="AA42" s="2119"/>
      <c r="AB42" s="2119"/>
      <c r="AC42" s="2111"/>
    </row>
    <row r="43" spans="1:29" ht="17.100000000000001" customHeight="1">
      <c r="A43" s="2112" t="s">
        <v>2738</v>
      </c>
      <c r="B43" s="2113"/>
      <c r="C43" s="2113"/>
      <c r="D43" s="2113"/>
      <c r="E43" s="2113"/>
      <c r="F43" s="2113"/>
      <c r="G43" s="2113"/>
      <c r="H43" s="2114"/>
      <c r="I43" s="2098"/>
      <c r="J43" s="2099"/>
      <c r="K43" s="2099"/>
      <c r="L43" s="2099"/>
      <c r="M43" s="2100"/>
      <c r="N43" s="2098"/>
      <c r="O43" s="2099"/>
      <c r="P43" s="2099"/>
      <c r="Q43" s="2100"/>
      <c r="R43" s="2098"/>
      <c r="S43" s="2099"/>
      <c r="T43" s="2099"/>
      <c r="U43" s="2100"/>
      <c r="V43" s="2112" t="s">
        <v>2729</v>
      </c>
      <c r="W43" s="2113"/>
      <c r="X43" s="2113"/>
      <c r="Y43" s="2113"/>
      <c r="Z43" s="2113"/>
      <c r="AA43" s="2113"/>
      <c r="AB43" s="2113"/>
      <c r="AC43" s="2114"/>
    </row>
    <row r="44" spans="1:29" ht="17.100000000000001" customHeight="1">
      <c r="A44" s="2115"/>
      <c r="B44" s="2116"/>
      <c r="C44" s="2116"/>
      <c r="D44" s="2116"/>
      <c r="E44" s="2116"/>
      <c r="F44" s="2116"/>
      <c r="G44" s="2116"/>
      <c r="H44" s="2117"/>
      <c r="I44" s="2098"/>
      <c r="J44" s="2099"/>
      <c r="K44" s="2099"/>
      <c r="L44" s="2099"/>
      <c r="M44" s="2100"/>
      <c r="N44" s="2098"/>
      <c r="O44" s="2099"/>
      <c r="P44" s="2099"/>
      <c r="Q44" s="2100"/>
      <c r="R44" s="2098"/>
      <c r="S44" s="2099"/>
      <c r="T44" s="2099"/>
      <c r="U44" s="2100"/>
      <c r="V44" s="2115"/>
      <c r="W44" s="2116"/>
      <c r="X44" s="2116"/>
      <c r="Y44" s="2116"/>
      <c r="Z44" s="2116"/>
      <c r="AA44" s="2116"/>
      <c r="AB44" s="2116"/>
      <c r="AC44" s="2117"/>
    </row>
    <row r="45" spans="1:29" ht="17.100000000000001" customHeight="1">
      <c r="A45" s="2118"/>
      <c r="B45" s="2119"/>
      <c r="C45" s="2119"/>
      <c r="D45" s="2119"/>
      <c r="E45" s="2119"/>
      <c r="F45" s="2119"/>
      <c r="G45" s="2119"/>
      <c r="H45" s="2120"/>
      <c r="I45" s="2101"/>
      <c r="J45" s="2102"/>
      <c r="K45" s="2102"/>
      <c r="L45" s="2102"/>
      <c r="M45" s="2103"/>
      <c r="N45" s="2101"/>
      <c r="O45" s="2102"/>
      <c r="P45" s="2102"/>
      <c r="Q45" s="2103"/>
      <c r="R45" s="2101"/>
      <c r="S45" s="2102"/>
      <c r="T45" s="2102"/>
      <c r="U45" s="2103"/>
      <c r="V45" s="2118"/>
      <c r="W45" s="2119"/>
      <c r="X45" s="2119"/>
      <c r="Y45" s="2119"/>
      <c r="Z45" s="2119"/>
      <c r="AA45" s="2119"/>
      <c r="AB45" s="2119"/>
      <c r="AC45" s="2120"/>
    </row>
    <row r="46" spans="1:29">
      <c r="A46" s="900"/>
      <c r="B46" s="900"/>
      <c r="C46" s="900"/>
      <c r="D46" s="900"/>
      <c r="E46" s="900"/>
      <c r="F46" s="900"/>
      <c r="G46" s="900"/>
      <c r="H46" s="900"/>
      <c r="I46" s="900"/>
    </row>
    <row r="47" spans="1:29">
      <c r="A47" s="900"/>
      <c r="B47" s="900"/>
      <c r="C47" s="900"/>
      <c r="D47" s="900"/>
      <c r="E47" s="900"/>
      <c r="F47" s="900"/>
      <c r="G47" s="900"/>
      <c r="H47" s="900"/>
      <c r="I47" s="900"/>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E11" sqref="AE11"/>
    </sheetView>
  </sheetViews>
  <sheetFormatPr defaultRowHeight="12"/>
  <cols>
    <col min="1" max="29" width="3" style="885" customWidth="1"/>
    <col min="30" max="30" width="4.625" style="885" customWidth="1"/>
    <col min="31" max="33" width="9" style="885"/>
    <col min="34" max="34" width="12.25" style="885" bestFit="1" customWidth="1"/>
    <col min="35" max="35" width="6.75" style="885" bestFit="1" customWidth="1"/>
    <col min="36" max="36" width="10.25" style="885" bestFit="1" customWidth="1"/>
    <col min="37" max="38" width="9" style="885"/>
    <col min="39" max="39" width="8.5" style="885" bestFit="1" customWidth="1"/>
    <col min="40" max="40" width="33.625" style="885" bestFit="1" customWidth="1"/>
    <col min="41" max="41" width="7.625" style="885" bestFit="1" customWidth="1"/>
    <col min="42" max="42" width="35.5" style="885" bestFit="1" customWidth="1"/>
    <col min="43" max="43" width="12.25" style="885" bestFit="1" customWidth="1"/>
    <col min="44" max="44" width="25.75" style="885" bestFit="1" customWidth="1"/>
    <col min="45" max="256" width="9" style="885"/>
    <col min="257" max="285" width="3" style="885" customWidth="1"/>
    <col min="286" max="286" width="4.625" style="885" customWidth="1"/>
    <col min="287" max="289" width="9" style="885"/>
    <col min="290" max="290" width="12.25" style="885" bestFit="1" customWidth="1"/>
    <col min="291" max="291" width="6.75" style="885" bestFit="1" customWidth="1"/>
    <col min="292" max="292" width="10.25" style="885" bestFit="1" customWidth="1"/>
    <col min="293" max="294" width="9" style="885"/>
    <col min="295" max="295" width="8.5" style="885" bestFit="1" customWidth="1"/>
    <col min="296" max="296" width="33.625" style="885" bestFit="1" customWidth="1"/>
    <col min="297" max="297" width="7.625" style="885" bestFit="1" customWidth="1"/>
    <col min="298" max="298" width="35.5" style="885" bestFit="1" customWidth="1"/>
    <col min="299" max="299" width="12.25" style="885" bestFit="1" customWidth="1"/>
    <col min="300" max="300" width="25.75" style="885" bestFit="1" customWidth="1"/>
    <col min="301" max="512" width="9" style="885"/>
    <col min="513" max="541" width="3" style="885" customWidth="1"/>
    <col min="542" max="542" width="4.625" style="885" customWidth="1"/>
    <col min="543" max="545" width="9" style="885"/>
    <col min="546" max="546" width="12.25" style="885" bestFit="1" customWidth="1"/>
    <col min="547" max="547" width="6.75" style="885" bestFit="1" customWidth="1"/>
    <col min="548" max="548" width="10.25" style="885" bestFit="1" customWidth="1"/>
    <col min="549" max="550" width="9" style="885"/>
    <col min="551" max="551" width="8.5" style="885" bestFit="1" customWidth="1"/>
    <col min="552" max="552" width="33.625" style="885" bestFit="1" customWidth="1"/>
    <col min="553" max="553" width="7.625" style="885" bestFit="1" customWidth="1"/>
    <col min="554" max="554" width="35.5" style="885" bestFit="1" customWidth="1"/>
    <col min="555" max="555" width="12.25" style="885" bestFit="1" customWidth="1"/>
    <col min="556" max="556" width="25.75" style="885" bestFit="1" customWidth="1"/>
    <col min="557" max="768" width="9" style="885"/>
    <col min="769" max="797" width="3" style="885" customWidth="1"/>
    <col min="798" max="798" width="4.625" style="885" customWidth="1"/>
    <col min="799" max="801" width="9" style="885"/>
    <col min="802" max="802" width="12.25" style="885" bestFit="1" customWidth="1"/>
    <col min="803" max="803" width="6.75" style="885" bestFit="1" customWidth="1"/>
    <col min="804" max="804" width="10.25" style="885" bestFit="1" customWidth="1"/>
    <col min="805" max="806" width="9" style="885"/>
    <col min="807" max="807" width="8.5" style="885" bestFit="1" customWidth="1"/>
    <col min="808" max="808" width="33.625" style="885" bestFit="1" customWidth="1"/>
    <col min="809" max="809" width="7.625" style="885" bestFit="1" customWidth="1"/>
    <col min="810" max="810" width="35.5" style="885" bestFit="1" customWidth="1"/>
    <col min="811" max="811" width="12.25" style="885" bestFit="1" customWidth="1"/>
    <col min="812" max="812" width="25.75" style="885" bestFit="1" customWidth="1"/>
    <col min="813" max="1024" width="9" style="885"/>
    <col min="1025" max="1053" width="3" style="885" customWidth="1"/>
    <col min="1054" max="1054" width="4.625" style="885" customWidth="1"/>
    <col min="1055" max="1057" width="9" style="885"/>
    <col min="1058" max="1058" width="12.25" style="885" bestFit="1" customWidth="1"/>
    <col min="1059" max="1059" width="6.75" style="885" bestFit="1" customWidth="1"/>
    <col min="1060" max="1060" width="10.25" style="885" bestFit="1" customWidth="1"/>
    <col min="1061" max="1062" width="9" style="885"/>
    <col min="1063" max="1063" width="8.5" style="885" bestFit="1" customWidth="1"/>
    <col min="1064" max="1064" width="33.625" style="885" bestFit="1" customWidth="1"/>
    <col min="1065" max="1065" width="7.625" style="885" bestFit="1" customWidth="1"/>
    <col min="1066" max="1066" width="35.5" style="885" bestFit="1" customWidth="1"/>
    <col min="1067" max="1067" width="12.25" style="885" bestFit="1" customWidth="1"/>
    <col min="1068" max="1068" width="25.75" style="885" bestFit="1" customWidth="1"/>
    <col min="1069" max="1280" width="9" style="885"/>
    <col min="1281" max="1309" width="3" style="885" customWidth="1"/>
    <col min="1310" max="1310" width="4.625" style="885" customWidth="1"/>
    <col min="1311" max="1313" width="9" style="885"/>
    <col min="1314" max="1314" width="12.25" style="885" bestFit="1" customWidth="1"/>
    <col min="1315" max="1315" width="6.75" style="885" bestFit="1" customWidth="1"/>
    <col min="1316" max="1316" width="10.25" style="885" bestFit="1" customWidth="1"/>
    <col min="1317" max="1318" width="9" style="885"/>
    <col min="1319" max="1319" width="8.5" style="885" bestFit="1" customWidth="1"/>
    <col min="1320" max="1320" width="33.625" style="885" bestFit="1" customWidth="1"/>
    <col min="1321" max="1321" width="7.625" style="885" bestFit="1" customWidth="1"/>
    <col min="1322" max="1322" width="35.5" style="885" bestFit="1" customWidth="1"/>
    <col min="1323" max="1323" width="12.25" style="885" bestFit="1" customWidth="1"/>
    <col min="1324" max="1324" width="25.75" style="885" bestFit="1" customWidth="1"/>
    <col min="1325" max="1536" width="9" style="885"/>
    <col min="1537" max="1565" width="3" style="885" customWidth="1"/>
    <col min="1566" max="1566" width="4.625" style="885" customWidth="1"/>
    <col min="1567" max="1569" width="9" style="885"/>
    <col min="1570" max="1570" width="12.25" style="885" bestFit="1" customWidth="1"/>
    <col min="1571" max="1571" width="6.75" style="885" bestFit="1" customWidth="1"/>
    <col min="1572" max="1572" width="10.25" style="885" bestFit="1" customWidth="1"/>
    <col min="1573" max="1574" width="9" style="885"/>
    <col min="1575" max="1575" width="8.5" style="885" bestFit="1" customWidth="1"/>
    <col min="1576" max="1576" width="33.625" style="885" bestFit="1" customWidth="1"/>
    <col min="1577" max="1577" width="7.625" style="885" bestFit="1" customWidth="1"/>
    <col min="1578" max="1578" width="35.5" style="885" bestFit="1" customWidth="1"/>
    <col min="1579" max="1579" width="12.25" style="885" bestFit="1" customWidth="1"/>
    <col min="1580" max="1580" width="25.75" style="885" bestFit="1" customWidth="1"/>
    <col min="1581" max="1792" width="9" style="885"/>
    <col min="1793" max="1821" width="3" style="885" customWidth="1"/>
    <col min="1822" max="1822" width="4.625" style="885" customWidth="1"/>
    <col min="1823" max="1825" width="9" style="885"/>
    <col min="1826" max="1826" width="12.25" style="885" bestFit="1" customWidth="1"/>
    <col min="1827" max="1827" width="6.75" style="885" bestFit="1" customWidth="1"/>
    <col min="1828" max="1828" width="10.25" style="885" bestFit="1" customWidth="1"/>
    <col min="1829" max="1830" width="9" style="885"/>
    <col min="1831" max="1831" width="8.5" style="885" bestFit="1" customWidth="1"/>
    <col min="1832" max="1832" width="33.625" style="885" bestFit="1" customWidth="1"/>
    <col min="1833" max="1833" width="7.625" style="885" bestFit="1" customWidth="1"/>
    <col min="1834" max="1834" width="35.5" style="885" bestFit="1" customWidth="1"/>
    <col min="1835" max="1835" width="12.25" style="885" bestFit="1" customWidth="1"/>
    <col min="1836" max="1836" width="25.75" style="885" bestFit="1" customWidth="1"/>
    <col min="1837" max="2048" width="9" style="885"/>
    <col min="2049" max="2077" width="3" style="885" customWidth="1"/>
    <col min="2078" max="2078" width="4.625" style="885" customWidth="1"/>
    <col min="2079" max="2081" width="9" style="885"/>
    <col min="2082" max="2082" width="12.25" style="885" bestFit="1" customWidth="1"/>
    <col min="2083" max="2083" width="6.75" style="885" bestFit="1" customWidth="1"/>
    <col min="2084" max="2084" width="10.25" style="885" bestFit="1" customWidth="1"/>
    <col min="2085" max="2086" width="9" style="885"/>
    <col min="2087" max="2087" width="8.5" style="885" bestFit="1" customWidth="1"/>
    <col min="2088" max="2088" width="33.625" style="885" bestFit="1" customWidth="1"/>
    <col min="2089" max="2089" width="7.625" style="885" bestFit="1" customWidth="1"/>
    <col min="2090" max="2090" width="35.5" style="885" bestFit="1" customWidth="1"/>
    <col min="2091" max="2091" width="12.25" style="885" bestFit="1" customWidth="1"/>
    <col min="2092" max="2092" width="25.75" style="885" bestFit="1" customWidth="1"/>
    <col min="2093" max="2304" width="9" style="885"/>
    <col min="2305" max="2333" width="3" style="885" customWidth="1"/>
    <col min="2334" max="2334" width="4.625" style="885" customWidth="1"/>
    <col min="2335" max="2337" width="9" style="885"/>
    <col min="2338" max="2338" width="12.25" style="885" bestFit="1" customWidth="1"/>
    <col min="2339" max="2339" width="6.75" style="885" bestFit="1" customWidth="1"/>
    <col min="2340" max="2340" width="10.25" style="885" bestFit="1" customWidth="1"/>
    <col min="2341" max="2342" width="9" style="885"/>
    <col min="2343" max="2343" width="8.5" style="885" bestFit="1" customWidth="1"/>
    <col min="2344" max="2344" width="33.625" style="885" bestFit="1" customWidth="1"/>
    <col min="2345" max="2345" width="7.625" style="885" bestFit="1" customWidth="1"/>
    <col min="2346" max="2346" width="35.5" style="885" bestFit="1" customWidth="1"/>
    <col min="2347" max="2347" width="12.25" style="885" bestFit="1" customWidth="1"/>
    <col min="2348" max="2348" width="25.75" style="885" bestFit="1" customWidth="1"/>
    <col min="2349" max="2560" width="9" style="885"/>
    <col min="2561" max="2589" width="3" style="885" customWidth="1"/>
    <col min="2590" max="2590" width="4.625" style="885" customWidth="1"/>
    <col min="2591" max="2593" width="9" style="885"/>
    <col min="2594" max="2594" width="12.25" style="885" bestFit="1" customWidth="1"/>
    <col min="2595" max="2595" width="6.75" style="885" bestFit="1" customWidth="1"/>
    <col min="2596" max="2596" width="10.25" style="885" bestFit="1" customWidth="1"/>
    <col min="2597" max="2598" width="9" style="885"/>
    <col min="2599" max="2599" width="8.5" style="885" bestFit="1" customWidth="1"/>
    <col min="2600" max="2600" width="33.625" style="885" bestFit="1" customWidth="1"/>
    <col min="2601" max="2601" width="7.625" style="885" bestFit="1" customWidth="1"/>
    <col min="2602" max="2602" width="35.5" style="885" bestFit="1" customWidth="1"/>
    <col min="2603" max="2603" width="12.25" style="885" bestFit="1" customWidth="1"/>
    <col min="2604" max="2604" width="25.75" style="885" bestFit="1" customWidth="1"/>
    <col min="2605" max="2816" width="9" style="885"/>
    <col min="2817" max="2845" width="3" style="885" customWidth="1"/>
    <col min="2846" max="2846" width="4.625" style="885" customWidth="1"/>
    <col min="2847" max="2849" width="9" style="885"/>
    <col min="2850" max="2850" width="12.25" style="885" bestFit="1" customWidth="1"/>
    <col min="2851" max="2851" width="6.75" style="885" bestFit="1" customWidth="1"/>
    <col min="2852" max="2852" width="10.25" style="885" bestFit="1" customWidth="1"/>
    <col min="2853" max="2854" width="9" style="885"/>
    <col min="2855" max="2855" width="8.5" style="885" bestFit="1" customWidth="1"/>
    <col min="2856" max="2856" width="33.625" style="885" bestFit="1" customWidth="1"/>
    <col min="2857" max="2857" width="7.625" style="885" bestFit="1" customWidth="1"/>
    <col min="2858" max="2858" width="35.5" style="885" bestFit="1" customWidth="1"/>
    <col min="2859" max="2859" width="12.25" style="885" bestFit="1" customWidth="1"/>
    <col min="2860" max="2860" width="25.75" style="885" bestFit="1" customWidth="1"/>
    <col min="2861" max="3072" width="9" style="885"/>
    <col min="3073" max="3101" width="3" style="885" customWidth="1"/>
    <col min="3102" max="3102" width="4.625" style="885" customWidth="1"/>
    <col min="3103" max="3105" width="9" style="885"/>
    <col min="3106" max="3106" width="12.25" style="885" bestFit="1" customWidth="1"/>
    <col min="3107" max="3107" width="6.75" style="885" bestFit="1" customWidth="1"/>
    <col min="3108" max="3108" width="10.25" style="885" bestFit="1" customWidth="1"/>
    <col min="3109" max="3110" width="9" style="885"/>
    <col min="3111" max="3111" width="8.5" style="885" bestFit="1" customWidth="1"/>
    <col min="3112" max="3112" width="33.625" style="885" bestFit="1" customWidth="1"/>
    <col min="3113" max="3113" width="7.625" style="885" bestFit="1" customWidth="1"/>
    <col min="3114" max="3114" width="35.5" style="885" bestFit="1" customWidth="1"/>
    <col min="3115" max="3115" width="12.25" style="885" bestFit="1" customWidth="1"/>
    <col min="3116" max="3116" width="25.75" style="885" bestFit="1" customWidth="1"/>
    <col min="3117" max="3328" width="9" style="885"/>
    <col min="3329" max="3357" width="3" style="885" customWidth="1"/>
    <col min="3358" max="3358" width="4.625" style="885" customWidth="1"/>
    <col min="3359" max="3361" width="9" style="885"/>
    <col min="3362" max="3362" width="12.25" style="885" bestFit="1" customWidth="1"/>
    <col min="3363" max="3363" width="6.75" style="885" bestFit="1" customWidth="1"/>
    <col min="3364" max="3364" width="10.25" style="885" bestFit="1" customWidth="1"/>
    <col min="3365" max="3366" width="9" style="885"/>
    <col min="3367" max="3367" width="8.5" style="885" bestFit="1" customWidth="1"/>
    <col min="3368" max="3368" width="33.625" style="885" bestFit="1" customWidth="1"/>
    <col min="3369" max="3369" width="7.625" style="885" bestFit="1" customWidth="1"/>
    <col min="3370" max="3370" width="35.5" style="885" bestFit="1" customWidth="1"/>
    <col min="3371" max="3371" width="12.25" style="885" bestFit="1" customWidth="1"/>
    <col min="3372" max="3372" width="25.75" style="885" bestFit="1" customWidth="1"/>
    <col min="3373" max="3584" width="9" style="885"/>
    <col min="3585" max="3613" width="3" style="885" customWidth="1"/>
    <col min="3614" max="3614" width="4.625" style="885" customWidth="1"/>
    <col min="3615" max="3617" width="9" style="885"/>
    <col min="3618" max="3618" width="12.25" style="885" bestFit="1" customWidth="1"/>
    <col min="3619" max="3619" width="6.75" style="885" bestFit="1" customWidth="1"/>
    <col min="3620" max="3620" width="10.25" style="885" bestFit="1" customWidth="1"/>
    <col min="3621" max="3622" width="9" style="885"/>
    <col min="3623" max="3623" width="8.5" style="885" bestFit="1" customWidth="1"/>
    <col min="3624" max="3624" width="33.625" style="885" bestFit="1" customWidth="1"/>
    <col min="3625" max="3625" width="7.625" style="885" bestFit="1" customWidth="1"/>
    <col min="3626" max="3626" width="35.5" style="885" bestFit="1" customWidth="1"/>
    <col min="3627" max="3627" width="12.25" style="885" bestFit="1" customWidth="1"/>
    <col min="3628" max="3628" width="25.75" style="885" bestFit="1" customWidth="1"/>
    <col min="3629" max="3840" width="9" style="885"/>
    <col min="3841" max="3869" width="3" style="885" customWidth="1"/>
    <col min="3870" max="3870" width="4.625" style="885" customWidth="1"/>
    <col min="3871" max="3873" width="9" style="885"/>
    <col min="3874" max="3874" width="12.25" style="885" bestFit="1" customWidth="1"/>
    <col min="3875" max="3875" width="6.75" style="885" bestFit="1" customWidth="1"/>
    <col min="3876" max="3876" width="10.25" style="885" bestFit="1" customWidth="1"/>
    <col min="3877" max="3878" width="9" style="885"/>
    <col min="3879" max="3879" width="8.5" style="885" bestFit="1" customWidth="1"/>
    <col min="3880" max="3880" width="33.625" style="885" bestFit="1" customWidth="1"/>
    <col min="3881" max="3881" width="7.625" style="885" bestFit="1" customWidth="1"/>
    <col min="3882" max="3882" width="35.5" style="885" bestFit="1" customWidth="1"/>
    <col min="3883" max="3883" width="12.25" style="885" bestFit="1" customWidth="1"/>
    <col min="3884" max="3884" width="25.75" style="885" bestFit="1" customWidth="1"/>
    <col min="3885" max="4096" width="9" style="885"/>
    <col min="4097" max="4125" width="3" style="885" customWidth="1"/>
    <col min="4126" max="4126" width="4.625" style="885" customWidth="1"/>
    <col min="4127" max="4129" width="9" style="885"/>
    <col min="4130" max="4130" width="12.25" style="885" bestFit="1" customWidth="1"/>
    <col min="4131" max="4131" width="6.75" style="885" bestFit="1" customWidth="1"/>
    <col min="4132" max="4132" width="10.25" style="885" bestFit="1" customWidth="1"/>
    <col min="4133" max="4134" width="9" style="885"/>
    <col min="4135" max="4135" width="8.5" style="885" bestFit="1" customWidth="1"/>
    <col min="4136" max="4136" width="33.625" style="885" bestFit="1" customWidth="1"/>
    <col min="4137" max="4137" width="7.625" style="885" bestFit="1" customWidth="1"/>
    <col min="4138" max="4138" width="35.5" style="885" bestFit="1" customWidth="1"/>
    <col min="4139" max="4139" width="12.25" style="885" bestFit="1" customWidth="1"/>
    <col min="4140" max="4140" width="25.75" style="885" bestFit="1" customWidth="1"/>
    <col min="4141" max="4352" width="9" style="885"/>
    <col min="4353" max="4381" width="3" style="885" customWidth="1"/>
    <col min="4382" max="4382" width="4.625" style="885" customWidth="1"/>
    <col min="4383" max="4385" width="9" style="885"/>
    <col min="4386" max="4386" width="12.25" style="885" bestFit="1" customWidth="1"/>
    <col min="4387" max="4387" width="6.75" style="885" bestFit="1" customWidth="1"/>
    <col min="4388" max="4388" width="10.25" style="885" bestFit="1" customWidth="1"/>
    <col min="4389" max="4390" width="9" style="885"/>
    <col min="4391" max="4391" width="8.5" style="885" bestFit="1" customWidth="1"/>
    <col min="4392" max="4392" width="33.625" style="885" bestFit="1" customWidth="1"/>
    <col min="4393" max="4393" width="7.625" style="885" bestFit="1" customWidth="1"/>
    <col min="4394" max="4394" width="35.5" style="885" bestFit="1" customWidth="1"/>
    <col min="4395" max="4395" width="12.25" style="885" bestFit="1" customWidth="1"/>
    <col min="4396" max="4396" width="25.75" style="885" bestFit="1" customWidth="1"/>
    <col min="4397" max="4608" width="9" style="885"/>
    <col min="4609" max="4637" width="3" style="885" customWidth="1"/>
    <col min="4638" max="4638" width="4.625" style="885" customWidth="1"/>
    <col min="4639" max="4641" width="9" style="885"/>
    <col min="4642" max="4642" width="12.25" style="885" bestFit="1" customWidth="1"/>
    <col min="4643" max="4643" width="6.75" style="885" bestFit="1" customWidth="1"/>
    <col min="4644" max="4644" width="10.25" style="885" bestFit="1" customWidth="1"/>
    <col min="4645" max="4646" width="9" style="885"/>
    <col min="4647" max="4647" width="8.5" style="885" bestFit="1" customWidth="1"/>
    <col min="4648" max="4648" width="33.625" style="885" bestFit="1" customWidth="1"/>
    <col min="4649" max="4649" width="7.625" style="885" bestFit="1" customWidth="1"/>
    <col min="4650" max="4650" width="35.5" style="885" bestFit="1" customWidth="1"/>
    <col min="4651" max="4651" width="12.25" style="885" bestFit="1" customWidth="1"/>
    <col min="4652" max="4652" width="25.75" style="885" bestFit="1" customWidth="1"/>
    <col min="4653" max="4864" width="9" style="885"/>
    <col min="4865" max="4893" width="3" style="885" customWidth="1"/>
    <col min="4894" max="4894" width="4.625" style="885" customWidth="1"/>
    <col min="4895" max="4897" width="9" style="885"/>
    <col min="4898" max="4898" width="12.25" style="885" bestFit="1" customWidth="1"/>
    <col min="4899" max="4899" width="6.75" style="885" bestFit="1" customWidth="1"/>
    <col min="4900" max="4900" width="10.25" style="885" bestFit="1" customWidth="1"/>
    <col min="4901" max="4902" width="9" style="885"/>
    <col min="4903" max="4903" width="8.5" style="885" bestFit="1" customWidth="1"/>
    <col min="4904" max="4904" width="33.625" style="885" bestFit="1" customWidth="1"/>
    <col min="4905" max="4905" width="7.625" style="885" bestFit="1" customWidth="1"/>
    <col min="4906" max="4906" width="35.5" style="885" bestFit="1" customWidth="1"/>
    <col min="4907" max="4907" width="12.25" style="885" bestFit="1" customWidth="1"/>
    <col min="4908" max="4908" width="25.75" style="885" bestFit="1" customWidth="1"/>
    <col min="4909" max="5120" width="9" style="885"/>
    <col min="5121" max="5149" width="3" style="885" customWidth="1"/>
    <col min="5150" max="5150" width="4.625" style="885" customWidth="1"/>
    <col min="5151" max="5153" width="9" style="885"/>
    <col min="5154" max="5154" width="12.25" style="885" bestFit="1" customWidth="1"/>
    <col min="5155" max="5155" width="6.75" style="885" bestFit="1" customWidth="1"/>
    <col min="5156" max="5156" width="10.25" style="885" bestFit="1" customWidth="1"/>
    <col min="5157" max="5158" width="9" style="885"/>
    <col min="5159" max="5159" width="8.5" style="885" bestFit="1" customWidth="1"/>
    <col min="5160" max="5160" width="33.625" style="885" bestFit="1" customWidth="1"/>
    <col min="5161" max="5161" width="7.625" style="885" bestFit="1" customWidth="1"/>
    <col min="5162" max="5162" width="35.5" style="885" bestFit="1" customWidth="1"/>
    <col min="5163" max="5163" width="12.25" style="885" bestFit="1" customWidth="1"/>
    <col min="5164" max="5164" width="25.75" style="885" bestFit="1" customWidth="1"/>
    <col min="5165" max="5376" width="9" style="885"/>
    <col min="5377" max="5405" width="3" style="885" customWidth="1"/>
    <col min="5406" max="5406" width="4.625" style="885" customWidth="1"/>
    <col min="5407" max="5409" width="9" style="885"/>
    <col min="5410" max="5410" width="12.25" style="885" bestFit="1" customWidth="1"/>
    <col min="5411" max="5411" width="6.75" style="885" bestFit="1" customWidth="1"/>
    <col min="5412" max="5412" width="10.25" style="885" bestFit="1" customWidth="1"/>
    <col min="5413" max="5414" width="9" style="885"/>
    <col min="5415" max="5415" width="8.5" style="885" bestFit="1" customWidth="1"/>
    <col min="5416" max="5416" width="33.625" style="885" bestFit="1" customWidth="1"/>
    <col min="5417" max="5417" width="7.625" style="885" bestFit="1" customWidth="1"/>
    <col min="5418" max="5418" width="35.5" style="885" bestFit="1" customWidth="1"/>
    <col min="5419" max="5419" width="12.25" style="885" bestFit="1" customWidth="1"/>
    <col min="5420" max="5420" width="25.75" style="885" bestFit="1" customWidth="1"/>
    <col min="5421" max="5632" width="9" style="885"/>
    <col min="5633" max="5661" width="3" style="885" customWidth="1"/>
    <col min="5662" max="5662" width="4.625" style="885" customWidth="1"/>
    <col min="5663" max="5665" width="9" style="885"/>
    <col min="5666" max="5666" width="12.25" style="885" bestFit="1" customWidth="1"/>
    <col min="5667" max="5667" width="6.75" style="885" bestFit="1" customWidth="1"/>
    <col min="5668" max="5668" width="10.25" style="885" bestFit="1" customWidth="1"/>
    <col min="5669" max="5670" width="9" style="885"/>
    <col min="5671" max="5671" width="8.5" style="885" bestFit="1" customWidth="1"/>
    <col min="5672" max="5672" width="33.625" style="885" bestFit="1" customWidth="1"/>
    <col min="5673" max="5673" width="7.625" style="885" bestFit="1" customWidth="1"/>
    <col min="5674" max="5674" width="35.5" style="885" bestFit="1" customWidth="1"/>
    <col min="5675" max="5675" width="12.25" style="885" bestFit="1" customWidth="1"/>
    <col min="5676" max="5676" width="25.75" style="885" bestFit="1" customWidth="1"/>
    <col min="5677" max="5888" width="9" style="885"/>
    <col min="5889" max="5917" width="3" style="885" customWidth="1"/>
    <col min="5918" max="5918" width="4.625" style="885" customWidth="1"/>
    <col min="5919" max="5921" width="9" style="885"/>
    <col min="5922" max="5922" width="12.25" style="885" bestFit="1" customWidth="1"/>
    <col min="5923" max="5923" width="6.75" style="885" bestFit="1" customWidth="1"/>
    <col min="5924" max="5924" width="10.25" style="885" bestFit="1" customWidth="1"/>
    <col min="5925" max="5926" width="9" style="885"/>
    <col min="5927" max="5927" width="8.5" style="885" bestFit="1" customWidth="1"/>
    <col min="5928" max="5928" width="33.625" style="885" bestFit="1" customWidth="1"/>
    <col min="5929" max="5929" width="7.625" style="885" bestFit="1" customWidth="1"/>
    <col min="5930" max="5930" width="35.5" style="885" bestFit="1" customWidth="1"/>
    <col min="5931" max="5931" width="12.25" style="885" bestFit="1" customWidth="1"/>
    <col min="5932" max="5932" width="25.75" style="885" bestFit="1" customWidth="1"/>
    <col min="5933" max="6144" width="9" style="885"/>
    <col min="6145" max="6173" width="3" style="885" customWidth="1"/>
    <col min="6174" max="6174" width="4.625" style="885" customWidth="1"/>
    <col min="6175" max="6177" width="9" style="885"/>
    <col min="6178" max="6178" width="12.25" style="885" bestFit="1" customWidth="1"/>
    <col min="6179" max="6179" width="6.75" style="885" bestFit="1" customWidth="1"/>
    <col min="6180" max="6180" width="10.25" style="885" bestFit="1" customWidth="1"/>
    <col min="6181" max="6182" width="9" style="885"/>
    <col min="6183" max="6183" width="8.5" style="885" bestFit="1" customWidth="1"/>
    <col min="6184" max="6184" width="33.625" style="885" bestFit="1" customWidth="1"/>
    <col min="6185" max="6185" width="7.625" style="885" bestFit="1" customWidth="1"/>
    <col min="6186" max="6186" width="35.5" style="885" bestFit="1" customWidth="1"/>
    <col min="6187" max="6187" width="12.25" style="885" bestFit="1" customWidth="1"/>
    <col min="6188" max="6188" width="25.75" style="885" bestFit="1" customWidth="1"/>
    <col min="6189" max="6400" width="9" style="885"/>
    <col min="6401" max="6429" width="3" style="885" customWidth="1"/>
    <col min="6430" max="6430" width="4.625" style="885" customWidth="1"/>
    <col min="6431" max="6433" width="9" style="885"/>
    <col min="6434" max="6434" width="12.25" style="885" bestFit="1" customWidth="1"/>
    <col min="6435" max="6435" width="6.75" style="885" bestFit="1" customWidth="1"/>
    <col min="6436" max="6436" width="10.25" style="885" bestFit="1" customWidth="1"/>
    <col min="6437" max="6438" width="9" style="885"/>
    <col min="6439" max="6439" width="8.5" style="885" bestFit="1" customWidth="1"/>
    <col min="6440" max="6440" width="33.625" style="885" bestFit="1" customWidth="1"/>
    <col min="6441" max="6441" width="7.625" style="885" bestFit="1" customWidth="1"/>
    <col min="6442" max="6442" width="35.5" style="885" bestFit="1" customWidth="1"/>
    <col min="6443" max="6443" width="12.25" style="885" bestFit="1" customWidth="1"/>
    <col min="6444" max="6444" width="25.75" style="885" bestFit="1" customWidth="1"/>
    <col min="6445" max="6656" width="9" style="885"/>
    <col min="6657" max="6685" width="3" style="885" customWidth="1"/>
    <col min="6686" max="6686" width="4.625" style="885" customWidth="1"/>
    <col min="6687" max="6689" width="9" style="885"/>
    <col min="6690" max="6690" width="12.25" style="885" bestFit="1" customWidth="1"/>
    <col min="6691" max="6691" width="6.75" style="885" bestFit="1" customWidth="1"/>
    <col min="6692" max="6692" width="10.25" style="885" bestFit="1" customWidth="1"/>
    <col min="6693" max="6694" width="9" style="885"/>
    <col min="6695" max="6695" width="8.5" style="885" bestFit="1" customWidth="1"/>
    <col min="6696" max="6696" width="33.625" style="885" bestFit="1" customWidth="1"/>
    <col min="6697" max="6697" width="7.625" style="885" bestFit="1" customWidth="1"/>
    <col min="6698" max="6698" width="35.5" style="885" bestFit="1" customWidth="1"/>
    <col min="6699" max="6699" width="12.25" style="885" bestFit="1" customWidth="1"/>
    <col min="6700" max="6700" width="25.75" style="885" bestFit="1" customWidth="1"/>
    <col min="6701" max="6912" width="9" style="885"/>
    <col min="6913" max="6941" width="3" style="885" customWidth="1"/>
    <col min="6942" max="6942" width="4.625" style="885" customWidth="1"/>
    <col min="6943" max="6945" width="9" style="885"/>
    <col min="6946" max="6946" width="12.25" style="885" bestFit="1" customWidth="1"/>
    <col min="6947" max="6947" width="6.75" style="885" bestFit="1" customWidth="1"/>
    <col min="6948" max="6948" width="10.25" style="885" bestFit="1" customWidth="1"/>
    <col min="6949" max="6950" width="9" style="885"/>
    <col min="6951" max="6951" width="8.5" style="885" bestFit="1" customWidth="1"/>
    <col min="6952" max="6952" width="33.625" style="885" bestFit="1" customWidth="1"/>
    <col min="6953" max="6953" width="7.625" style="885" bestFit="1" customWidth="1"/>
    <col min="6954" max="6954" width="35.5" style="885" bestFit="1" customWidth="1"/>
    <col min="6955" max="6955" width="12.25" style="885" bestFit="1" customWidth="1"/>
    <col min="6956" max="6956" width="25.75" style="885" bestFit="1" customWidth="1"/>
    <col min="6957" max="7168" width="9" style="885"/>
    <col min="7169" max="7197" width="3" style="885" customWidth="1"/>
    <col min="7198" max="7198" width="4.625" style="885" customWidth="1"/>
    <col min="7199" max="7201" width="9" style="885"/>
    <col min="7202" max="7202" width="12.25" style="885" bestFit="1" customWidth="1"/>
    <col min="7203" max="7203" width="6.75" style="885" bestFit="1" customWidth="1"/>
    <col min="7204" max="7204" width="10.25" style="885" bestFit="1" customWidth="1"/>
    <col min="7205" max="7206" width="9" style="885"/>
    <col min="7207" max="7207" width="8.5" style="885" bestFit="1" customWidth="1"/>
    <col min="7208" max="7208" width="33.625" style="885" bestFit="1" customWidth="1"/>
    <col min="7209" max="7209" width="7.625" style="885" bestFit="1" customWidth="1"/>
    <col min="7210" max="7210" width="35.5" style="885" bestFit="1" customWidth="1"/>
    <col min="7211" max="7211" width="12.25" style="885" bestFit="1" customWidth="1"/>
    <col min="7212" max="7212" width="25.75" style="885" bestFit="1" customWidth="1"/>
    <col min="7213" max="7424" width="9" style="885"/>
    <col min="7425" max="7453" width="3" style="885" customWidth="1"/>
    <col min="7454" max="7454" width="4.625" style="885" customWidth="1"/>
    <col min="7455" max="7457" width="9" style="885"/>
    <col min="7458" max="7458" width="12.25" style="885" bestFit="1" customWidth="1"/>
    <col min="7459" max="7459" width="6.75" style="885" bestFit="1" customWidth="1"/>
    <col min="7460" max="7460" width="10.25" style="885" bestFit="1" customWidth="1"/>
    <col min="7461" max="7462" width="9" style="885"/>
    <col min="7463" max="7463" width="8.5" style="885" bestFit="1" customWidth="1"/>
    <col min="7464" max="7464" width="33.625" style="885" bestFit="1" customWidth="1"/>
    <col min="7465" max="7465" width="7.625" style="885" bestFit="1" customWidth="1"/>
    <col min="7466" max="7466" width="35.5" style="885" bestFit="1" customWidth="1"/>
    <col min="7467" max="7467" width="12.25" style="885" bestFit="1" customWidth="1"/>
    <col min="7468" max="7468" width="25.75" style="885" bestFit="1" customWidth="1"/>
    <col min="7469" max="7680" width="9" style="885"/>
    <col min="7681" max="7709" width="3" style="885" customWidth="1"/>
    <col min="7710" max="7710" width="4.625" style="885" customWidth="1"/>
    <col min="7711" max="7713" width="9" style="885"/>
    <col min="7714" max="7714" width="12.25" style="885" bestFit="1" customWidth="1"/>
    <col min="7715" max="7715" width="6.75" style="885" bestFit="1" customWidth="1"/>
    <col min="7716" max="7716" width="10.25" style="885" bestFit="1" customWidth="1"/>
    <col min="7717" max="7718" width="9" style="885"/>
    <col min="7719" max="7719" width="8.5" style="885" bestFit="1" customWidth="1"/>
    <col min="7720" max="7720" width="33.625" style="885" bestFit="1" customWidth="1"/>
    <col min="7721" max="7721" width="7.625" style="885" bestFit="1" customWidth="1"/>
    <col min="7722" max="7722" width="35.5" style="885" bestFit="1" customWidth="1"/>
    <col min="7723" max="7723" width="12.25" style="885" bestFit="1" customWidth="1"/>
    <col min="7724" max="7724" width="25.75" style="885" bestFit="1" customWidth="1"/>
    <col min="7725" max="7936" width="9" style="885"/>
    <col min="7937" max="7965" width="3" style="885" customWidth="1"/>
    <col min="7966" max="7966" width="4.625" style="885" customWidth="1"/>
    <col min="7967" max="7969" width="9" style="885"/>
    <col min="7970" max="7970" width="12.25" style="885" bestFit="1" customWidth="1"/>
    <col min="7971" max="7971" width="6.75" style="885" bestFit="1" customWidth="1"/>
    <col min="7972" max="7972" width="10.25" style="885" bestFit="1" customWidth="1"/>
    <col min="7973" max="7974" width="9" style="885"/>
    <col min="7975" max="7975" width="8.5" style="885" bestFit="1" customWidth="1"/>
    <col min="7976" max="7976" width="33.625" style="885" bestFit="1" customWidth="1"/>
    <col min="7977" max="7977" width="7.625" style="885" bestFit="1" customWidth="1"/>
    <col min="7978" max="7978" width="35.5" style="885" bestFit="1" customWidth="1"/>
    <col min="7979" max="7979" width="12.25" style="885" bestFit="1" customWidth="1"/>
    <col min="7980" max="7980" width="25.75" style="885" bestFit="1" customWidth="1"/>
    <col min="7981" max="8192" width="9" style="885"/>
    <col min="8193" max="8221" width="3" style="885" customWidth="1"/>
    <col min="8222" max="8222" width="4.625" style="885" customWidth="1"/>
    <col min="8223" max="8225" width="9" style="885"/>
    <col min="8226" max="8226" width="12.25" style="885" bestFit="1" customWidth="1"/>
    <col min="8227" max="8227" width="6.75" style="885" bestFit="1" customWidth="1"/>
    <col min="8228" max="8228" width="10.25" style="885" bestFit="1" customWidth="1"/>
    <col min="8229" max="8230" width="9" style="885"/>
    <col min="8231" max="8231" width="8.5" style="885" bestFit="1" customWidth="1"/>
    <col min="8232" max="8232" width="33.625" style="885" bestFit="1" customWidth="1"/>
    <col min="8233" max="8233" width="7.625" style="885" bestFit="1" customWidth="1"/>
    <col min="8234" max="8234" width="35.5" style="885" bestFit="1" customWidth="1"/>
    <col min="8235" max="8235" width="12.25" style="885" bestFit="1" customWidth="1"/>
    <col min="8236" max="8236" width="25.75" style="885" bestFit="1" customWidth="1"/>
    <col min="8237" max="8448" width="9" style="885"/>
    <col min="8449" max="8477" width="3" style="885" customWidth="1"/>
    <col min="8478" max="8478" width="4.625" style="885" customWidth="1"/>
    <col min="8479" max="8481" width="9" style="885"/>
    <col min="8482" max="8482" width="12.25" style="885" bestFit="1" customWidth="1"/>
    <col min="8483" max="8483" width="6.75" style="885" bestFit="1" customWidth="1"/>
    <col min="8484" max="8484" width="10.25" style="885" bestFit="1" customWidth="1"/>
    <col min="8485" max="8486" width="9" style="885"/>
    <col min="8487" max="8487" width="8.5" style="885" bestFit="1" customWidth="1"/>
    <col min="8488" max="8488" width="33.625" style="885" bestFit="1" customWidth="1"/>
    <col min="8489" max="8489" width="7.625" style="885" bestFit="1" customWidth="1"/>
    <col min="8490" max="8490" width="35.5" style="885" bestFit="1" customWidth="1"/>
    <col min="8491" max="8491" width="12.25" style="885" bestFit="1" customWidth="1"/>
    <col min="8492" max="8492" width="25.75" style="885" bestFit="1" customWidth="1"/>
    <col min="8493" max="8704" width="9" style="885"/>
    <col min="8705" max="8733" width="3" style="885" customWidth="1"/>
    <col min="8734" max="8734" width="4.625" style="885" customWidth="1"/>
    <col min="8735" max="8737" width="9" style="885"/>
    <col min="8738" max="8738" width="12.25" style="885" bestFit="1" customWidth="1"/>
    <col min="8739" max="8739" width="6.75" style="885" bestFit="1" customWidth="1"/>
    <col min="8740" max="8740" width="10.25" style="885" bestFit="1" customWidth="1"/>
    <col min="8741" max="8742" width="9" style="885"/>
    <col min="8743" max="8743" width="8.5" style="885" bestFit="1" customWidth="1"/>
    <col min="8744" max="8744" width="33.625" style="885" bestFit="1" customWidth="1"/>
    <col min="8745" max="8745" width="7.625" style="885" bestFit="1" customWidth="1"/>
    <col min="8746" max="8746" width="35.5" style="885" bestFit="1" customWidth="1"/>
    <col min="8747" max="8747" width="12.25" style="885" bestFit="1" customWidth="1"/>
    <col min="8748" max="8748" width="25.75" style="885" bestFit="1" customWidth="1"/>
    <col min="8749" max="8960" width="9" style="885"/>
    <col min="8961" max="8989" width="3" style="885" customWidth="1"/>
    <col min="8990" max="8990" width="4.625" style="885" customWidth="1"/>
    <col min="8991" max="8993" width="9" style="885"/>
    <col min="8994" max="8994" width="12.25" style="885" bestFit="1" customWidth="1"/>
    <col min="8995" max="8995" width="6.75" style="885" bestFit="1" customWidth="1"/>
    <col min="8996" max="8996" width="10.25" style="885" bestFit="1" customWidth="1"/>
    <col min="8997" max="8998" width="9" style="885"/>
    <col min="8999" max="8999" width="8.5" style="885" bestFit="1" customWidth="1"/>
    <col min="9000" max="9000" width="33.625" style="885" bestFit="1" customWidth="1"/>
    <col min="9001" max="9001" width="7.625" style="885" bestFit="1" customWidth="1"/>
    <col min="9002" max="9002" width="35.5" style="885" bestFit="1" customWidth="1"/>
    <col min="9003" max="9003" width="12.25" style="885" bestFit="1" customWidth="1"/>
    <col min="9004" max="9004" width="25.75" style="885" bestFit="1" customWidth="1"/>
    <col min="9005" max="9216" width="9" style="885"/>
    <col min="9217" max="9245" width="3" style="885" customWidth="1"/>
    <col min="9246" max="9246" width="4.625" style="885" customWidth="1"/>
    <col min="9247" max="9249" width="9" style="885"/>
    <col min="9250" max="9250" width="12.25" style="885" bestFit="1" customWidth="1"/>
    <col min="9251" max="9251" width="6.75" style="885" bestFit="1" customWidth="1"/>
    <col min="9252" max="9252" width="10.25" style="885" bestFit="1" customWidth="1"/>
    <col min="9253" max="9254" width="9" style="885"/>
    <col min="9255" max="9255" width="8.5" style="885" bestFit="1" customWidth="1"/>
    <col min="9256" max="9256" width="33.625" style="885" bestFit="1" customWidth="1"/>
    <col min="9257" max="9257" width="7.625" style="885" bestFit="1" customWidth="1"/>
    <col min="9258" max="9258" width="35.5" style="885" bestFit="1" customWidth="1"/>
    <col min="9259" max="9259" width="12.25" style="885" bestFit="1" customWidth="1"/>
    <col min="9260" max="9260" width="25.75" style="885" bestFit="1" customWidth="1"/>
    <col min="9261" max="9472" width="9" style="885"/>
    <col min="9473" max="9501" width="3" style="885" customWidth="1"/>
    <col min="9502" max="9502" width="4.625" style="885" customWidth="1"/>
    <col min="9503" max="9505" width="9" style="885"/>
    <col min="9506" max="9506" width="12.25" style="885" bestFit="1" customWidth="1"/>
    <col min="9507" max="9507" width="6.75" style="885" bestFit="1" customWidth="1"/>
    <col min="9508" max="9508" width="10.25" style="885" bestFit="1" customWidth="1"/>
    <col min="9509" max="9510" width="9" style="885"/>
    <col min="9511" max="9511" width="8.5" style="885" bestFit="1" customWidth="1"/>
    <col min="9512" max="9512" width="33.625" style="885" bestFit="1" customWidth="1"/>
    <col min="9513" max="9513" width="7.625" style="885" bestFit="1" customWidth="1"/>
    <col min="9514" max="9514" width="35.5" style="885" bestFit="1" customWidth="1"/>
    <col min="9515" max="9515" width="12.25" style="885" bestFit="1" customWidth="1"/>
    <col min="9516" max="9516" width="25.75" style="885" bestFit="1" customWidth="1"/>
    <col min="9517" max="9728" width="9" style="885"/>
    <col min="9729" max="9757" width="3" style="885" customWidth="1"/>
    <col min="9758" max="9758" width="4.625" style="885" customWidth="1"/>
    <col min="9759" max="9761" width="9" style="885"/>
    <col min="9762" max="9762" width="12.25" style="885" bestFit="1" customWidth="1"/>
    <col min="9763" max="9763" width="6.75" style="885" bestFit="1" customWidth="1"/>
    <col min="9764" max="9764" width="10.25" style="885" bestFit="1" customWidth="1"/>
    <col min="9765" max="9766" width="9" style="885"/>
    <col min="9767" max="9767" width="8.5" style="885" bestFit="1" customWidth="1"/>
    <col min="9768" max="9768" width="33.625" style="885" bestFit="1" customWidth="1"/>
    <col min="9769" max="9769" width="7.625" style="885" bestFit="1" customWidth="1"/>
    <col min="9770" max="9770" width="35.5" style="885" bestFit="1" customWidth="1"/>
    <col min="9771" max="9771" width="12.25" style="885" bestFit="1" customWidth="1"/>
    <col min="9772" max="9772" width="25.75" style="885" bestFit="1" customWidth="1"/>
    <col min="9773" max="9984" width="9" style="885"/>
    <col min="9985" max="10013" width="3" style="885" customWidth="1"/>
    <col min="10014" max="10014" width="4.625" style="885" customWidth="1"/>
    <col min="10015" max="10017" width="9" style="885"/>
    <col min="10018" max="10018" width="12.25" style="885" bestFit="1" customWidth="1"/>
    <col min="10019" max="10019" width="6.75" style="885" bestFit="1" customWidth="1"/>
    <col min="10020" max="10020" width="10.25" style="885" bestFit="1" customWidth="1"/>
    <col min="10021" max="10022" width="9" style="885"/>
    <col min="10023" max="10023" width="8.5" style="885" bestFit="1" customWidth="1"/>
    <col min="10024" max="10024" width="33.625" style="885" bestFit="1" customWidth="1"/>
    <col min="10025" max="10025" width="7.625" style="885" bestFit="1" customWidth="1"/>
    <col min="10026" max="10026" width="35.5" style="885" bestFit="1" customWidth="1"/>
    <col min="10027" max="10027" width="12.25" style="885" bestFit="1" customWidth="1"/>
    <col min="10028" max="10028" width="25.75" style="885" bestFit="1" customWidth="1"/>
    <col min="10029" max="10240" width="9" style="885"/>
    <col min="10241" max="10269" width="3" style="885" customWidth="1"/>
    <col min="10270" max="10270" width="4.625" style="885" customWidth="1"/>
    <col min="10271" max="10273" width="9" style="885"/>
    <col min="10274" max="10274" width="12.25" style="885" bestFit="1" customWidth="1"/>
    <col min="10275" max="10275" width="6.75" style="885" bestFit="1" customWidth="1"/>
    <col min="10276" max="10276" width="10.25" style="885" bestFit="1" customWidth="1"/>
    <col min="10277" max="10278" width="9" style="885"/>
    <col min="10279" max="10279" width="8.5" style="885" bestFit="1" customWidth="1"/>
    <col min="10280" max="10280" width="33.625" style="885" bestFit="1" customWidth="1"/>
    <col min="10281" max="10281" width="7.625" style="885" bestFit="1" customWidth="1"/>
    <col min="10282" max="10282" width="35.5" style="885" bestFit="1" customWidth="1"/>
    <col min="10283" max="10283" width="12.25" style="885" bestFit="1" customWidth="1"/>
    <col min="10284" max="10284" width="25.75" style="885" bestFit="1" customWidth="1"/>
    <col min="10285" max="10496" width="9" style="885"/>
    <col min="10497" max="10525" width="3" style="885" customWidth="1"/>
    <col min="10526" max="10526" width="4.625" style="885" customWidth="1"/>
    <col min="10527" max="10529" width="9" style="885"/>
    <col min="10530" max="10530" width="12.25" style="885" bestFit="1" customWidth="1"/>
    <col min="10531" max="10531" width="6.75" style="885" bestFit="1" customWidth="1"/>
    <col min="10532" max="10532" width="10.25" style="885" bestFit="1" customWidth="1"/>
    <col min="10533" max="10534" width="9" style="885"/>
    <col min="10535" max="10535" width="8.5" style="885" bestFit="1" customWidth="1"/>
    <col min="10536" max="10536" width="33.625" style="885" bestFit="1" customWidth="1"/>
    <col min="10537" max="10537" width="7.625" style="885" bestFit="1" customWidth="1"/>
    <col min="10538" max="10538" width="35.5" style="885" bestFit="1" customWidth="1"/>
    <col min="10539" max="10539" width="12.25" style="885" bestFit="1" customWidth="1"/>
    <col min="10540" max="10540" width="25.75" style="885" bestFit="1" customWidth="1"/>
    <col min="10541" max="10752" width="9" style="885"/>
    <col min="10753" max="10781" width="3" style="885" customWidth="1"/>
    <col min="10782" max="10782" width="4.625" style="885" customWidth="1"/>
    <col min="10783" max="10785" width="9" style="885"/>
    <col min="10786" max="10786" width="12.25" style="885" bestFit="1" customWidth="1"/>
    <col min="10787" max="10787" width="6.75" style="885" bestFit="1" customWidth="1"/>
    <col min="10788" max="10788" width="10.25" style="885" bestFit="1" customWidth="1"/>
    <col min="10789" max="10790" width="9" style="885"/>
    <col min="10791" max="10791" width="8.5" style="885" bestFit="1" customWidth="1"/>
    <col min="10792" max="10792" width="33.625" style="885" bestFit="1" customWidth="1"/>
    <col min="10793" max="10793" width="7.625" style="885" bestFit="1" customWidth="1"/>
    <col min="10794" max="10794" width="35.5" style="885" bestFit="1" customWidth="1"/>
    <col min="10795" max="10795" width="12.25" style="885" bestFit="1" customWidth="1"/>
    <col min="10796" max="10796" width="25.75" style="885" bestFit="1" customWidth="1"/>
    <col min="10797" max="11008" width="9" style="885"/>
    <col min="11009" max="11037" width="3" style="885" customWidth="1"/>
    <col min="11038" max="11038" width="4.625" style="885" customWidth="1"/>
    <col min="11039" max="11041" width="9" style="885"/>
    <col min="11042" max="11042" width="12.25" style="885" bestFit="1" customWidth="1"/>
    <col min="11043" max="11043" width="6.75" style="885" bestFit="1" customWidth="1"/>
    <col min="11044" max="11044" width="10.25" style="885" bestFit="1" customWidth="1"/>
    <col min="11045" max="11046" width="9" style="885"/>
    <col min="11047" max="11047" width="8.5" style="885" bestFit="1" customWidth="1"/>
    <col min="11048" max="11048" width="33.625" style="885" bestFit="1" customWidth="1"/>
    <col min="11049" max="11049" width="7.625" style="885" bestFit="1" customWidth="1"/>
    <col min="11050" max="11050" width="35.5" style="885" bestFit="1" customWidth="1"/>
    <col min="11051" max="11051" width="12.25" style="885" bestFit="1" customWidth="1"/>
    <col min="11052" max="11052" width="25.75" style="885" bestFit="1" customWidth="1"/>
    <col min="11053" max="11264" width="9" style="885"/>
    <col min="11265" max="11293" width="3" style="885" customWidth="1"/>
    <col min="11294" max="11294" width="4.625" style="885" customWidth="1"/>
    <col min="11295" max="11297" width="9" style="885"/>
    <col min="11298" max="11298" width="12.25" style="885" bestFit="1" customWidth="1"/>
    <col min="11299" max="11299" width="6.75" style="885" bestFit="1" customWidth="1"/>
    <col min="11300" max="11300" width="10.25" style="885" bestFit="1" customWidth="1"/>
    <col min="11301" max="11302" width="9" style="885"/>
    <col min="11303" max="11303" width="8.5" style="885" bestFit="1" customWidth="1"/>
    <col min="11304" max="11304" width="33.625" style="885" bestFit="1" customWidth="1"/>
    <col min="11305" max="11305" width="7.625" style="885" bestFit="1" customWidth="1"/>
    <col min="11306" max="11306" width="35.5" style="885" bestFit="1" customWidth="1"/>
    <col min="11307" max="11307" width="12.25" style="885" bestFit="1" customWidth="1"/>
    <col min="11308" max="11308" width="25.75" style="885" bestFit="1" customWidth="1"/>
    <col min="11309" max="11520" width="9" style="885"/>
    <col min="11521" max="11549" width="3" style="885" customWidth="1"/>
    <col min="11550" max="11550" width="4.625" style="885" customWidth="1"/>
    <col min="11551" max="11553" width="9" style="885"/>
    <col min="11554" max="11554" width="12.25" style="885" bestFit="1" customWidth="1"/>
    <col min="11555" max="11555" width="6.75" style="885" bestFit="1" customWidth="1"/>
    <col min="11556" max="11556" width="10.25" style="885" bestFit="1" customWidth="1"/>
    <col min="11557" max="11558" width="9" style="885"/>
    <col min="11559" max="11559" width="8.5" style="885" bestFit="1" customWidth="1"/>
    <col min="11560" max="11560" width="33.625" style="885" bestFit="1" customWidth="1"/>
    <col min="11561" max="11561" width="7.625" style="885" bestFit="1" customWidth="1"/>
    <col min="11562" max="11562" width="35.5" style="885" bestFit="1" customWidth="1"/>
    <col min="11563" max="11563" width="12.25" style="885" bestFit="1" customWidth="1"/>
    <col min="11564" max="11564" width="25.75" style="885" bestFit="1" customWidth="1"/>
    <col min="11565" max="11776" width="9" style="885"/>
    <col min="11777" max="11805" width="3" style="885" customWidth="1"/>
    <col min="11806" max="11806" width="4.625" style="885" customWidth="1"/>
    <col min="11807" max="11809" width="9" style="885"/>
    <col min="11810" max="11810" width="12.25" style="885" bestFit="1" customWidth="1"/>
    <col min="11811" max="11811" width="6.75" style="885" bestFit="1" customWidth="1"/>
    <col min="11812" max="11812" width="10.25" style="885" bestFit="1" customWidth="1"/>
    <col min="11813" max="11814" width="9" style="885"/>
    <col min="11815" max="11815" width="8.5" style="885" bestFit="1" customWidth="1"/>
    <col min="11816" max="11816" width="33.625" style="885" bestFit="1" customWidth="1"/>
    <col min="11817" max="11817" width="7.625" style="885" bestFit="1" customWidth="1"/>
    <col min="11818" max="11818" width="35.5" style="885" bestFit="1" customWidth="1"/>
    <col min="11819" max="11819" width="12.25" style="885" bestFit="1" customWidth="1"/>
    <col min="11820" max="11820" width="25.75" style="885" bestFit="1" customWidth="1"/>
    <col min="11821" max="12032" width="9" style="885"/>
    <col min="12033" max="12061" width="3" style="885" customWidth="1"/>
    <col min="12062" max="12062" width="4.625" style="885" customWidth="1"/>
    <col min="12063" max="12065" width="9" style="885"/>
    <col min="12066" max="12066" width="12.25" style="885" bestFit="1" customWidth="1"/>
    <col min="12067" max="12067" width="6.75" style="885" bestFit="1" customWidth="1"/>
    <col min="12068" max="12068" width="10.25" style="885" bestFit="1" customWidth="1"/>
    <col min="12069" max="12070" width="9" style="885"/>
    <col min="12071" max="12071" width="8.5" style="885" bestFit="1" customWidth="1"/>
    <col min="12072" max="12072" width="33.625" style="885" bestFit="1" customWidth="1"/>
    <col min="12073" max="12073" width="7.625" style="885" bestFit="1" customWidth="1"/>
    <col min="12074" max="12074" width="35.5" style="885" bestFit="1" customWidth="1"/>
    <col min="12075" max="12075" width="12.25" style="885" bestFit="1" customWidth="1"/>
    <col min="12076" max="12076" width="25.75" style="885" bestFit="1" customWidth="1"/>
    <col min="12077" max="12288" width="9" style="885"/>
    <col min="12289" max="12317" width="3" style="885" customWidth="1"/>
    <col min="12318" max="12318" width="4.625" style="885" customWidth="1"/>
    <col min="12319" max="12321" width="9" style="885"/>
    <col min="12322" max="12322" width="12.25" style="885" bestFit="1" customWidth="1"/>
    <col min="12323" max="12323" width="6.75" style="885" bestFit="1" customWidth="1"/>
    <col min="12324" max="12324" width="10.25" style="885" bestFit="1" customWidth="1"/>
    <col min="12325" max="12326" width="9" style="885"/>
    <col min="12327" max="12327" width="8.5" style="885" bestFit="1" customWidth="1"/>
    <col min="12328" max="12328" width="33.625" style="885" bestFit="1" customWidth="1"/>
    <col min="12329" max="12329" width="7.625" style="885" bestFit="1" customWidth="1"/>
    <col min="12330" max="12330" width="35.5" style="885" bestFit="1" customWidth="1"/>
    <col min="12331" max="12331" width="12.25" style="885" bestFit="1" customWidth="1"/>
    <col min="12332" max="12332" width="25.75" style="885" bestFit="1" customWidth="1"/>
    <col min="12333" max="12544" width="9" style="885"/>
    <col min="12545" max="12573" width="3" style="885" customWidth="1"/>
    <col min="12574" max="12574" width="4.625" style="885" customWidth="1"/>
    <col min="12575" max="12577" width="9" style="885"/>
    <col min="12578" max="12578" width="12.25" style="885" bestFit="1" customWidth="1"/>
    <col min="12579" max="12579" width="6.75" style="885" bestFit="1" customWidth="1"/>
    <col min="12580" max="12580" width="10.25" style="885" bestFit="1" customWidth="1"/>
    <col min="12581" max="12582" width="9" style="885"/>
    <col min="12583" max="12583" width="8.5" style="885" bestFit="1" customWidth="1"/>
    <col min="12584" max="12584" width="33.625" style="885" bestFit="1" customWidth="1"/>
    <col min="12585" max="12585" width="7.625" style="885" bestFit="1" customWidth="1"/>
    <col min="12586" max="12586" width="35.5" style="885" bestFit="1" customWidth="1"/>
    <col min="12587" max="12587" width="12.25" style="885" bestFit="1" customWidth="1"/>
    <col min="12588" max="12588" width="25.75" style="885" bestFit="1" customWidth="1"/>
    <col min="12589" max="12800" width="9" style="885"/>
    <col min="12801" max="12829" width="3" style="885" customWidth="1"/>
    <col min="12830" max="12830" width="4.625" style="885" customWidth="1"/>
    <col min="12831" max="12833" width="9" style="885"/>
    <col min="12834" max="12834" width="12.25" style="885" bestFit="1" customWidth="1"/>
    <col min="12835" max="12835" width="6.75" style="885" bestFit="1" customWidth="1"/>
    <col min="12836" max="12836" width="10.25" style="885" bestFit="1" customWidth="1"/>
    <col min="12837" max="12838" width="9" style="885"/>
    <col min="12839" max="12839" width="8.5" style="885" bestFit="1" customWidth="1"/>
    <col min="12840" max="12840" width="33.625" style="885" bestFit="1" customWidth="1"/>
    <col min="12841" max="12841" width="7.625" style="885" bestFit="1" customWidth="1"/>
    <col min="12842" max="12842" width="35.5" style="885" bestFit="1" customWidth="1"/>
    <col min="12843" max="12843" width="12.25" style="885" bestFit="1" customWidth="1"/>
    <col min="12844" max="12844" width="25.75" style="885" bestFit="1" customWidth="1"/>
    <col min="12845" max="13056" width="9" style="885"/>
    <col min="13057" max="13085" width="3" style="885" customWidth="1"/>
    <col min="13086" max="13086" width="4.625" style="885" customWidth="1"/>
    <col min="13087" max="13089" width="9" style="885"/>
    <col min="13090" max="13090" width="12.25" style="885" bestFit="1" customWidth="1"/>
    <col min="13091" max="13091" width="6.75" style="885" bestFit="1" customWidth="1"/>
    <col min="13092" max="13092" width="10.25" style="885" bestFit="1" customWidth="1"/>
    <col min="13093" max="13094" width="9" style="885"/>
    <col min="13095" max="13095" width="8.5" style="885" bestFit="1" customWidth="1"/>
    <col min="13096" max="13096" width="33.625" style="885" bestFit="1" customWidth="1"/>
    <col min="13097" max="13097" width="7.625" style="885" bestFit="1" customWidth="1"/>
    <col min="13098" max="13098" width="35.5" style="885" bestFit="1" customWidth="1"/>
    <col min="13099" max="13099" width="12.25" style="885" bestFit="1" customWidth="1"/>
    <col min="13100" max="13100" width="25.75" style="885" bestFit="1" customWidth="1"/>
    <col min="13101" max="13312" width="9" style="885"/>
    <col min="13313" max="13341" width="3" style="885" customWidth="1"/>
    <col min="13342" max="13342" width="4.625" style="885" customWidth="1"/>
    <col min="13343" max="13345" width="9" style="885"/>
    <col min="13346" max="13346" width="12.25" style="885" bestFit="1" customWidth="1"/>
    <col min="13347" max="13347" width="6.75" style="885" bestFit="1" customWidth="1"/>
    <col min="13348" max="13348" width="10.25" style="885" bestFit="1" customWidth="1"/>
    <col min="13349" max="13350" width="9" style="885"/>
    <col min="13351" max="13351" width="8.5" style="885" bestFit="1" customWidth="1"/>
    <col min="13352" max="13352" width="33.625" style="885" bestFit="1" customWidth="1"/>
    <col min="13353" max="13353" width="7.625" style="885" bestFit="1" customWidth="1"/>
    <col min="13354" max="13354" width="35.5" style="885" bestFit="1" customWidth="1"/>
    <col min="13355" max="13355" width="12.25" style="885" bestFit="1" customWidth="1"/>
    <col min="13356" max="13356" width="25.75" style="885" bestFit="1" customWidth="1"/>
    <col min="13357" max="13568" width="9" style="885"/>
    <col min="13569" max="13597" width="3" style="885" customWidth="1"/>
    <col min="13598" max="13598" width="4.625" style="885" customWidth="1"/>
    <col min="13599" max="13601" width="9" style="885"/>
    <col min="13602" max="13602" width="12.25" style="885" bestFit="1" customWidth="1"/>
    <col min="13603" max="13603" width="6.75" style="885" bestFit="1" customWidth="1"/>
    <col min="13604" max="13604" width="10.25" style="885" bestFit="1" customWidth="1"/>
    <col min="13605" max="13606" width="9" style="885"/>
    <col min="13607" max="13607" width="8.5" style="885" bestFit="1" customWidth="1"/>
    <col min="13608" max="13608" width="33.625" style="885" bestFit="1" customWidth="1"/>
    <col min="13609" max="13609" width="7.625" style="885" bestFit="1" customWidth="1"/>
    <col min="13610" max="13610" width="35.5" style="885" bestFit="1" customWidth="1"/>
    <col min="13611" max="13611" width="12.25" style="885" bestFit="1" customWidth="1"/>
    <col min="13612" max="13612" width="25.75" style="885" bestFit="1" customWidth="1"/>
    <col min="13613" max="13824" width="9" style="885"/>
    <col min="13825" max="13853" width="3" style="885" customWidth="1"/>
    <col min="13854" max="13854" width="4.625" style="885" customWidth="1"/>
    <col min="13855" max="13857" width="9" style="885"/>
    <col min="13858" max="13858" width="12.25" style="885" bestFit="1" customWidth="1"/>
    <col min="13859" max="13859" width="6.75" style="885" bestFit="1" customWidth="1"/>
    <col min="13860" max="13860" width="10.25" style="885" bestFit="1" customWidth="1"/>
    <col min="13861" max="13862" width="9" style="885"/>
    <col min="13863" max="13863" width="8.5" style="885" bestFit="1" customWidth="1"/>
    <col min="13864" max="13864" width="33.625" style="885" bestFit="1" customWidth="1"/>
    <col min="13865" max="13865" width="7.625" style="885" bestFit="1" customWidth="1"/>
    <col min="13866" max="13866" width="35.5" style="885" bestFit="1" customWidth="1"/>
    <col min="13867" max="13867" width="12.25" style="885" bestFit="1" customWidth="1"/>
    <col min="13868" max="13868" width="25.75" style="885" bestFit="1" customWidth="1"/>
    <col min="13869" max="14080" width="9" style="885"/>
    <col min="14081" max="14109" width="3" style="885" customWidth="1"/>
    <col min="14110" max="14110" width="4.625" style="885" customWidth="1"/>
    <col min="14111" max="14113" width="9" style="885"/>
    <col min="14114" max="14114" width="12.25" style="885" bestFit="1" customWidth="1"/>
    <col min="14115" max="14115" width="6.75" style="885" bestFit="1" customWidth="1"/>
    <col min="14116" max="14116" width="10.25" style="885" bestFit="1" customWidth="1"/>
    <col min="14117" max="14118" width="9" style="885"/>
    <col min="14119" max="14119" width="8.5" style="885" bestFit="1" customWidth="1"/>
    <col min="14120" max="14120" width="33.625" style="885" bestFit="1" customWidth="1"/>
    <col min="14121" max="14121" width="7.625" style="885" bestFit="1" customWidth="1"/>
    <col min="14122" max="14122" width="35.5" style="885" bestFit="1" customWidth="1"/>
    <col min="14123" max="14123" width="12.25" style="885" bestFit="1" customWidth="1"/>
    <col min="14124" max="14124" width="25.75" style="885" bestFit="1" customWidth="1"/>
    <col min="14125" max="14336" width="9" style="885"/>
    <col min="14337" max="14365" width="3" style="885" customWidth="1"/>
    <col min="14366" max="14366" width="4.625" style="885" customWidth="1"/>
    <col min="14367" max="14369" width="9" style="885"/>
    <col min="14370" max="14370" width="12.25" style="885" bestFit="1" customWidth="1"/>
    <col min="14371" max="14371" width="6.75" style="885" bestFit="1" customWidth="1"/>
    <col min="14372" max="14372" width="10.25" style="885" bestFit="1" customWidth="1"/>
    <col min="14373" max="14374" width="9" style="885"/>
    <col min="14375" max="14375" width="8.5" style="885" bestFit="1" customWidth="1"/>
    <col min="14376" max="14376" width="33.625" style="885" bestFit="1" customWidth="1"/>
    <col min="14377" max="14377" width="7.625" style="885" bestFit="1" customWidth="1"/>
    <col min="14378" max="14378" width="35.5" style="885" bestFit="1" customWidth="1"/>
    <col min="14379" max="14379" width="12.25" style="885" bestFit="1" customWidth="1"/>
    <col min="14380" max="14380" width="25.75" style="885" bestFit="1" customWidth="1"/>
    <col min="14381" max="14592" width="9" style="885"/>
    <col min="14593" max="14621" width="3" style="885" customWidth="1"/>
    <col min="14622" max="14622" width="4.625" style="885" customWidth="1"/>
    <col min="14623" max="14625" width="9" style="885"/>
    <col min="14626" max="14626" width="12.25" style="885" bestFit="1" customWidth="1"/>
    <col min="14627" max="14627" width="6.75" style="885" bestFit="1" customWidth="1"/>
    <col min="14628" max="14628" width="10.25" style="885" bestFit="1" customWidth="1"/>
    <col min="14629" max="14630" width="9" style="885"/>
    <col min="14631" max="14631" width="8.5" style="885" bestFit="1" customWidth="1"/>
    <col min="14632" max="14632" width="33.625" style="885" bestFit="1" customWidth="1"/>
    <col min="14633" max="14633" width="7.625" style="885" bestFit="1" customWidth="1"/>
    <col min="14634" max="14634" width="35.5" style="885" bestFit="1" customWidth="1"/>
    <col min="14635" max="14635" width="12.25" style="885" bestFit="1" customWidth="1"/>
    <col min="14636" max="14636" width="25.75" style="885" bestFit="1" customWidth="1"/>
    <col min="14637" max="14848" width="9" style="885"/>
    <col min="14849" max="14877" width="3" style="885" customWidth="1"/>
    <col min="14878" max="14878" width="4.625" style="885" customWidth="1"/>
    <col min="14879" max="14881" width="9" style="885"/>
    <col min="14882" max="14882" width="12.25" style="885" bestFit="1" customWidth="1"/>
    <col min="14883" max="14883" width="6.75" style="885" bestFit="1" customWidth="1"/>
    <col min="14884" max="14884" width="10.25" style="885" bestFit="1" customWidth="1"/>
    <col min="14885" max="14886" width="9" style="885"/>
    <col min="14887" max="14887" width="8.5" style="885" bestFit="1" customWidth="1"/>
    <col min="14888" max="14888" width="33.625" style="885" bestFit="1" customWidth="1"/>
    <col min="14889" max="14889" width="7.625" style="885" bestFit="1" customWidth="1"/>
    <col min="14890" max="14890" width="35.5" style="885" bestFit="1" customWidth="1"/>
    <col min="14891" max="14891" width="12.25" style="885" bestFit="1" customWidth="1"/>
    <col min="14892" max="14892" width="25.75" style="885" bestFit="1" customWidth="1"/>
    <col min="14893" max="15104" width="9" style="885"/>
    <col min="15105" max="15133" width="3" style="885" customWidth="1"/>
    <col min="15134" max="15134" width="4.625" style="885" customWidth="1"/>
    <col min="15135" max="15137" width="9" style="885"/>
    <col min="15138" max="15138" width="12.25" style="885" bestFit="1" customWidth="1"/>
    <col min="15139" max="15139" width="6.75" style="885" bestFit="1" customWidth="1"/>
    <col min="15140" max="15140" width="10.25" style="885" bestFit="1" customWidth="1"/>
    <col min="15141" max="15142" width="9" style="885"/>
    <col min="15143" max="15143" width="8.5" style="885" bestFit="1" customWidth="1"/>
    <col min="15144" max="15144" width="33.625" style="885" bestFit="1" customWidth="1"/>
    <col min="15145" max="15145" width="7.625" style="885" bestFit="1" customWidth="1"/>
    <col min="15146" max="15146" width="35.5" style="885" bestFit="1" customWidth="1"/>
    <col min="15147" max="15147" width="12.25" style="885" bestFit="1" customWidth="1"/>
    <col min="15148" max="15148" width="25.75" style="885" bestFit="1" customWidth="1"/>
    <col min="15149" max="15360" width="9" style="885"/>
    <col min="15361" max="15389" width="3" style="885" customWidth="1"/>
    <col min="15390" max="15390" width="4.625" style="885" customWidth="1"/>
    <col min="15391" max="15393" width="9" style="885"/>
    <col min="15394" max="15394" width="12.25" style="885" bestFit="1" customWidth="1"/>
    <col min="15395" max="15395" width="6.75" style="885" bestFit="1" customWidth="1"/>
    <col min="15396" max="15396" width="10.25" style="885" bestFit="1" customWidth="1"/>
    <col min="15397" max="15398" width="9" style="885"/>
    <col min="15399" max="15399" width="8.5" style="885" bestFit="1" customWidth="1"/>
    <col min="15400" max="15400" width="33.625" style="885" bestFit="1" customWidth="1"/>
    <col min="15401" max="15401" width="7.625" style="885" bestFit="1" customWidth="1"/>
    <col min="15402" max="15402" width="35.5" style="885" bestFit="1" customWidth="1"/>
    <col min="15403" max="15403" width="12.25" style="885" bestFit="1" customWidth="1"/>
    <col min="15404" max="15404" width="25.75" style="885" bestFit="1" customWidth="1"/>
    <col min="15405" max="15616" width="9" style="885"/>
    <col min="15617" max="15645" width="3" style="885" customWidth="1"/>
    <col min="15646" max="15646" width="4.625" style="885" customWidth="1"/>
    <col min="15647" max="15649" width="9" style="885"/>
    <col min="15650" max="15650" width="12.25" style="885" bestFit="1" customWidth="1"/>
    <col min="15651" max="15651" width="6.75" style="885" bestFit="1" customWidth="1"/>
    <col min="15652" max="15652" width="10.25" style="885" bestFit="1" customWidth="1"/>
    <col min="15653" max="15654" width="9" style="885"/>
    <col min="15655" max="15655" width="8.5" style="885" bestFit="1" customWidth="1"/>
    <col min="15656" max="15656" width="33.625" style="885" bestFit="1" customWidth="1"/>
    <col min="15657" max="15657" width="7.625" style="885" bestFit="1" customWidth="1"/>
    <col min="15658" max="15658" width="35.5" style="885" bestFit="1" customWidth="1"/>
    <col min="15659" max="15659" width="12.25" style="885" bestFit="1" customWidth="1"/>
    <col min="15660" max="15660" width="25.75" style="885" bestFit="1" customWidth="1"/>
    <col min="15661" max="15872" width="9" style="885"/>
    <col min="15873" max="15901" width="3" style="885" customWidth="1"/>
    <col min="15902" max="15902" width="4.625" style="885" customWidth="1"/>
    <col min="15903" max="15905" width="9" style="885"/>
    <col min="15906" max="15906" width="12.25" style="885" bestFit="1" customWidth="1"/>
    <col min="15907" max="15907" width="6.75" style="885" bestFit="1" customWidth="1"/>
    <col min="15908" max="15908" width="10.25" style="885" bestFit="1" customWidth="1"/>
    <col min="15909" max="15910" width="9" style="885"/>
    <col min="15911" max="15911" width="8.5" style="885" bestFit="1" customWidth="1"/>
    <col min="15912" max="15912" width="33.625" style="885" bestFit="1" customWidth="1"/>
    <col min="15913" max="15913" width="7.625" style="885" bestFit="1" customWidth="1"/>
    <col min="15914" max="15914" width="35.5" style="885" bestFit="1" customWidth="1"/>
    <col min="15915" max="15915" width="12.25" style="885" bestFit="1" customWidth="1"/>
    <col min="15916" max="15916" width="25.75" style="885" bestFit="1" customWidth="1"/>
    <col min="15917" max="16128" width="9" style="885"/>
    <col min="16129" max="16157" width="3" style="885" customWidth="1"/>
    <col min="16158" max="16158" width="4.625" style="885" customWidth="1"/>
    <col min="16159" max="16161" width="9" style="885"/>
    <col min="16162" max="16162" width="12.25" style="885" bestFit="1" customWidth="1"/>
    <col min="16163" max="16163" width="6.75" style="885" bestFit="1" customWidth="1"/>
    <col min="16164" max="16164" width="10.25" style="885" bestFit="1" customWidth="1"/>
    <col min="16165" max="16166" width="9" style="885"/>
    <col min="16167" max="16167" width="8.5" style="885" bestFit="1" customWidth="1"/>
    <col min="16168" max="16168" width="33.625" style="885" bestFit="1" customWidth="1"/>
    <col min="16169" max="16169" width="7.625" style="885" bestFit="1" customWidth="1"/>
    <col min="16170" max="16170" width="35.5" style="885" bestFit="1" customWidth="1"/>
    <col min="16171" max="16171" width="12.25" style="885" bestFit="1" customWidth="1"/>
    <col min="16172" max="16172" width="25.75" style="885" bestFit="1" customWidth="1"/>
    <col min="16173" max="16384" width="9" style="885"/>
  </cols>
  <sheetData>
    <row r="1" spans="1:33" ht="15.75" customHeight="1">
      <c r="A1" s="2123" t="s">
        <v>2475</v>
      </c>
      <c r="B1" s="2123"/>
      <c r="C1" s="2123"/>
      <c r="D1" s="2123"/>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row>
    <row r="2" spans="1:33" ht="15.75" customHeight="1">
      <c r="A2" s="2125" t="s">
        <v>2739</v>
      </c>
      <c r="B2" s="2125"/>
      <c r="C2" s="2125"/>
      <c r="D2" s="2125"/>
      <c r="E2" s="2124"/>
      <c r="F2" s="2124"/>
      <c r="G2" s="2124"/>
      <c r="H2" s="2124"/>
      <c r="I2" s="2124"/>
      <c r="J2" s="2124"/>
      <c r="K2" s="2124"/>
      <c r="L2" s="2124"/>
      <c r="M2" s="2124"/>
      <c r="N2" s="2124"/>
      <c r="O2" s="2124"/>
      <c r="P2" s="2124"/>
      <c r="Q2" s="2124"/>
      <c r="R2" s="2124"/>
      <c r="S2" s="2124"/>
      <c r="T2" s="2124"/>
      <c r="U2" s="2124"/>
      <c r="V2" s="2124"/>
      <c r="W2" s="2124"/>
      <c r="X2" s="2124"/>
      <c r="Y2" s="2124"/>
      <c r="Z2" s="2124"/>
      <c r="AA2" s="2124"/>
      <c r="AB2" s="2124"/>
      <c r="AC2" s="2124"/>
    </row>
    <row r="3" spans="1:33" s="871" customFormat="1" ht="15.75" customHeight="1">
      <c r="A3" s="901" t="s">
        <v>3924</v>
      </c>
      <c r="B3" s="901"/>
      <c r="C3" s="901"/>
      <c r="D3" s="901"/>
      <c r="E3" s="901"/>
      <c r="F3" s="901"/>
      <c r="G3" s="901"/>
      <c r="H3" s="901"/>
      <c r="I3" s="901"/>
      <c r="J3" s="901"/>
      <c r="K3" s="2126"/>
      <c r="L3" s="2126"/>
      <c r="M3" s="2126"/>
      <c r="N3" s="2126"/>
      <c r="O3" s="2126"/>
      <c r="P3" s="2126"/>
      <c r="Q3" s="2126"/>
      <c r="R3" s="2126"/>
      <c r="S3" s="2126"/>
      <c r="T3" s="2126"/>
      <c r="U3" s="2126"/>
      <c r="V3" s="2126"/>
      <c r="W3" s="2126"/>
      <c r="X3" s="2126"/>
      <c r="Y3" s="2126"/>
      <c r="Z3" s="2126"/>
      <c r="AA3" s="2126"/>
      <c r="AB3" s="2126"/>
      <c r="AC3" s="2126"/>
    </row>
    <row r="4" spans="1:33" s="871" customFormat="1" ht="15.75" customHeight="1">
      <c r="A4" s="873" t="s">
        <v>3925</v>
      </c>
      <c r="B4" s="873"/>
      <c r="C4" s="873"/>
      <c r="D4" s="873"/>
      <c r="E4" s="873"/>
      <c r="F4" s="873"/>
      <c r="G4" s="873"/>
      <c r="H4" s="873"/>
      <c r="I4" s="873"/>
      <c r="J4" s="873"/>
      <c r="K4" s="2127">
        <f>第二面!K4</f>
        <v>0</v>
      </c>
      <c r="L4" s="2127"/>
      <c r="M4" s="2127"/>
      <c r="N4" s="2127"/>
      <c r="O4" s="2127"/>
      <c r="P4" s="2127"/>
      <c r="Q4" s="2127"/>
      <c r="R4" s="2127"/>
      <c r="S4" s="2127"/>
      <c r="T4" s="2127"/>
      <c r="U4" s="2127"/>
      <c r="V4" s="2127"/>
      <c r="W4" s="2127"/>
      <c r="X4" s="2127"/>
      <c r="Y4" s="2127"/>
      <c r="Z4" s="2127"/>
      <c r="AA4" s="2127"/>
      <c r="AB4" s="2127"/>
      <c r="AC4" s="2127"/>
      <c r="AD4" s="870"/>
    </row>
    <row r="5" spans="1:33" s="871" customFormat="1" ht="15.75" customHeight="1">
      <c r="A5" s="873" t="s">
        <v>2754</v>
      </c>
      <c r="B5" s="873"/>
      <c r="C5" s="873"/>
      <c r="D5" s="873"/>
      <c r="E5" s="873"/>
      <c r="F5" s="873"/>
      <c r="G5" s="873"/>
      <c r="H5" s="873"/>
      <c r="I5" s="873"/>
      <c r="J5" s="873"/>
      <c r="K5" s="2127">
        <f>第二面!K5</f>
        <v>0</v>
      </c>
      <c r="L5" s="2127"/>
      <c r="M5" s="2127"/>
      <c r="N5" s="2127"/>
      <c r="O5" s="2127"/>
      <c r="P5" s="2127"/>
      <c r="Q5" s="2127"/>
      <c r="R5" s="2127"/>
      <c r="S5" s="2127"/>
      <c r="T5" s="2127"/>
      <c r="U5" s="2127"/>
      <c r="V5" s="2127"/>
      <c r="W5" s="2127"/>
      <c r="X5" s="2127"/>
      <c r="Y5" s="2127"/>
      <c r="Z5" s="2127"/>
      <c r="AA5" s="2127"/>
      <c r="AB5" s="2127"/>
      <c r="AC5" s="2127"/>
      <c r="AD5" s="870"/>
    </row>
    <row r="6" spans="1:33" s="871" customFormat="1" ht="15.75" customHeight="1">
      <c r="A6" s="873" t="s">
        <v>2743</v>
      </c>
      <c r="B6" s="873"/>
      <c r="C6" s="873"/>
      <c r="D6" s="873"/>
      <c r="E6" s="873"/>
      <c r="F6" s="873"/>
      <c r="G6" s="873"/>
      <c r="H6" s="873"/>
      <c r="I6" s="873"/>
      <c r="J6" s="873"/>
      <c r="K6" s="2128">
        <f>第二面!K6</f>
        <v>0</v>
      </c>
      <c r="L6" s="2128"/>
      <c r="M6" s="2128"/>
      <c r="N6" s="902"/>
      <c r="O6" s="902"/>
      <c r="P6" s="902"/>
      <c r="Q6" s="903"/>
      <c r="R6" s="903"/>
      <c r="S6" s="903"/>
      <c r="T6" s="903"/>
      <c r="U6" s="903"/>
      <c r="V6" s="903"/>
      <c r="W6" s="903"/>
      <c r="X6" s="903"/>
      <c r="Y6" s="903"/>
      <c r="Z6" s="903"/>
      <c r="AA6" s="903"/>
      <c r="AB6" s="903"/>
      <c r="AC6" s="903"/>
      <c r="AD6" s="870"/>
    </row>
    <row r="7" spans="1:33" s="871" customFormat="1" ht="15.75" customHeight="1">
      <c r="A7" s="873" t="s">
        <v>2744</v>
      </c>
      <c r="B7" s="873"/>
      <c r="C7" s="873"/>
      <c r="D7" s="873"/>
      <c r="E7" s="873"/>
      <c r="F7" s="873"/>
      <c r="G7" s="873"/>
      <c r="H7" s="873"/>
      <c r="I7" s="873"/>
      <c r="J7" s="873"/>
      <c r="K7" s="2127">
        <f>第二面!K7</f>
        <v>0</v>
      </c>
      <c r="L7" s="2127"/>
      <c r="M7" s="2127"/>
      <c r="N7" s="2127"/>
      <c r="O7" s="2127"/>
      <c r="P7" s="2127"/>
      <c r="Q7" s="2127"/>
      <c r="R7" s="2127"/>
      <c r="S7" s="2127"/>
      <c r="T7" s="2127"/>
      <c r="U7" s="2127"/>
      <c r="V7" s="2127"/>
      <c r="W7" s="2127"/>
      <c r="X7" s="2127"/>
      <c r="Y7" s="2127"/>
      <c r="Z7" s="2127"/>
      <c r="AA7" s="2127"/>
      <c r="AB7" s="2127"/>
      <c r="AC7" s="2127"/>
      <c r="AD7" s="870"/>
    </row>
    <row r="8" spans="1:33" s="871" customFormat="1" ht="15.75" customHeight="1">
      <c r="A8" s="873" t="s">
        <v>2745</v>
      </c>
      <c r="B8" s="873"/>
      <c r="C8" s="873"/>
      <c r="D8" s="873"/>
      <c r="E8" s="873"/>
      <c r="F8" s="873"/>
      <c r="G8" s="873"/>
      <c r="H8" s="873"/>
      <c r="I8" s="873"/>
      <c r="J8" s="873"/>
      <c r="K8" s="2093" t="str">
        <f>IF(第二面!K8&lt;&gt;"",第二面!K8,"")</f>
        <v/>
      </c>
      <c r="L8" s="2093"/>
      <c r="M8" s="2093"/>
      <c r="N8" s="2093"/>
      <c r="O8" s="2093"/>
      <c r="P8" s="2093"/>
      <c r="Q8" s="2093"/>
      <c r="R8" s="2093"/>
      <c r="S8" s="2093"/>
      <c r="T8" s="2093"/>
      <c r="U8" s="2093"/>
      <c r="V8" s="2093"/>
      <c r="W8" s="2093"/>
      <c r="X8" s="2093"/>
      <c r="Y8" s="2093"/>
      <c r="Z8" s="2093"/>
      <c r="AA8" s="2093"/>
      <c r="AB8" s="2093"/>
      <c r="AC8" s="2093"/>
      <c r="AD8" s="870"/>
    </row>
    <row r="9" spans="1:33" s="871" customFormat="1" ht="9" customHeight="1">
      <c r="A9" s="873"/>
      <c r="B9" s="873"/>
      <c r="C9" s="873"/>
      <c r="D9" s="873"/>
      <c r="E9" s="873"/>
      <c r="F9" s="873"/>
      <c r="G9" s="873"/>
      <c r="H9" s="873"/>
      <c r="I9" s="873"/>
      <c r="J9" s="873"/>
      <c r="K9" s="904"/>
      <c r="L9" s="904"/>
      <c r="M9" s="904"/>
      <c r="N9" s="904"/>
      <c r="O9" s="905"/>
      <c r="P9" s="905"/>
      <c r="Q9" s="905"/>
      <c r="R9" s="905"/>
      <c r="S9" s="905"/>
      <c r="T9" s="899"/>
      <c r="U9" s="899"/>
      <c r="V9" s="899"/>
      <c r="W9" s="899"/>
      <c r="X9" s="899"/>
      <c r="Y9" s="899"/>
      <c r="Z9" s="899"/>
      <c r="AA9" s="899"/>
      <c r="AB9" s="899"/>
      <c r="AC9" s="899"/>
      <c r="AD9" s="870"/>
    </row>
    <row r="10" spans="1:33" s="871" customFormat="1" ht="15.75" customHeight="1" thickBot="1">
      <c r="A10" s="906" t="s">
        <v>2746</v>
      </c>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06"/>
      <c r="AC10" s="906"/>
      <c r="AD10" s="870"/>
    </row>
    <row r="11" spans="1:33" s="871" customFormat="1" ht="15.75" customHeight="1" thickBot="1">
      <c r="A11" s="903" t="s">
        <v>2747</v>
      </c>
      <c r="B11" s="903"/>
      <c r="C11" s="903"/>
      <c r="D11" s="903"/>
      <c r="E11" s="903"/>
      <c r="F11" s="907"/>
      <c r="G11" s="907"/>
      <c r="H11" s="907"/>
      <c r="I11" s="907"/>
      <c r="J11" s="907"/>
      <c r="K11" s="907" t="s">
        <v>2571</v>
      </c>
      <c r="L11" s="2130" t="str">
        <f>IF(AE11&lt;&gt;"",IFERROR(VLOOKUP(AE11,AF167:AR177,2,FALSE),""),第二面!L11)</f>
        <v/>
      </c>
      <c r="M11" s="2130"/>
      <c r="N11" s="2130"/>
      <c r="O11" s="2131" t="s">
        <v>2572</v>
      </c>
      <c r="P11" s="2131"/>
      <c r="Q11" s="2131"/>
      <c r="R11" s="2130" t="str">
        <f>IF(AE11&lt;&gt;"",IFERROR(VLOOKUP(AE11,AF167:AR177,3,FALSE),""),第二面!R11)</f>
        <v/>
      </c>
      <c r="S11" s="2130"/>
      <c r="T11" s="2130"/>
      <c r="U11" s="2131" t="s">
        <v>2573</v>
      </c>
      <c r="V11" s="2131"/>
      <c r="W11" s="2131"/>
      <c r="X11" s="2132" t="str">
        <f>IF(AE11&lt;&gt;"",IFERROR(VLOOKUP(AE11,AF167:AR177,4,FALSE),""),第二面!X11)</f>
        <v/>
      </c>
      <c r="Y11" s="2132"/>
      <c r="Z11" s="2132"/>
      <c r="AA11" s="2132"/>
      <c r="AB11" s="2132"/>
      <c r="AC11" s="903" t="s">
        <v>17</v>
      </c>
      <c r="AD11" s="870" t="s">
        <v>2523</v>
      </c>
      <c r="AE11" s="908"/>
      <c r="AG11" s="871" t="str">
        <f>IFERROR(VLOOKUP(AE11,AF197:AR206,2,FALSE),"")</f>
        <v/>
      </c>
    </row>
    <row r="12" spans="1:33" s="871" customFormat="1" ht="15.75" customHeight="1">
      <c r="A12" s="903" t="s">
        <v>2742</v>
      </c>
      <c r="B12" s="903"/>
      <c r="C12" s="903"/>
      <c r="D12" s="903"/>
      <c r="E12" s="903"/>
      <c r="F12" s="909"/>
      <c r="G12" s="909"/>
      <c r="H12" s="909"/>
      <c r="I12" s="909"/>
      <c r="J12" s="909"/>
      <c r="K12" s="2129" t="str">
        <f>IF(AE11&lt;&gt;"",IFERROR(VLOOKUP(AE11,AF167:AR177,5,FALSE),""),第二面!K12)</f>
        <v/>
      </c>
      <c r="L12" s="2129"/>
      <c r="M12" s="2129"/>
      <c r="N12" s="2129"/>
      <c r="O12" s="2129"/>
      <c r="P12" s="2129"/>
      <c r="Q12" s="2129"/>
      <c r="R12" s="2129"/>
      <c r="S12" s="2129"/>
      <c r="T12" s="2129"/>
      <c r="U12" s="2129"/>
      <c r="V12" s="2129"/>
      <c r="W12" s="2129"/>
      <c r="X12" s="2129"/>
      <c r="Y12" s="2129"/>
      <c r="Z12" s="2129"/>
      <c r="AA12" s="2129"/>
      <c r="AB12" s="2129"/>
      <c r="AC12" s="2129"/>
      <c r="AD12" s="870"/>
    </row>
    <row r="13" spans="1:33" s="871" customFormat="1" ht="15.75" customHeight="1">
      <c r="A13" s="903" t="s">
        <v>2748</v>
      </c>
      <c r="B13" s="903"/>
      <c r="C13" s="903"/>
      <c r="D13" s="903"/>
      <c r="E13" s="903"/>
      <c r="F13" s="903"/>
      <c r="G13" s="903"/>
      <c r="H13" s="903"/>
      <c r="I13" s="903"/>
      <c r="J13" s="903"/>
      <c r="K13" s="907" t="s">
        <v>2571</v>
      </c>
      <c r="L13" s="2130" t="str">
        <f>IF(AE11&lt;&gt;"",IFERROR(VLOOKUP(AE11,AF167:AR177,6,FALSE),""),第二面!L13)</f>
        <v/>
      </c>
      <c r="M13" s="2130"/>
      <c r="N13" s="2131" t="s">
        <v>2576</v>
      </c>
      <c r="O13" s="2131"/>
      <c r="P13" s="2131"/>
      <c r="Q13" s="2131"/>
      <c r="R13" s="2131"/>
      <c r="S13" s="2132" t="str">
        <f>IF(AE11&lt;&gt;"",IFERROR(VLOOKUP(AE11,AF167:AR177,7,FALSE),""),第二面!S13)</f>
        <v/>
      </c>
      <c r="T13" s="2132"/>
      <c r="U13" s="2131" t="s">
        <v>2577</v>
      </c>
      <c r="V13" s="2131"/>
      <c r="W13" s="2131"/>
      <c r="X13" s="2131"/>
      <c r="Y13" s="2132" t="str">
        <f>IF(AE11&lt;&gt;"",IFERROR(VLOOKUP(AE11,AF167:AR177,8,FALSE),""),第二面!Y13)</f>
        <v/>
      </c>
      <c r="Z13" s="2132"/>
      <c r="AA13" s="2132"/>
      <c r="AB13" s="2132"/>
      <c r="AC13" s="903" t="s">
        <v>17</v>
      </c>
      <c r="AD13" s="870"/>
    </row>
    <row r="14" spans="1:33" s="871" customFormat="1" ht="15.75" customHeight="1">
      <c r="A14" s="903"/>
      <c r="B14" s="903"/>
      <c r="C14" s="903"/>
      <c r="D14" s="903"/>
      <c r="E14" s="903"/>
      <c r="F14" s="903"/>
      <c r="G14" s="903"/>
      <c r="H14" s="903"/>
      <c r="I14" s="903"/>
      <c r="J14" s="903"/>
      <c r="K14" s="2129" t="str">
        <f>IF(AE11&lt;&gt;"",IFERROR(VLOOKUP(AE11,AF167:AR177,9,FALSE),""),第二面!K14)</f>
        <v/>
      </c>
      <c r="L14" s="2129"/>
      <c r="M14" s="2129"/>
      <c r="N14" s="2129"/>
      <c r="O14" s="2129"/>
      <c r="P14" s="2129"/>
      <c r="Q14" s="2129"/>
      <c r="R14" s="2129"/>
      <c r="S14" s="2129"/>
      <c r="T14" s="2129"/>
      <c r="U14" s="2129"/>
      <c r="V14" s="2129"/>
      <c r="W14" s="2129"/>
      <c r="X14" s="2129"/>
      <c r="Y14" s="2129"/>
      <c r="Z14" s="2129"/>
      <c r="AA14" s="2129"/>
      <c r="AB14" s="2129"/>
      <c r="AC14" s="2129"/>
      <c r="AD14" s="870"/>
    </row>
    <row r="15" spans="1:33" s="871" customFormat="1" ht="15.75" customHeight="1">
      <c r="A15" s="903" t="s">
        <v>2749</v>
      </c>
      <c r="B15" s="903"/>
      <c r="C15" s="903"/>
      <c r="D15" s="903"/>
      <c r="E15" s="903"/>
      <c r="F15" s="903"/>
      <c r="G15" s="903"/>
      <c r="H15" s="903"/>
      <c r="I15" s="903"/>
      <c r="J15" s="903"/>
      <c r="K15" s="2128" t="str">
        <f>IF(AE11&lt;&gt;"",IFERROR(VLOOKUP(AE11,AF167:AR177,10,FALSE),""),第二面!K15)</f>
        <v/>
      </c>
      <c r="L15" s="2128"/>
      <c r="M15" s="2128"/>
      <c r="N15" s="902"/>
      <c r="O15" s="902"/>
      <c r="P15" s="902"/>
      <c r="Q15" s="903"/>
      <c r="R15" s="903"/>
      <c r="S15" s="903"/>
      <c r="T15" s="903"/>
      <c r="U15" s="903"/>
      <c r="V15" s="903"/>
      <c r="W15" s="903"/>
      <c r="X15" s="903"/>
      <c r="Y15" s="903"/>
      <c r="Z15" s="903"/>
      <c r="AA15" s="903"/>
      <c r="AB15" s="903"/>
      <c r="AC15" s="903"/>
      <c r="AD15" s="870"/>
    </row>
    <row r="16" spans="1:33" s="871" customFormat="1" ht="15.75" customHeight="1">
      <c r="A16" s="903" t="s">
        <v>2750</v>
      </c>
      <c r="B16" s="903"/>
      <c r="C16" s="903"/>
      <c r="D16" s="903"/>
      <c r="E16" s="903"/>
      <c r="F16" s="903"/>
      <c r="G16" s="903"/>
      <c r="H16" s="903"/>
      <c r="I16" s="903"/>
      <c r="J16" s="903"/>
      <c r="K16" s="2127" t="str">
        <f>IF(AE11&lt;&gt;"",IFERROR(VLOOKUP(AE11,AF167:AR177,11,FALSE),""),第二面!K16)</f>
        <v/>
      </c>
      <c r="L16" s="2127"/>
      <c r="M16" s="2127"/>
      <c r="N16" s="2127"/>
      <c r="O16" s="2127"/>
      <c r="P16" s="2127"/>
      <c r="Q16" s="2127"/>
      <c r="R16" s="2127"/>
      <c r="S16" s="2127"/>
      <c r="T16" s="2127"/>
      <c r="U16" s="2127"/>
      <c r="V16" s="2127"/>
      <c r="W16" s="2127"/>
      <c r="X16" s="2127"/>
      <c r="Y16" s="2127"/>
      <c r="Z16" s="2127"/>
      <c r="AA16" s="2127"/>
      <c r="AB16" s="2127"/>
      <c r="AC16" s="2127"/>
      <c r="AD16" s="870"/>
    </row>
    <row r="17" spans="1:31" s="871" customFormat="1" ht="15.75" customHeight="1">
      <c r="A17" s="903" t="s">
        <v>2751</v>
      </c>
      <c r="B17" s="903"/>
      <c r="C17" s="903"/>
      <c r="D17" s="903"/>
      <c r="E17" s="903"/>
      <c r="F17" s="903"/>
      <c r="G17" s="903"/>
      <c r="H17" s="903"/>
      <c r="I17" s="903"/>
      <c r="J17" s="903"/>
      <c r="K17" s="2093" t="str">
        <f>IF(AE11&lt;&gt;"",IFERROR(VLOOKUP(AE11,AF167:AR177,12,FALSE),""),第二面!K17)</f>
        <v/>
      </c>
      <c r="L17" s="2093"/>
      <c r="M17" s="2093"/>
      <c r="N17" s="2093"/>
      <c r="O17" s="2093"/>
      <c r="P17" s="2093"/>
      <c r="Q17" s="2093"/>
      <c r="R17" s="2093"/>
      <c r="S17" s="2093"/>
      <c r="T17" s="2093"/>
      <c r="U17" s="2093"/>
      <c r="V17" s="2093"/>
      <c r="W17" s="2093"/>
      <c r="X17" s="2093"/>
      <c r="Y17" s="2093"/>
      <c r="Z17" s="2093"/>
      <c r="AA17" s="2093"/>
      <c r="AB17" s="2093"/>
      <c r="AC17" s="2093"/>
      <c r="AD17" s="870"/>
    </row>
    <row r="18" spans="1:31" s="871" customFormat="1" ht="9" customHeight="1">
      <c r="A18" s="903"/>
      <c r="B18" s="903"/>
      <c r="C18" s="903"/>
      <c r="D18" s="903"/>
      <c r="E18" s="903"/>
      <c r="F18" s="903"/>
      <c r="G18" s="903"/>
      <c r="H18" s="903"/>
      <c r="I18" s="903"/>
      <c r="J18" s="903"/>
      <c r="K18" s="910"/>
      <c r="L18" s="910"/>
      <c r="M18" s="910"/>
      <c r="N18" s="910"/>
      <c r="O18" s="911"/>
      <c r="P18" s="911"/>
      <c r="Q18" s="911"/>
      <c r="R18" s="911"/>
      <c r="S18" s="911"/>
      <c r="T18" s="903"/>
      <c r="U18" s="903"/>
      <c r="V18" s="903"/>
      <c r="W18" s="903"/>
      <c r="X18" s="903"/>
      <c r="Y18" s="903"/>
      <c r="Z18" s="903"/>
      <c r="AA18" s="903"/>
      <c r="AB18" s="903"/>
      <c r="AC18" s="903"/>
      <c r="AD18" s="870"/>
    </row>
    <row r="19" spans="1:31" s="871" customFormat="1" ht="15.75" customHeight="1">
      <c r="A19" s="906" t="s">
        <v>2752</v>
      </c>
      <c r="B19" s="906"/>
      <c r="C19" s="906"/>
      <c r="D19" s="906"/>
      <c r="E19" s="906"/>
      <c r="F19" s="906"/>
      <c r="G19" s="906"/>
      <c r="H19" s="906"/>
      <c r="I19" s="906"/>
      <c r="J19" s="906"/>
      <c r="K19" s="906"/>
      <c r="L19" s="906"/>
      <c r="M19" s="906"/>
      <c r="N19" s="906"/>
      <c r="O19" s="906"/>
      <c r="P19" s="906"/>
      <c r="Q19" s="906"/>
      <c r="R19" s="906"/>
      <c r="S19" s="906"/>
      <c r="T19" s="906"/>
      <c r="U19" s="906"/>
      <c r="V19" s="906"/>
      <c r="W19" s="906"/>
      <c r="X19" s="906"/>
      <c r="Y19" s="906"/>
      <c r="Z19" s="906"/>
      <c r="AA19" s="906"/>
      <c r="AB19" s="906"/>
      <c r="AC19" s="906"/>
      <c r="AD19" s="870"/>
    </row>
    <row r="20" spans="1:31" s="871" customFormat="1" ht="15.75" customHeight="1" thickBot="1">
      <c r="A20" s="903" t="s">
        <v>2753</v>
      </c>
      <c r="B20" s="903"/>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03"/>
      <c r="AA20" s="903"/>
      <c r="AB20" s="903"/>
      <c r="AC20" s="903"/>
      <c r="AD20" s="870"/>
    </row>
    <row r="21" spans="1:31" s="871" customFormat="1" ht="15.75" customHeight="1" thickBot="1">
      <c r="A21" s="903" t="s">
        <v>2747</v>
      </c>
      <c r="B21" s="903"/>
      <c r="C21" s="903"/>
      <c r="D21" s="903"/>
      <c r="E21" s="903"/>
      <c r="F21" s="907"/>
      <c r="G21" s="907"/>
      <c r="H21" s="907"/>
      <c r="I21" s="907"/>
      <c r="J21" s="907"/>
      <c r="K21" s="907" t="s">
        <v>2571</v>
      </c>
      <c r="L21" s="2130" t="str">
        <f>IF(AE21&lt;&gt;"",IFERROR(VLOOKUP(AE21,AF167:AR177,2,FALSE),""),第二面!L21)</f>
        <v/>
      </c>
      <c r="M21" s="2130"/>
      <c r="N21" s="2130"/>
      <c r="O21" s="2131" t="s">
        <v>2572</v>
      </c>
      <c r="P21" s="2131"/>
      <c r="Q21" s="2131"/>
      <c r="R21" s="2130" t="str">
        <f>IF(AE21&lt;&gt;"",IFERROR(VLOOKUP(AE21,AF167:AR177,3,FALSE),""),第二面!R21)</f>
        <v/>
      </c>
      <c r="S21" s="2130"/>
      <c r="T21" s="2130"/>
      <c r="U21" s="2131" t="s">
        <v>2573</v>
      </c>
      <c r="V21" s="2131"/>
      <c r="W21" s="2131"/>
      <c r="X21" s="2132" t="str">
        <f>IF(AE21&lt;&gt;"",IFERROR(VLOOKUP(AE21,AF167:AR177,4,FALSE),""),第二面!X21)</f>
        <v/>
      </c>
      <c r="Y21" s="2132"/>
      <c r="Z21" s="2132"/>
      <c r="AA21" s="2132"/>
      <c r="AB21" s="2132"/>
      <c r="AC21" s="903" t="s">
        <v>17</v>
      </c>
      <c r="AD21" s="870" t="s">
        <v>2523</v>
      </c>
      <c r="AE21" s="908"/>
    </row>
    <row r="22" spans="1:31" s="871" customFormat="1" ht="15.75" customHeight="1">
      <c r="A22" s="903" t="s">
        <v>2754</v>
      </c>
      <c r="B22" s="903"/>
      <c r="C22" s="903"/>
      <c r="D22" s="903"/>
      <c r="E22" s="903"/>
      <c r="F22" s="909"/>
      <c r="G22" s="909"/>
      <c r="H22" s="909"/>
      <c r="I22" s="909"/>
      <c r="J22" s="909"/>
      <c r="K22" s="2129" t="str">
        <f>IF(AE21&lt;&gt;"",IFERROR(VLOOKUP(AE21,AF167:AR177,5,FALSE),""),第二面!K22)</f>
        <v/>
      </c>
      <c r="L22" s="2129"/>
      <c r="M22" s="2129"/>
      <c r="N22" s="2129"/>
      <c r="O22" s="2129"/>
      <c r="P22" s="2129"/>
      <c r="Q22" s="2129"/>
      <c r="R22" s="2129"/>
      <c r="S22" s="2129"/>
      <c r="T22" s="2129"/>
      <c r="U22" s="2129"/>
      <c r="V22" s="2129"/>
      <c r="W22" s="2129"/>
      <c r="X22" s="2129"/>
      <c r="Y22" s="2129"/>
      <c r="Z22" s="2129"/>
      <c r="AA22" s="2129"/>
      <c r="AB22" s="2129"/>
      <c r="AC22" s="2129"/>
      <c r="AD22" s="870"/>
    </row>
    <row r="23" spans="1:31" s="871" customFormat="1" ht="15.75" customHeight="1">
      <c r="A23" s="903" t="s">
        <v>2748</v>
      </c>
      <c r="B23" s="903"/>
      <c r="C23" s="903"/>
      <c r="D23" s="903"/>
      <c r="E23" s="903"/>
      <c r="F23" s="903"/>
      <c r="G23" s="903"/>
      <c r="H23" s="903"/>
      <c r="I23" s="903"/>
      <c r="J23" s="903"/>
      <c r="K23" s="907" t="s">
        <v>2571</v>
      </c>
      <c r="L23" s="2132" t="str">
        <f>IF(AE21&lt;&gt;"",IFERROR(VLOOKUP(AE21,AF167:AR177,6,FALSE),""),第二面!L23)</f>
        <v/>
      </c>
      <c r="M23" s="2132"/>
      <c r="N23" s="2131" t="s">
        <v>2576</v>
      </c>
      <c r="O23" s="2131"/>
      <c r="P23" s="2131"/>
      <c r="Q23" s="2131"/>
      <c r="R23" s="2131"/>
      <c r="S23" s="2132" t="str">
        <f>IF(AE21&lt;&gt;"",IFERROR(VLOOKUP(AE21,AF167:AR177,7,FALSE),""),第二面!S23)</f>
        <v/>
      </c>
      <c r="T23" s="2132"/>
      <c r="U23" s="2131" t="s">
        <v>2577</v>
      </c>
      <c r="V23" s="2131"/>
      <c r="W23" s="2131"/>
      <c r="X23" s="2131"/>
      <c r="Y23" s="2132" t="str">
        <f>IF(AE21&lt;&gt;"",IFERROR(VLOOKUP(AE21,AF167:AR177,8,FALSE),""),第二面!Y23)</f>
        <v/>
      </c>
      <c r="Z23" s="2132"/>
      <c r="AA23" s="2132"/>
      <c r="AB23" s="2132"/>
      <c r="AC23" s="903" t="s">
        <v>17</v>
      </c>
      <c r="AD23" s="870"/>
    </row>
    <row r="24" spans="1:31" s="871" customFormat="1" ht="15.75" customHeight="1">
      <c r="A24" s="903"/>
      <c r="B24" s="903"/>
      <c r="C24" s="903"/>
      <c r="D24" s="903"/>
      <c r="E24" s="903"/>
      <c r="F24" s="903"/>
      <c r="G24" s="903"/>
      <c r="H24" s="903"/>
      <c r="I24" s="903"/>
      <c r="J24" s="903"/>
      <c r="K24" s="2093" t="str">
        <f>IF(AE21&lt;&gt;"",IFERROR(VLOOKUP(AE21,AF167:AR177,9,FALSE),""),第二面!K24)</f>
        <v/>
      </c>
      <c r="L24" s="2093"/>
      <c r="M24" s="2093"/>
      <c r="N24" s="2093"/>
      <c r="O24" s="2093"/>
      <c r="P24" s="2093"/>
      <c r="Q24" s="2093"/>
      <c r="R24" s="2093"/>
      <c r="S24" s="2093"/>
      <c r="T24" s="2093"/>
      <c r="U24" s="2093"/>
      <c r="V24" s="2093"/>
      <c r="W24" s="2093"/>
      <c r="X24" s="2093"/>
      <c r="Y24" s="2093"/>
      <c r="Z24" s="2093"/>
      <c r="AA24" s="2093"/>
      <c r="AB24" s="2093"/>
      <c r="AC24" s="2093"/>
      <c r="AD24" s="870"/>
    </row>
    <row r="25" spans="1:31" s="871" customFormat="1" ht="15.75" customHeight="1">
      <c r="A25" s="903" t="s">
        <v>2749</v>
      </c>
      <c r="B25" s="903"/>
      <c r="C25" s="903"/>
      <c r="D25" s="903"/>
      <c r="E25" s="903"/>
      <c r="F25" s="903"/>
      <c r="G25" s="903"/>
      <c r="H25" s="903"/>
      <c r="I25" s="903"/>
      <c r="J25" s="903"/>
      <c r="K25" s="2128" t="str">
        <f>IF(AE21&lt;&gt;"",IFERROR(VLOOKUP(AE21,AF167:AR177,10,FALSE),""),第二面!K25)</f>
        <v/>
      </c>
      <c r="L25" s="2128"/>
      <c r="M25" s="2128"/>
      <c r="N25" s="902"/>
      <c r="O25" s="902"/>
      <c r="P25" s="902"/>
      <c r="Q25" s="903"/>
      <c r="R25" s="903"/>
      <c r="S25" s="903"/>
      <c r="T25" s="903"/>
      <c r="U25" s="903"/>
      <c r="V25" s="903"/>
      <c r="W25" s="903"/>
      <c r="X25" s="903"/>
      <c r="Y25" s="903"/>
      <c r="Z25" s="903"/>
      <c r="AA25" s="903"/>
      <c r="AB25" s="903"/>
      <c r="AC25" s="903"/>
      <c r="AD25" s="870"/>
    </row>
    <row r="26" spans="1:31" s="871" customFormat="1" ht="15.75" customHeight="1">
      <c r="A26" s="903" t="s">
        <v>2750</v>
      </c>
      <c r="B26" s="903"/>
      <c r="C26" s="903"/>
      <c r="D26" s="903"/>
      <c r="E26" s="903"/>
      <c r="F26" s="903"/>
      <c r="G26" s="903"/>
      <c r="H26" s="903"/>
      <c r="I26" s="903"/>
      <c r="J26" s="903"/>
      <c r="K26" s="2127" t="str">
        <f>IF(AE21&lt;&gt;"",IFERROR(VLOOKUP(AE21,AF167:AR177,11,FALSE),""),第二面!K26)</f>
        <v/>
      </c>
      <c r="L26" s="2127"/>
      <c r="M26" s="2127"/>
      <c r="N26" s="2127"/>
      <c r="O26" s="2127"/>
      <c r="P26" s="2127"/>
      <c r="Q26" s="2127"/>
      <c r="R26" s="2127"/>
      <c r="S26" s="2127"/>
      <c r="T26" s="2127"/>
      <c r="U26" s="2127"/>
      <c r="V26" s="2127"/>
      <c r="W26" s="2127"/>
      <c r="X26" s="2127"/>
      <c r="Y26" s="2127"/>
      <c r="Z26" s="2127"/>
      <c r="AA26" s="2127"/>
      <c r="AB26" s="2127"/>
      <c r="AC26" s="2127"/>
      <c r="AD26" s="870"/>
    </row>
    <row r="27" spans="1:31" s="871" customFormat="1" ht="15.75" customHeight="1">
      <c r="A27" s="903" t="s">
        <v>2751</v>
      </c>
      <c r="B27" s="903"/>
      <c r="C27" s="903"/>
      <c r="D27" s="903"/>
      <c r="E27" s="903"/>
      <c r="F27" s="903"/>
      <c r="G27" s="903"/>
      <c r="H27" s="903"/>
      <c r="I27" s="903"/>
      <c r="J27" s="903"/>
      <c r="K27" s="2093" t="str">
        <f>IF(AE21&lt;&gt;"",IFERROR(VLOOKUP(AE21,AF167:AR177,12,FALSE),""),第二面!K27)</f>
        <v/>
      </c>
      <c r="L27" s="2093"/>
      <c r="M27" s="2093"/>
      <c r="N27" s="2093"/>
      <c r="O27" s="2093"/>
      <c r="P27" s="2093"/>
      <c r="Q27" s="2093"/>
      <c r="R27" s="2093"/>
      <c r="S27" s="2093"/>
      <c r="T27" s="2093"/>
      <c r="U27" s="2093"/>
      <c r="V27" s="2093"/>
      <c r="W27" s="2093"/>
      <c r="X27" s="2093"/>
      <c r="Y27" s="2093"/>
      <c r="Z27" s="2093"/>
      <c r="AA27" s="2093"/>
      <c r="AB27" s="2093"/>
      <c r="AC27" s="2093"/>
      <c r="AD27" s="870"/>
    </row>
    <row r="28" spans="1:31" s="871" customFormat="1" ht="15.75" customHeight="1">
      <c r="A28" s="903" t="s">
        <v>3926</v>
      </c>
      <c r="B28" s="903"/>
      <c r="C28" s="903"/>
      <c r="D28" s="903"/>
      <c r="E28" s="903"/>
      <c r="F28" s="903"/>
      <c r="G28" s="903"/>
      <c r="H28" s="903"/>
      <c r="I28" s="903"/>
      <c r="J28" s="903"/>
      <c r="K28" s="2093" t="str">
        <f>IF(AE21&lt;&gt;"",IFERROR(VLOOKUP(AE21,AF167:AR177,13,FALSE),""),第二面!K28)</f>
        <v/>
      </c>
      <c r="L28" s="2093"/>
      <c r="M28" s="2093"/>
      <c r="N28" s="2093"/>
      <c r="O28" s="2093"/>
      <c r="P28" s="2093"/>
      <c r="Q28" s="2093"/>
      <c r="R28" s="2093"/>
      <c r="S28" s="2093"/>
      <c r="T28" s="2093"/>
      <c r="U28" s="2093"/>
      <c r="V28" s="2093"/>
      <c r="W28" s="2093"/>
      <c r="X28" s="2093"/>
      <c r="Y28" s="2093"/>
      <c r="Z28" s="2093"/>
      <c r="AA28" s="2093"/>
      <c r="AB28" s="2093"/>
      <c r="AC28" s="2093"/>
      <c r="AD28" s="870"/>
    </row>
    <row r="29" spans="1:31" s="871" customFormat="1" ht="9" customHeight="1">
      <c r="A29" s="912"/>
      <c r="B29" s="2133"/>
      <c r="C29" s="2133"/>
      <c r="D29" s="2133"/>
      <c r="E29" s="2133"/>
      <c r="F29" s="2133"/>
      <c r="G29" s="2133"/>
      <c r="H29" s="2133"/>
      <c r="I29" s="2133"/>
      <c r="J29" s="2133"/>
      <c r="K29" s="2134"/>
      <c r="L29" s="2134"/>
      <c r="M29" s="2134"/>
      <c r="N29" s="2134"/>
      <c r="O29" s="2134"/>
      <c r="P29" s="2134"/>
      <c r="Q29" s="2134"/>
      <c r="R29" s="2134"/>
      <c r="S29" s="2134"/>
      <c r="T29" s="2134"/>
      <c r="U29" s="2134"/>
      <c r="V29" s="2134"/>
      <c r="W29" s="2134"/>
      <c r="X29" s="2134"/>
      <c r="Y29" s="2134"/>
      <c r="Z29" s="2134"/>
      <c r="AA29" s="2134"/>
      <c r="AB29" s="2134"/>
      <c r="AC29" s="2134"/>
      <c r="AD29" s="870"/>
    </row>
    <row r="30" spans="1:31" s="871" customFormat="1" ht="15.75" customHeight="1" thickBot="1">
      <c r="A30" s="903" t="s">
        <v>2756</v>
      </c>
      <c r="B30" s="903"/>
      <c r="C30" s="903"/>
      <c r="D30" s="903"/>
      <c r="E30" s="903"/>
      <c r="F30" s="903"/>
      <c r="G30" s="903"/>
      <c r="H30" s="903"/>
      <c r="I30" s="903"/>
      <c r="J30" s="903"/>
      <c r="K30" s="903"/>
      <c r="L30" s="903"/>
      <c r="M30" s="903"/>
      <c r="N30" s="903"/>
      <c r="O30" s="903"/>
      <c r="P30" s="903"/>
      <c r="Q30" s="903"/>
      <c r="R30" s="903"/>
      <c r="S30" s="903"/>
      <c r="T30" s="903"/>
      <c r="U30" s="903"/>
      <c r="V30" s="903"/>
      <c r="W30" s="903"/>
      <c r="X30" s="903"/>
      <c r="Y30" s="903"/>
      <c r="Z30" s="903"/>
      <c r="AA30" s="903"/>
      <c r="AB30" s="903"/>
      <c r="AC30" s="903"/>
      <c r="AD30" s="870"/>
    </row>
    <row r="31" spans="1:31" s="871" customFormat="1" ht="15.75" customHeight="1" thickBot="1">
      <c r="A31" s="903" t="s">
        <v>2747</v>
      </c>
      <c r="B31" s="903"/>
      <c r="C31" s="903"/>
      <c r="D31" s="903"/>
      <c r="E31" s="903"/>
      <c r="F31" s="907"/>
      <c r="G31" s="907"/>
      <c r="H31" s="907"/>
      <c r="I31" s="907"/>
      <c r="J31" s="907"/>
      <c r="K31" s="907" t="s">
        <v>2571</v>
      </c>
      <c r="L31" s="2132" t="str">
        <f>IF(AE31&lt;&gt;"",IFERROR(VLOOKUP(AE31,AF167:AR177,2,FALSE),""),第二面!L31)</f>
        <v/>
      </c>
      <c r="M31" s="2132"/>
      <c r="N31" s="2132"/>
      <c r="O31" s="2131" t="s">
        <v>2572</v>
      </c>
      <c r="P31" s="2131"/>
      <c r="Q31" s="2131"/>
      <c r="R31" s="2132" t="str">
        <f>IF(AE31&lt;&gt;"",IFERROR(VLOOKUP(AE31,AF167:AR177,3,FALSE),""),第二面!R31)</f>
        <v/>
      </c>
      <c r="S31" s="2132"/>
      <c r="T31" s="2132"/>
      <c r="U31" s="2131" t="s">
        <v>2573</v>
      </c>
      <c r="V31" s="2131"/>
      <c r="W31" s="2131"/>
      <c r="X31" s="2132" t="str">
        <f>IF(AE31&lt;&gt;"",IFERROR(VLOOKUP(AE31,AF167:AR177,4,FALSE),""),第二面!X31)</f>
        <v/>
      </c>
      <c r="Y31" s="2132"/>
      <c r="Z31" s="2132"/>
      <c r="AA31" s="2132"/>
      <c r="AB31" s="2132"/>
      <c r="AC31" s="903" t="s">
        <v>17</v>
      </c>
      <c r="AD31" s="870" t="s">
        <v>2523</v>
      </c>
      <c r="AE31" s="908"/>
    </row>
    <row r="32" spans="1:31" s="871" customFormat="1" ht="15.75" customHeight="1">
      <c r="A32" s="903" t="s">
        <v>2754</v>
      </c>
      <c r="B32" s="903"/>
      <c r="C32" s="903"/>
      <c r="D32" s="903"/>
      <c r="E32" s="903"/>
      <c r="F32" s="909"/>
      <c r="G32" s="909"/>
      <c r="H32" s="909"/>
      <c r="I32" s="909"/>
      <c r="J32" s="909"/>
      <c r="K32" s="2129" t="str">
        <f>IF(AE31&lt;&gt;"",IFERROR(VLOOKUP(AE31,AF167:AR177,5,FALSE),""),第二面!K32)</f>
        <v/>
      </c>
      <c r="L32" s="2129"/>
      <c r="M32" s="2129"/>
      <c r="N32" s="2129"/>
      <c r="O32" s="2129"/>
      <c r="P32" s="2129"/>
      <c r="Q32" s="2129"/>
      <c r="R32" s="2129"/>
      <c r="S32" s="2129"/>
      <c r="T32" s="2129"/>
      <c r="U32" s="2129"/>
      <c r="V32" s="2129"/>
      <c r="W32" s="2129"/>
      <c r="X32" s="2129"/>
      <c r="Y32" s="2129"/>
      <c r="Z32" s="2129"/>
      <c r="AA32" s="2129"/>
      <c r="AB32" s="2129"/>
      <c r="AC32" s="2129"/>
      <c r="AD32" s="870"/>
    </row>
    <row r="33" spans="1:31" s="871" customFormat="1" ht="15.75" customHeight="1">
      <c r="A33" s="903" t="s">
        <v>2748</v>
      </c>
      <c r="B33" s="903"/>
      <c r="C33" s="903"/>
      <c r="D33" s="903"/>
      <c r="E33" s="903"/>
      <c r="F33" s="903"/>
      <c r="G33" s="903"/>
      <c r="H33" s="903"/>
      <c r="I33" s="903"/>
      <c r="J33" s="903"/>
      <c r="K33" s="907" t="s">
        <v>2571</v>
      </c>
      <c r="L33" s="2130" t="str">
        <f>IF(AE31&lt;&gt;"",IFERROR(VLOOKUP(AE31,AF167:AR177,6,FALSE),""),第二面!L33)</f>
        <v/>
      </c>
      <c r="M33" s="2130"/>
      <c r="N33" s="2131" t="s">
        <v>2576</v>
      </c>
      <c r="O33" s="2131"/>
      <c r="P33" s="2131"/>
      <c r="Q33" s="2131"/>
      <c r="R33" s="2131"/>
      <c r="S33" s="2132" t="str">
        <f>IF(AE31&lt;&gt;"",IFERROR(VLOOKUP(AE31,AF167:AR177,7,FALSE),""),第二面!S33)</f>
        <v/>
      </c>
      <c r="T33" s="2132"/>
      <c r="U33" s="2131" t="s">
        <v>2577</v>
      </c>
      <c r="V33" s="2131"/>
      <c r="W33" s="2131"/>
      <c r="X33" s="2131"/>
      <c r="Y33" s="2132" t="str">
        <f>IF(AE31&lt;&gt;"",IFERROR(VLOOKUP(AE31,AF167:AR177,8,FALSE),""),第二面!Y33)</f>
        <v/>
      </c>
      <c r="Z33" s="2132"/>
      <c r="AA33" s="2132"/>
      <c r="AB33" s="2132"/>
      <c r="AC33" s="903" t="s">
        <v>17</v>
      </c>
      <c r="AD33" s="870"/>
    </row>
    <row r="34" spans="1:31" s="871" customFormat="1" ht="15.75" customHeight="1">
      <c r="A34" s="903"/>
      <c r="B34" s="2135"/>
      <c r="C34" s="2135"/>
      <c r="D34" s="2135"/>
      <c r="E34" s="2135"/>
      <c r="F34" s="2135"/>
      <c r="G34" s="2135"/>
      <c r="H34" s="2135"/>
      <c r="I34" s="2135"/>
      <c r="J34" s="2135"/>
      <c r="K34" s="2136" t="str">
        <f>IF(AE31&lt;&gt;"",IFERROR(VLOOKUP(AE31,AF167:AR177,9,FALSE),""),第二面!K34)</f>
        <v/>
      </c>
      <c r="L34" s="2136"/>
      <c r="M34" s="2136"/>
      <c r="N34" s="2136"/>
      <c r="O34" s="2136"/>
      <c r="P34" s="2136"/>
      <c r="Q34" s="2136"/>
      <c r="R34" s="2136"/>
      <c r="S34" s="2136"/>
      <c r="T34" s="2136"/>
      <c r="U34" s="2136"/>
      <c r="V34" s="2136"/>
      <c r="W34" s="2136"/>
      <c r="X34" s="2136"/>
      <c r="Y34" s="2136"/>
      <c r="Z34" s="2136"/>
      <c r="AA34" s="2136"/>
      <c r="AB34" s="2136"/>
      <c r="AC34" s="2136"/>
      <c r="AD34" s="870"/>
    </row>
    <row r="35" spans="1:31" s="871" customFormat="1" ht="15.75" customHeight="1">
      <c r="A35" s="903" t="s">
        <v>2749</v>
      </c>
      <c r="B35" s="903"/>
      <c r="C35" s="903"/>
      <c r="D35" s="903"/>
      <c r="E35" s="903"/>
      <c r="F35" s="903"/>
      <c r="G35" s="903"/>
      <c r="H35" s="903"/>
      <c r="I35" s="903"/>
      <c r="J35" s="903"/>
      <c r="K35" s="2128" t="str">
        <f>IF(AE31&lt;&gt;"",IFERROR(VLOOKUP(AE31,AF167:AR177,10,FALSE),""),第二面!K35)</f>
        <v/>
      </c>
      <c r="L35" s="2128"/>
      <c r="M35" s="2128"/>
      <c r="N35" s="902"/>
      <c r="O35" s="902"/>
      <c r="P35" s="902"/>
      <c r="Q35" s="903"/>
      <c r="R35" s="903"/>
      <c r="S35" s="903"/>
      <c r="T35" s="903"/>
      <c r="U35" s="903"/>
      <c r="V35" s="903"/>
      <c r="W35" s="903"/>
      <c r="X35" s="903"/>
      <c r="Y35" s="903"/>
      <c r="Z35" s="903"/>
      <c r="AA35" s="903"/>
      <c r="AB35" s="903"/>
      <c r="AC35" s="903"/>
      <c r="AD35" s="870"/>
    </row>
    <row r="36" spans="1:31" s="871" customFormat="1" ht="15.75" customHeight="1">
      <c r="A36" s="903" t="s">
        <v>2750</v>
      </c>
      <c r="B36" s="903"/>
      <c r="C36" s="903"/>
      <c r="D36" s="903"/>
      <c r="E36" s="903"/>
      <c r="F36" s="903"/>
      <c r="G36" s="903"/>
      <c r="H36" s="903"/>
      <c r="I36" s="903"/>
      <c r="J36" s="903"/>
      <c r="K36" s="2127" t="str">
        <f>IF(AE31&lt;&gt;"",IFERROR(VLOOKUP(AE31,AF167:AR177,11,FALSE),""),第二面!K36)</f>
        <v/>
      </c>
      <c r="L36" s="2127"/>
      <c r="M36" s="2127"/>
      <c r="N36" s="2127"/>
      <c r="O36" s="2127"/>
      <c r="P36" s="2127"/>
      <c r="Q36" s="2127"/>
      <c r="R36" s="2127"/>
      <c r="S36" s="2127"/>
      <c r="T36" s="2127"/>
      <c r="U36" s="2127"/>
      <c r="V36" s="2127"/>
      <c r="W36" s="2127"/>
      <c r="X36" s="2127"/>
      <c r="Y36" s="2127"/>
      <c r="Z36" s="2127"/>
      <c r="AA36" s="2127"/>
      <c r="AB36" s="2127"/>
      <c r="AC36" s="2127"/>
      <c r="AD36" s="870"/>
    </row>
    <row r="37" spans="1:31" s="871" customFormat="1" ht="15.75" customHeight="1">
      <c r="A37" s="903" t="s">
        <v>2751</v>
      </c>
      <c r="B37" s="903"/>
      <c r="C37" s="903"/>
      <c r="D37" s="903"/>
      <c r="E37" s="903"/>
      <c r="F37" s="903"/>
      <c r="G37" s="903"/>
      <c r="H37" s="903"/>
      <c r="I37" s="903"/>
      <c r="J37" s="903"/>
      <c r="K37" s="2093" t="str">
        <f>IF(AE31&lt;&gt;"",IFERROR(VLOOKUP(AE31,AF167:AR177,12,FALSE),""),第二面!K37)</f>
        <v/>
      </c>
      <c r="L37" s="2093"/>
      <c r="M37" s="2093"/>
      <c r="N37" s="2093"/>
      <c r="O37" s="2093"/>
      <c r="P37" s="2093"/>
      <c r="Q37" s="2093"/>
      <c r="R37" s="2093"/>
      <c r="S37" s="2093"/>
      <c r="T37" s="2093"/>
      <c r="U37" s="2093"/>
      <c r="V37" s="2093"/>
      <c r="W37" s="2093"/>
      <c r="X37" s="2093"/>
      <c r="Y37" s="2093"/>
      <c r="Z37" s="2093"/>
      <c r="AA37" s="2093"/>
      <c r="AB37" s="2093"/>
      <c r="AC37" s="2093"/>
      <c r="AD37" s="870"/>
    </row>
    <row r="38" spans="1:31" s="871" customFormat="1" ht="15.75" customHeight="1">
      <c r="A38" s="903" t="s">
        <v>3926</v>
      </c>
      <c r="B38" s="903"/>
      <c r="C38" s="903"/>
      <c r="D38" s="903"/>
      <c r="E38" s="903"/>
      <c r="F38" s="903"/>
      <c r="G38" s="903"/>
      <c r="H38" s="903"/>
      <c r="I38" s="903"/>
      <c r="J38" s="903"/>
      <c r="K38" s="2093" t="str">
        <f>IF(AE31&lt;&gt;"",IFERROR(VLOOKUP(AE31,AF167:AR177,13,FALSE),""),第二面!K38)</f>
        <v/>
      </c>
      <c r="L38" s="2093"/>
      <c r="M38" s="2093"/>
      <c r="N38" s="2093"/>
      <c r="O38" s="2093"/>
      <c r="P38" s="2093"/>
      <c r="Q38" s="2093"/>
      <c r="R38" s="2093"/>
      <c r="S38" s="2093"/>
      <c r="T38" s="2093"/>
      <c r="U38" s="2093"/>
      <c r="V38" s="2093"/>
      <c r="W38" s="2093"/>
      <c r="X38" s="2093"/>
      <c r="Y38" s="2093"/>
      <c r="Z38" s="2093"/>
      <c r="AA38" s="2093"/>
      <c r="AB38" s="2093"/>
      <c r="AC38" s="2093"/>
      <c r="AD38" s="870"/>
    </row>
    <row r="39" spans="1:31" s="871" customFormat="1" ht="9" customHeight="1" thickBot="1">
      <c r="A39" s="912"/>
      <c r="B39" s="2133"/>
      <c r="C39" s="2133"/>
      <c r="D39" s="2133"/>
      <c r="E39" s="2133"/>
      <c r="F39" s="2133"/>
      <c r="G39" s="2133"/>
      <c r="H39" s="2133"/>
      <c r="I39" s="2133"/>
      <c r="J39" s="2133"/>
      <c r="K39" s="2134"/>
      <c r="L39" s="2134"/>
      <c r="M39" s="2134"/>
      <c r="N39" s="2134"/>
      <c r="O39" s="2134"/>
      <c r="P39" s="2134"/>
      <c r="Q39" s="2134"/>
      <c r="R39" s="2134"/>
      <c r="S39" s="2134"/>
      <c r="T39" s="2134"/>
      <c r="U39" s="2134"/>
      <c r="V39" s="2134"/>
      <c r="W39" s="2134"/>
      <c r="X39" s="2134"/>
      <c r="Y39" s="2134"/>
      <c r="Z39" s="2134"/>
      <c r="AA39" s="2134"/>
      <c r="AB39" s="2134"/>
      <c r="AC39" s="2134"/>
      <c r="AD39" s="870"/>
    </row>
    <row r="40" spans="1:31" s="871" customFormat="1" ht="15.75" customHeight="1" thickBot="1">
      <c r="A40" s="903" t="s">
        <v>2747</v>
      </c>
      <c r="B40" s="903"/>
      <c r="C40" s="903"/>
      <c r="D40" s="903"/>
      <c r="E40" s="903"/>
      <c r="F40" s="907"/>
      <c r="G40" s="907"/>
      <c r="H40" s="907"/>
      <c r="I40" s="907"/>
      <c r="J40" s="907"/>
      <c r="K40" s="907" t="s">
        <v>2571</v>
      </c>
      <c r="L40" s="2132" t="str">
        <f>IF(AE40&lt;&gt;"",IFERROR(VLOOKUP(AE40,AF167:AR177,2,FALSE),""),第二面!L40)</f>
        <v/>
      </c>
      <c r="M40" s="2132"/>
      <c r="N40" s="2132"/>
      <c r="O40" s="2131" t="s">
        <v>2572</v>
      </c>
      <c r="P40" s="2131"/>
      <c r="Q40" s="2131"/>
      <c r="R40" s="2132" t="str">
        <f>IF(AE40&lt;&gt;"",IFERROR(VLOOKUP(AE40,AF167:AR177,3,FALSE),""),第二面!R40)</f>
        <v/>
      </c>
      <c r="S40" s="2132"/>
      <c r="T40" s="2132"/>
      <c r="U40" s="2131" t="s">
        <v>2573</v>
      </c>
      <c r="V40" s="2131"/>
      <c r="W40" s="2131"/>
      <c r="X40" s="2132" t="str">
        <f>IF(AE40&lt;&gt;"",IFERROR(VLOOKUP(AE40,AF167:AR177,4,FALSE),""),第二面!X40)</f>
        <v/>
      </c>
      <c r="Y40" s="2132"/>
      <c r="Z40" s="2132"/>
      <c r="AA40" s="2132"/>
      <c r="AB40" s="2132"/>
      <c r="AC40" s="903" t="s">
        <v>17</v>
      </c>
      <c r="AD40" s="870" t="s">
        <v>2523</v>
      </c>
      <c r="AE40" s="908"/>
    </row>
    <row r="41" spans="1:31" s="871" customFormat="1" ht="15.75" customHeight="1">
      <c r="A41" s="903" t="s">
        <v>2754</v>
      </c>
      <c r="B41" s="903"/>
      <c r="C41" s="903"/>
      <c r="D41" s="903"/>
      <c r="E41" s="903"/>
      <c r="F41" s="909"/>
      <c r="G41" s="909"/>
      <c r="H41" s="909"/>
      <c r="I41" s="909"/>
      <c r="J41" s="909"/>
      <c r="K41" s="2129" t="str">
        <f>IF(AE40&lt;&gt;"",IFERROR(VLOOKUP(AE40,AF167:AR177,5,FALSE),""),第二面!K41)</f>
        <v/>
      </c>
      <c r="L41" s="2129"/>
      <c r="M41" s="2129"/>
      <c r="N41" s="2129"/>
      <c r="O41" s="2129"/>
      <c r="P41" s="2129"/>
      <c r="Q41" s="2129"/>
      <c r="R41" s="2129"/>
      <c r="S41" s="2129"/>
      <c r="T41" s="2129"/>
      <c r="U41" s="2129"/>
      <c r="V41" s="2129"/>
      <c r="W41" s="2129"/>
      <c r="X41" s="2129"/>
      <c r="Y41" s="2129"/>
      <c r="Z41" s="2129"/>
      <c r="AA41" s="2129"/>
      <c r="AB41" s="2129"/>
      <c r="AC41" s="2129"/>
      <c r="AD41" s="870"/>
    </row>
    <row r="42" spans="1:31" s="871" customFormat="1" ht="15.75" customHeight="1">
      <c r="A42" s="903" t="s">
        <v>2748</v>
      </c>
      <c r="B42" s="903"/>
      <c r="C42" s="903"/>
      <c r="D42" s="903"/>
      <c r="E42" s="903"/>
      <c r="F42" s="903"/>
      <c r="G42" s="903"/>
      <c r="H42" s="903"/>
      <c r="I42" s="903"/>
      <c r="J42" s="903"/>
      <c r="K42" s="907" t="s">
        <v>2571</v>
      </c>
      <c r="L42" s="2132" t="str">
        <f>IF(AE40&lt;&gt;"",IFERROR(VLOOKUP(AE40,AF167:AR177,6,FALSE),""),第二面!L42)</f>
        <v/>
      </c>
      <c r="M42" s="2132"/>
      <c r="N42" s="2131" t="s">
        <v>2576</v>
      </c>
      <c r="O42" s="2131"/>
      <c r="P42" s="2131"/>
      <c r="Q42" s="2131"/>
      <c r="R42" s="2131"/>
      <c r="S42" s="2132" t="str">
        <f>IF(AE40&lt;&gt;"",IFERROR(VLOOKUP(AE40,AF167:AR177,7,FALSE),""),第二面!S42)</f>
        <v/>
      </c>
      <c r="T42" s="2132"/>
      <c r="U42" s="2131" t="s">
        <v>2577</v>
      </c>
      <c r="V42" s="2131"/>
      <c r="W42" s="2131"/>
      <c r="X42" s="2131"/>
      <c r="Y42" s="2132" t="str">
        <f>IF(AE40&lt;&gt;"",IFERROR(VLOOKUP(AE40,AF167:AR177,8,FALSE),""),第二面!Y42)</f>
        <v/>
      </c>
      <c r="Z42" s="2132"/>
      <c r="AA42" s="2132"/>
      <c r="AB42" s="2132"/>
      <c r="AC42" s="903" t="s">
        <v>17</v>
      </c>
      <c r="AD42" s="870"/>
    </row>
    <row r="43" spans="1:31" s="871" customFormat="1" ht="15.75" customHeight="1">
      <c r="A43" s="903"/>
      <c r="B43" s="903"/>
      <c r="C43" s="903"/>
      <c r="D43" s="903"/>
      <c r="E43" s="903"/>
      <c r="F43" s="903"/>
      <c r="G43" s="903"/>
      <c r="H43" s="903"/>
      <c r="I43" s="903"/>
      <c r="J43" s="903"/>
      <c r="K43" s="2136" t="str">
        <f>IF(AE40&lt;&gt;"",IFERROR(VLOOKUP(AE40,AF167:AR177,9,FALSE),""),第二面!K43)</f>
        <v/>
      </c>
      <c r="L43" s="2136"/>
      <c r="M43" s="2136"/>
      <c r="N43" s="2136"/>
      <c r="O43" s="2136"/>
      <c r="P43" s="2136"/>
      <c r="Q43" s="2136"/>
      <c r="R43" s="2136"/>
      <c r="S43" s="2136"/>
      <c r="T43" s="2136"/>
      <c r="U43" s="2136"/>
      <c r="V43" s="2136"/>
      <c r="W43" s="2136"/>
      <c r="X43" s="2136"/>
      <c r="Y43" s="2136"/>
      <c r="Z43" s="2136"/>
      <c r="AA43" s="2136"/>
      <c r="AB43" s="2136"/>
      <c r="AC43" s="2136"/>
      <c r="AD43" s="870"/>
    </row>
    <row r="44" spans="1:31" s="871" customFormat="1" ht="15.75" customHeight="1">
      <c r="A44" s="903" t="s">
        <v>2749</v>
      </c>
      <c r="B44" s="903"/>
      <c r="C44" s="903"/>
      <c r="D44" s="903"/>
      <c r="E44" s="903"/>
      <c r="F44" s="903"/>
      <c r="G44" s="903"/>
      <c r="H44" s="903"/>
      <c r="I44" s="903"/>
      <c r="J44" s="903"/>
      <c r="K44" s="2128" t="str">
        <f>IF(AE40&lt;&gt;"",IFERROR(VLOOKUP(AE40,AF167:AR177,10,FALSE),""),第二面!K44)</f>
        <v/>
      </c>
      <c r="L44" s="2128"/>
      <c r="M44" s="2128"/>
      <c r="N44" s="902"/>
      <c r="O44" s="902"/>
      <c r="P44" s="902"/>
      <c r="Q44" s="903"/>
      <c r="R44" s="903"/>
      <c r="S44" s="903"/>
      <c r="T44" s="903"/>
      <c r="U44" s="903"/>
      <c r="V44" s="903"/>
      <c r="W44" s="903"/>
      <c r="X44" s="903"/>
      <c r="Y44" s="903"/>
      <c r="Z44" s="903"/>
      <c r="AA44" s="903"/>
      <c r="AB44" s="903"/>
      <c r="AC44" s="903"/>
      <c r="AD44" s="870"/>
    </row>
    <row r="45" spans="1:31" s="871" customFormat="1" ht="15.75" customHeight="1">
      <c r="A45" s="903" t="s">
        <v>2750</v>
      </c>
      <c r="B45" s="903"/>
      <c r="C45" s="903"/>
      <c r="D45" s="903"/>
      <c r="E45" s="903"/>
      <c r="F45" s="903"/>
      <c r="G45" s="903"/>
      <c r="H45" s="903"/>
      <c r="I45" s="903"/>
      <c r="J45" s="903"/>
      <c r="K45" s="2127" t="str">
        <f>IF(AE40&lt;&gt;"",IFERROR(VLOOKUP(AE40,AF167:AR177,11,FALSE),""),第二面!K45)</f>
        <v/>
      </c>
      <c r="L45" s="2127"/>
      <c r="M45" s="2127"/>
      <c r="N45" s="2127"/>
      <c r="O45" s="2127"/>
      <c r="P45" s="2127"/>
      <c r="Q45" s="2127"/>
      <c r="R45" s="2127"/>
      <c r="S45" s="2127"/>
      <c r="T45" s="2127"/>
      <c r="U45" s="2127"/>
      <c r="V45" s="2127"/>
      <c r="W45" s="2127"/>
      <c r="X45" s="2127"/>
      <c r="Y45" s="2127"/>
      <c r="Z45" s="2127"/>
      <c r="AA45" s="2127"/>
      <c r="AB45" s="2127"/>
      <c r="AC45" s="2127"/>
      <c r="AD45" s="870"/>
    </row>
    <row r="46" spans="1:31" s="871" customFormat="1" ht="15.75" customHeight="1">
      <c r="A46" s="903" t="s">
        <v>2751</v>
      </c>
      <c r="B46" s="903"/>
      <c r="C46" s="903"/>
      <c r="D46" s="903"/>
      <c r="E46" s="903"/>
      <c r="F46" s="903"/>
      <c r="G46" s="903"/>
      <c r="H46" s="903"/>
      <c r="I46" s="903"/>
      <c r="J46" s="903"/>
      <c r="K46" s="2093" t="str">
        <f>IF(AE40&lt;&gt;"",IFERROR(VLOOKUP(AE40,AF167:AR177,12,FALSE),""),第二面!K46)</f>
        <v/>
      </c>
      <c r="L46" s="2093"/>
      <c r="M46" s="2093"/>
      <c r="N46" s="2093"/>
      <c r="O46" s="2093"/>
      <c r="P46" s="2093"/>
      <c r="Q46" s="2093"/>
      <c r="R46" s="2093"/>
      <c r="S46" s="2093"/>
      <c r="T46" s="2093"/>
      <c r="U46" s="2093"/>
      <c r="V46" s="2093"/>
      <c r="W46" s="2093"/>
      <c r="X46" s="2093"/>
      <c r="Y46" s="2093"/>
      <c r="Z46" s="2093"/>
      <c r="AA46" s="2093"/>
      <c r="AB46" s="2093"/>
      <c r="AC46" s="2093"/>
      <c r="AD46" s="870"/>
    </row>
    <row r="47" spans="1:31" s="871" customFormat="1" ht="15.75" customHeight="1">
      <c r="A47" s="903" t="s">
        <v>3926</v>
      </c>
      <c r="B47" s="903"/>
      <c r="C47" s="903"/>
      <c r="D47" s="903"/>
      <c r="E47" s="903"/>
      <c r="F47" s="903"/>
      <c r="G47" s="903"/>
      <c r="H47" s="903"/>
      <c r="I47" s="903"/>
      <c r="J47" s="903"/>
      <c r="K47" s="2093" t="str">
        <f>IF(AE40&lt;&gt;"",IFERROR(VLOOKUP(AE40,AF167:AR177,13,FALSE),""),第二面!K47)</f>
        <v/>
      </c>
      <c r="L47" s="2093"/>
      <c r="M47" s="2093"/>
      <c r="N47" s="2093"/>
      <c r="O47" s="2093"/>
      <c r="P47" s="2093"/>
      <c r="Q47" s="2093"/>
      <c r="R47" s="2093"/>
      <c r="S47" s="2093"/>
      <c r="T47" s="2093"/>
      <c r="U47" s="2093"/>
      <c r="V47" s="2093"/>
      <c r="W47" s="2093"/>
      <c r="X47" s="2093"/>
      <c r="Y47" s="2093"/>
      <c r="Z47" s="2093"/>
      <c r="AA47" s="2093"/>
      <c r="AB47" s="2093"/>
      <c r="AC47" s="2093"/>
      <c r="AD47" s="870"/>
    </row>
    <row r="48" spans="1:31" s="871" customFormat="1" ht="9" customHeight="1" thickBot="1">
      <c r="A48" s="912"/>
      <c r="B48" s="2133"/>
      <c r="C48" s="2133"/>
      <c r="D48" s="2133"/>
      <c r="E48" s="2133"/>
      <c r="F48" s="2133"/>
      <c r="G48" s="2133"/>
      <c r="H48" s="2133"/>
      <c r="I48" s="2133"/>
      <c r="J48" s="2133"/>
      <c r="K48" s="2134"/>
      <c r="L48" s="2134"/>
      <c r="M48" s="2134"/>
      <c r="N48" s="2134"/>
      <c r="O48" s="2134"/>
      <c r="P48" s="2134"/>
      <c r="Q48" s="2134"/>
      <c r="R48" s="2134"/>
      <c r="S48" s="2134"/>
      <c r="T48" s="2134"/>
      <c r="U48" s="2134"/>
      <c r="V48" s="2134"/>
      <c r="W48" s="2134"/>
      <c r="X48" s="2134"/>
      <c r="Y48" s="2134"/>
      <c r="Z48" s="2134"/>
      <c r="AA48" s="2134"/>
      <c r="AB48" s="2134"/>
      <c r="AC48" s="2134"/>
      <c r="AD48" s="870"/>
    </row>
    <row r="49" spans="1:31" s="871" customFormat="1" ht="15.75" customHeight="1" thickBot="1">
      <c r="A49" s="903" t="s">
        <v>2747</v>
      </c>
      <c r="B49" s="903"/>
      <c r="C49" s="903"/>
      <c r="D49" s="903"/>
      <c r="E49" s="903"/>
      <c r="F49" s="907"/>
      <c r="G49" s="907"/>
      <c r="H49" s="907"/>
      <c r="I49" s="907"/>
      <c r="J49" s="907"/>
      <c r="K49" s="907" t="s">
        <v>2571</v>
      </c>
      <c r="L49" s="2132" t="str">
        <f>IF(AE49&lt;&gt;"",IFERROR(VLOOKUP(AE49,AF167:AR177,2,FALSE),""),第二面!L49)</f>
        <v/>
      </c>
      <c r="M49" s="2132"/>
      <c r="N49" s="2132"/>
      <c r="O49" s="2131" t="s">
        <v>2572</v>
      </c>
      <c r="P49" s="2131"/>
      <c r="Q49" s="2131"/>
      <c r="R49" s="2132" t="str">
        <f>IF(AE49&lt;&gt;"",IFERROR(VLOOKUP(AE49,AF167:AR177,3,FALSE),""),第二面!R49)</f>
        <v/>
      </c>
      <c r="S49" s="2132"/>
      <c r="T49" s="2132"/>
      <c r="U49" s="2131" t="s">
        <v>2573</v>
      </c>
      <c r="V49" s="2131"/>
      <c r="W49" s="2131"/>
      <c r="X49" s="2132" t="str">
        <f>IF(AE49&lt;&gt;"",IFERROR(VLOOKUP(AE49,AF167:AR177,4,FALSE),""),第二面!X49)</f>
        <v/>
      </c>
      <c r="Y49" s="2132"/>
      <c r="Z49" s="2132"/>
      <c r="AA49" s="2132"/>
      <c r="AB49" s="2132"/>
      <c r="AC49" s="903" t="s">
        <v>17</v>
      </c>
      <c r="AD49" s="870" t="s">
        <v>2523</v>
      </c>
      <c r="AE49" s="908"/>
    </row>
    <row r="50" spans="1:31" s="871" customFormat="1" ht="15.75" customHeight="1">
      <c r="A50" s="903" t="s">
        <v>2754</v>
      </c>
      <c r="B50" s="903"/>
      <c r="C50" s="903"/>
      <c r="D50" s="903"/>
      <c r="E50" s="903"/>
      <c r="F50" s="909"/>
      <c r="G50" s="909"/>
      <c r="H50" s="909"/>
      <c r="I50" s="909"/>
      <c r="J50" s="909"/>
      <c r="K50" s="2129" t="str">
        <f>IF(AE49&lt;&gt;"",IFERROR(VLOOKUP(AE49,AF167:AR177,5,FALSE),""),第二面!K50)</f>
        <v/>
      </c>
      <c r="L50" s="2129"/>
      <c r="M50" s="2129"/>
      <c r="N50" s="2129"/>
      <c r="O50" s="2129"/>
      <c r="P50" s="2129"/>
      <c r="Q50" s="2129"/>
      <c r="R50" s="2129"/>
      <c r="S50" s="2129"/>
      <c r="T50" s="2129"/>
      <c r="U50" s="2129"/>
      <c r="V50" s="2129"/>
      <c r="W50" s="2129"/>
      <c r="X50" s="2129"/>
      <c r="Y50" s="2129"/>
      <c r="Z50" s="2129"/>
      <c r="AA50" s="2129"/>
      <c r="AB50" s="2129"/>
      <c r="AC50" s="2129"/>
      <c r="AD50" s="870"/>
    </row>
    <row r="51" spans="1:31" s="871" customFormat="1" ht="15.75" customHeight="1">
      <c r="A51" s="903" t="s">
        <v>2748</v>
      </c>
      <c r="B51" s="903"/>
      <c r="C51" s="903"/>
      <c r="D51" s="903"/>
      <c r="E51" s="903"/>
      <c r="F51" s="903"/>
      <c r="G51" s="903"/>
      <c r="H51" s="903"/>
      <c r="I51" s="903"/>
      <c r="J51" s="903"/>
      <c r="K51" s="907" t="s">
        <v>2571</v>
      </c>
      <c r="L51" s="2132" t="str">
        <f>IF(AE49&lt;&gt;"",IFERROR(VLOOKUP(AE49,AF167:AR177,6,FALSE),""),第二面!L51)</f>
        <v/>
      </c>
      <c r="M51" s="2132"/>
      <c r="N51" s="2131" t="s">
        <v>2576</v>
      </c>
      <c r="O51" s="2131"/>
      <c r="P51" s="2131"/>
      <c r="Q51" s="2131"/>
      <c r="R51" s="2131"/>
      <c r="S51" s="2132" t="str">
        <f>IF(AE49&lt;&gt;"",IFERROR(VLOOKUP(AE49,AF167:AR177,7,FALSE),""),第二面!S51)</f>
        <v/>
      </c>
      <c r="T51" s="2132"/>
      <c r="U51" s="2131" t="s">
        <v>2577</v>
      </c>
      <c r="V51" s="2131"/>
      <c r="W51" s="2131"/>
      <c r="X51" s="2131"/>
      <c r="Y51" s="2132" t="str">
        <f>IF(AE49&lt;&gt;"",IFERROR(VLOOKUP(AE49,AF167:AR177,8,FALSE),""),第二面!Y51)</f>
        <v/>
      </c>
      <c r="Z51" s="2132"/>
      <c r="AA51" s="2132"/>
      <c r="AB51" s="2132"/>
      <c r="AC51" s="903" t="s">
        <v>17</v>
      </c>
      <c r="AD51" s="870"/>
    </row>
    <row r="52" spans="1:31" s="871" customFormat="1" ht="15.75" customHeight="1">
      <c r="A52" s="903"/>
      <c r="B52" s="903"/>
      <c r="C52" s="903"/>
      <c r="D52" s="903"/>
      <c r="E52" s="903"/>
      <c r="F52" s="903"/>
      <c r="G52" s="903"/>
      <c r="H52" s="903"/>
      <c r="I52" s="903"/>
      <c r="J52" s="903"/>
      <c r="K52" s="2136" t="str">
        <f>IF(AE49&lt;&gt;"",IFERROR(VLOOKUP(AE49,AF167:AR177,9,FALSE),""),第二面!K52)</f>
        <v/>
      </c>
      <c r="L52" s="2136"/>
      <c r="M52" s="2136"/>
      <c r="N52" s="2136"/>
      <c r="O52" s="2136"/>
      <c r="P52" s="2136"/>
      <c r="Q52" s="2136"/>
      <c r="R52" s="2136"/>
      <c r="S52" s="2136"/>
      <c r="T52" s="2136"/>
      <c r="U52" s="2136"/>
      <c r="V52" s="2136"/>
      <c r="W52" s="2136"/>
      <c r="X52" s="2136"/>
      <c r="Y52" s="2136"/>
      <c r="Z52" s="2136"/>
      <c r="AA52" s="2136"/>
      <c r="AB52" s="2136"/>
      <c r="AC52" s="2136"/>
      <c r="AD52" s="870"/>
    </row>
    <row r="53" spans="1:31" s="871" customFormat="1" ht="15.75" customHeight="1">
      <c r="A53" s="903" t="s">
        <v>2749</v>
      </c>
      <c r="B53" s="903"/>
      <c r="C53" s="903"/>
      <c r="D53" s="903"/>
      <c r="E53" s="903"/>
      <c r="F53" s="903"/>
      <c r="G53" s="903"/>
      <c r="H53" s="903"/>
      <c r="I53" s="903"/>
      <c r="J53" s="903"/>
      <c r="K53" s="2128" t="str">
        <f>IF(AE49&lt;&gt;"",IFERROR(VLOOKUP(AE49,AF167:AR177,10,FALSE),""),第二面!K53)</f>
        <v/>
      </c>
      <c r="L53" s="2128"/>
      <c r="M53" s="2128"/>
      <c r="N53" s="902"/>
      <c r="O53" s="902"/>
      <c r="P53" s="902"/>
      <c r="Q53" s="903"/>
      <c r="R53" s="903"/>
      <c r="S53" s="903"/>
      <c r="T53" s="903"/>
      <c r="U53" s="903"/>
      <c r="V53" s="903"/>
      <c r="W53" s="903"/>
      <c r="X53" s="903"/>
      <c r="Y53" s="903"/>
      <c r="Z53" s="903"/>
      <c r="AA53" s="903"/>
      <c r="AB53" s="903"/>
      <c r="AC53" s="903"/>
      <c r="AD53" s="870"/>
    </row>
    <row r="54" spans="1:31" s="871" customFormat="1" ht="15.75" customHeight="1">
      <c r="A54" s="903" t="s">
        <v>2750</v>
      </c>
      <c r="B54" s="903"/>
      <c r="C54" s="903"/>
      <c r="D54" s="903"/>
      <c r="E54" s="903"/>
      <c r="F54" s="903"/>
      <c r="G54" s="903"/>
      <c r="H54" s="903"/>
      <c r="I54" s="903"/>
      <c r="J54" s="903"/>
      <c r="K54" s="2127" t="str">
        <f>IF(AE49&lt;&gt;"",IFERROR(VLOOKUP(AE49,AF167:AR177,11,FALSE),""),第二面!K54)</f>
        <v/>
      </c>
      <c r="L54" s="2127"/>
      <c r="M54" s="2127"/>
      <c r="N54" s="2127"/>
      <c r="O54" s="2127"/>
      <c r="P54" s="2127"/>
      <c r="Q54" s="2127"/>
      <c r="R54" s="2127"/>
      <c r="S54" s="2127"/>
      <c r="T54" s="2127"/>
      <c r="U54" s="2127"/>
      <c r="V54" s="2127"/>
      <c r="W54" s="2127"/>
      <c r="X54" s="2127"/>
      <c r="Y54" s="2127"/>
      <c r="Z54" s="2127"/>
      <c r="AA54" s="2127"/>
      <c r="AB54" s="2127"/>
      <c r="AC54" s="2127"/>
      <c r="AD54" s="870"/>
    </row>
    <row r="55" spans="1:31" s="871" customFormat="1" ht="15.75" customHeight="1">
      <c r="A55" s="903" t="s">
        <v>2751</v>
      </c>
      <c r="B55" s="903"/>
      <c r="C55" s="903"/>
      <c r="D55" s="903"/>
      <c r="E55" s="903"/>
      <c r="F55" s="903"/>
      <c r="G55" s="903"/>
      <c r="H55" s="903"/>
      <c r="I55" s="903"/>
      <c r="J55" s="903"/>
      <c r="K55" s="2093" t="str">
        <f>IF(AE49&lt;&gt;"",IFERROR(VLOOKUP(AE49,AF167:AR177,12,FALSE),""),第二面!K55)</f>
        <v/>
      </c>
      <c r="L55" s="2093"/>
      <c r="M55" s="2093"/>
      <c r="N55" s="2093"/>
      <c r="O55" s="2093"/>
      <c r="P55" s="2093"/>
      <c r="Q55" s="2093"/>
      <c r="R55" s="2093"/>
      <c r="S55" s="2093"/>
      <c r="T55" s="2093"/>
      <c r="U55" s="2093"/>
      <c r="V55" s="2093"/>
      <c r="W55" s="2093"/>
      <c r="X55" s="2093"/>
      <c r="Y55" s="2093"/>
      <c r="Z55" s="2093"/>
      <c r="AA55" s="2093"/>
      <c r="AB55" s="2093"/>
      <c r="AC55" s="2093"/>
      <c r="AD55" s="870"/>
    </row>
    <row r="56" spans="1:31" s="871" customFormat="1" ht="15.75" customHeight="1">
      <c r="A56" s="903" t="s">
        <v>3926</v>
      </c>
      <c r="B56" s="903"/>
      <c r="C56" s="903"/>
      <c r="D56" s="903"/>
      <c r="E56" s="903"/>
      <c r="F56" s="903"/>
      <c r="G56" s="903"/>
      <c r="H56" s="903"/>
      <c r="I56" s="903"/>
      <c r="J56" s="903"/>
      <c r="K56" s="2093" t="str">
        <f>IF(AE49&lt;&gt;"",IFERROR(VLOOKUP(AE49,AF167:AR177,13,FALSE),""),第二面!K56)</f>
        <v/>
      </c>
      <c r="L56" s="2093"/>
      <c r="M56" s="2093"/>
      <c r="N56" s="2093"/>
      <c r="O56" s="2093"/>
      <c r="P56" s="2093"/>
      <c r="Q56" s="2093"/>
      <c r="R56" s="2093"/>
      <c r="S56" s="2093"/>
      <c r="T56" s="2093"/>
      <c r="U56" s="2093"/>
      <c r="V56" s="2093"/>
      <c r="W56" s="2093"/>
      <c r="X56" s="2093"/>
      <c r="Y56" s="2093"/>
      <c r="Z56" s="2093"/>
      <c r="AA56" s="2093"/>
      <c r="AB56" s="2093"/>
      <c r="AC56" s="2093"/>
      <c r="AD56" s="870"/>
    </row>
    <row r="57" spans="1:31" s="871" customFormat="1" ht="15.75" customHeight="1">
      <c r="A57" s="912"/>
      <c r="B57" s="912"/>
      <c r="C57" s="912"/>
      <c r="D57" s="912"/>
      <c r="E57" s="912"/>
      <c r="F57" s="912"/>
      <c r="G57" s="912"/>
      <c r="H57" s="912"/>
      <c r="I57" s="912"/>
      <c r="J57" s="912"/>
      <c r="K57" s="914"/>
      <c r="L57" s="914"/>
      <c r="M57" s="914"/>
      <c r="N57" s="914"/>
      <c r="O57" s="914"/>
      <c r="P57" s="914"/>
      <c r="Q57" s="914"/>
      <c r="R57" s="914"/>
      <c r="S57" s="914"/>
      <c r="T57" s="914"/>
      <c r="U57" s="914"/>
      <c r="V57" s="914"/>
      <c r="W57" s="914"/>
      <c r="X57" s="914"/>
      <c r="Y57" s="914"/>
      <c r="Z57" s="914"/>
      <c r="AA57" s="914"/>
      <c r="AB57" s="914"/>
      <c r="AC57" s="914"/>
      <c r="AD57" s="870"/>
    </row>
    <row r="58" spans="1:31" ht="16.5" customHeight="1">
      <c r="A58" s="915" t="s">
        <v>3927</v>
      </c>
      <c r="B58" s="906"/>
      <c r="C58" s="906"/>
      <c r="D58" s="906"/>
      <c r="E58" s="906"/>
      <c r="F58" s="906"/>
      <c r="G58" s="906"/>
      <c r="H58" s="906"/>
      <c r="I58" s="906"/>
      <c r="J58" s="906"/>
      <c r="K58" s="906"/>
      <c r="L58" s="906"/>
      <c r="M58" s="906"/>
      <c r="N58" s="906"/>
      <c r="O58" s="906"/>
      <c r="P58" s="906"/>
      <c r="Q58" s="906"/>
      <c r="R58" s="906"/>
      <c r="S58" s="906"/>
      <c r="T58" s="906"/>
      <c r="U58" s="906"/>
      <c r="V58" s="906"/>
      <c r="W58" s="906"/>
      <c r="X58" s="906"/>
      <c r="Y58" s="906"/>
      <c r="Z58" s="906"/>
      <c r="AA58" s="906"/>
      <c r="AB58" s="906"/>
      <c r="AC58" s="906"/>
      <c r="AD58" s="691"/>
    </row>
    <row r="59" spans="1:31" ht="16.5" customHeight="1" thickBot="1">
      <c r="A59" s="873" t="s">
        <v>2802</v>
      </c>
      <c r="B59" s="903"/>
      <c r="C59" s="903"/>
      <c r="D59" s="903"/>
      <c r="E59" s="903"/>
      <c r="F59" s="903"/>
      <c r="G59" s="903"/>
      <c r="H59" s="903"/>
      <c r="I59" s="903"/>
      <c r="J59" s="903"/>
      <c r="K59" s="903"/>
      <c r="L59" s="903"/>
      <c r="M59" s="903"/>
      <c r="N59" s="903"/>
      <c r="O59" s="903"/>
      <c r="P59" s="903"/>
      <c r="Q59" s="903"/>
      <c r="R59" s="903"/>
      <c r="S59" s="903"/>
      <c r="T59" s="903"/>
      <c r="U59" s="903"/>
      <c r="V59" s="903"/>
      <c r="W59" s="903"/>
      <c r="X59" s="903"/>
      <c r="Y59" s="903"/>
      <c r="Z59" s="903"/>
      <c r="AA59" s="903"/>
      <c r="AB59" s="903"/>
      <c r="AC59" s="903"/>
      <c r="AD59" s="691"/>
    </row>
    <row r="60" spans="1:31" ht="16.5" customHeight="1" thickBot="1">
      <c r="A60" s="873" t="s">
        <v>2747</v>
      </c>
      <c r="B60" s="903"/>
      <c r="C60" s="903"/>
      <c r="D60" s="903"/>
      <c r="E60" s="903"/>
      <c r="F60" s="907"/>
      <c r="G60" s="907"/>
      <c r="H60" s="907"/>
      <c r="I60" s="907"/>
      <c r="J60" s="907"/>
      <c r="K60" s="907" t="s">
        <v>2571</v>
      </c>
      <c r="L60" s="2132" t="str">
        <f>IF(AE60&lt;&gt;"",IFERROR(VLOOKUP(AE60,AF167:AR177,2,FALSE),""),'第二面-3'!L3)</f>
        <v/>
      </c>
      <c r="M60" s="2132"/>
      <c r="N60" s="2132"/>
      <c r="O60" s="2131" t="s">
        <v>2572</v>
      </c>
      <c r="P60" s="2131"/>
      <c r="Q60" s="2131"/>
      <c r="R60" s="2132" t="str">
        <f>IF(AE60&lt;&gt;"",IFERROR(VLOOKUP(AE60,AF167:AR177,3,FALSE),""),'第二面-3'!R3)</f>
        <v/>
      </c>
      <c r="S60" s="2132"/>
      <c r="T60" s="2132"/>
      <c r="U60" s="2131" t="s">
        <v>2573</v>
      </c>
      <c r="V60" s="2131"/>
      <c r="W60" s="2131"/>
      <c r="X60" s="2132" t="str">
        <f>IF(AE60&lt;&gt;"",IFERROR(VLOOKUP(AE60,AF167:AR177,4,FALSE),""),'第二面-3'!X3)</f>
        <v/>
      </c>
      <c r="Y60" s="2132"/>
      <c r="Z60" s="2132"/>
      <c r="AA60" s="2132"/>
      <c r="AB60" s="2132"/>
      <c r="AC60" s="903" t="s">
        <v>17</v>
      </c>
      <c r="AD60" s="691" t="s">
        <v>2523</v>
      </c>
      <c r="AE60" s="908"/>
    </row>
    <row r="61" spans="1:31" ht="16.5" customHeight="1">
      <c r="A61" s="873" t="s">
        <v>2742</v>
      </c>
      <c r="B61" s="903"/>
      <c r="C61" s="903"/>
      <c r="D61" s="903"/>
      <c r="E61" s="903"/>
      <c r="F61" s="909"/>
      <c r="G61" s="909"/>
      <c r="H61" s="909"/>
      <c r="I61" s="909"/>
      <c r="J61" s="909"/>
      <c r="K61" s="2127" t="str">
        <f>IF(AE60&lt;&gt;"",IFERROR(VLOOKUP(AE60,AF167:AR177,5,FALSE),""),'第二面-3'!K4)</f>
        <v/>
      </c>
      <c r="L61" s="2127"/>
      <c r="M61" s="2127"/>
      <c r="N61" s="2127"/>
      <c r="O61" s="2127"/>
      <c r="P61" s="2127"/>
      <c r="Q61" s="2127"/>
      <c r="R61" s="2127"/>
      <c r="S61" s="2127"/>
      <c r="T61" s="2127"/>
      <c r="U61" s="2127"/>
      <c r="V61" s="2127"/>
      <c r="W61" s="2127"/>
      <c r="X61" s="2127"/>
      <c r="Y61" s="2127"/>
      <c r="Z61" s="2127"/>
      <c r="AA61" s="2127"/>
      <c r="AB61" s="2127"/>
      <c r="AC61" s="2127"/>
      <c r="AD61" s="691"/>
    </row>
    <row r="62" spans="1:31" ht="16.5" customHeight="1">
      <c r="A62" s="873" t="s">
        <v>2803</v>
      </c>
      <c r="B62" s="903"/>
      <c r="C62" s="903"/>
      <c r="D62" s="903"/>
      <c r="E62" s="903"/>
      <c r="F62" s="903"/>
      <c r="G62" s="903"/>
      <c r="H62" s="903"/>
      <c r="I62" s="903"/>
      <c r="J62" s="903"/>
      <c r="K62" s="903" t="s">
        <v>2571</v>
      </c>
      <c r="L62" s="2130" t="str">
        <f>IF(AE60&lt;&gt;"",IFERROR(VLOOKUP(AE60,AF167:AR177,6,FALSE),""),'第二面-3'!L5)</f>
        <v/>
      </c>
      <c r="M62" s="2130"/>
      <c r="N62" s="2131" t="s">
        <v>2576</v>
      </c>
      <c r="O62" s="2131"/>
      <c r="P62" s="2131"/>
      <c r="Q62" s="2131"/>
      <c r="R62" s="2131"/>
      <c r="S62" s="2132" t="str">
        <f>IF(AE60&lt;&gt;"",IFERROR(VLOOKUP(AE60,AF167:AR177,7,FALSE),""),'第二面-3'!S5)</f>
        <v/>
      </c>
      <c r="T62" s="2132"/>
      <c r="U62" s="2131" t="s">
        <v>2577</v>
      </c>
      <c r="V62" s="2131"/>
      <c r="W62" s="2131"/>
      <c r="X62" s="2131"/>
      <c r="Y62" s="2132" t="str">
        <f>IF(AE60&lt;&gt;"",IFERROR(VLOOKUP(AE60,AF167:AR177,8,FALSE),""),'第二面-3'!Y5)</f>
        <v/>
      </c>
      <c r="Z62" s="2132"/>
      <c r="AA62" s="2132"/>
      <c r="AB62" s="2132"/>
      <c r="AC62" s="903" t="s">
        <v>17</v>
      </c>
      <c r="AD62" s="691"/>
    </row>
    <row r="63" spans="1:31" ht="16.5" customHeight="1">
      <c r="A63" s="873"/>
      <c r="B63" s="903"/>
      <c r="C63" s="903"/>
      <c r="D63" s="903"/>
      <c r="E63" s="903"/>
      <c r="F63" s="903"/>
      <c r="G63" s="903"/>
      <c r="H63" s="903"/>
      <c r="I63" s="903"/>
      <c r="J63" s="903"/>
      <c r="K63" s="2136" t="str">
        <f>IF(AE60&lt;&gt;"",IFERROR(VLOOKUP(AE60,AF167:AR177,9,FALSE),""),'第二面-3'!K6)</f>
        <v/>
      </c>
      <c r="L63" s="2136"/>
      <c r="M63" s="2136"/>
      <c r="N63" s="2136"/>
      <c r="O63" s="2136"/>
      <c r="P63" s="2136"/>
      <c r="Q63" s="2136"/>
      <c r="R63" s="2136"/>
      <c r="S63" s="2136"/>
      <c r="T63" s="2136"/>
      <c r="U63" s="2136"/>
      <c r="V63" s="2136"/>
      <c r="W63" s="2136"/>
      <c r="X63" s="2136"/>
      <c r="Y63" s="2136"/>
      <c r="Z63" s="2136"/>
      <c r="AA63" s="2136"/>
      <c r="AB63" s="2136"/>
      <c r="AC63" s="2136"/>
      <c r="AD63" s="691"/>
    </row>
    <row r="64" spans="1:31" ht="16.5" customHeight="1">
      <c r="A64" s="873" t="s">
        <v>2749</v>
      </c>
      <c r="B64" s="903"/>
      <c r="C64" s="903"/>
      <c r="D64" s="903"/>
      <c r="E64" s="903"/>
      <c r="F64" s="903"/>
      <c r="G64" s="903"/>
      <c r="H64" s="903"/>
      <c r="I64" s="903"/>
      <c r="J64" s="903"/>
      <c r="K64" s="2128" t="str">
        <f>IF(AE60&lt;&gt;"",IFERROR(VLOOKUP(AE60,AF167:AR177,10,FALSE),""),'第二面-3'!K7)</f>
        <v/>
      </c>
      <c r="L64" s="2128"/>
      <c r="M64" s="2128"/>
      <c r="N64" s="902"/>
      <c r="O64" s="902"/>
      <c r="P64" s="902"/>
      <c r="Q64" s="903"/>
      <c r="R64" s="903"/>
      <c r="S64" s="903"/>
      <c r="T64" s="903"/>
      <c r="U64" s="903"/>
      <c r="V64" s="903"/>
      <c r="W64" s="903"/>
      <c r="X64" s="903"/>
      <c r="Y64" s="903"/>
      <c r="Z64" s="903"/>
      <c r="AA64" s="903"/>
      <c r="AB64" s="903"/>
      <c r="AC64" s="903"/>
      <c r="AD64" s="691"/>
    </row>
    <row r="65" spans="1:31" ht="16.5" customHeight="1">
      <c r="A65" s="873" t="s">
        <v>2750</v>
      </c>
      <c r="B65" s="903"/>
      <c r="C65" s="903"/>
      <c r="D65" s="903"/>
      <c r="E65" s="903"/>
      <c r="F65" s="903"/>
      <c r="G65" s="903"/>
      <c r="H65" s="903"/>
      <c r="I65" s="903"/>
      <c r="J65" s="903"/>
      <c r="K65" s="2127" t="str">
        <f>IF(AE60&lt;&gt;"",IFERROR(VLOOKUP(AE60,AF167:AR177,11,FALSE),""),'第二面-3'!K8)</f>
        <v/>
      </c>
      <c r="L65" s="2127"/>
      <c r="M65" s="2127"/>
      <c r="N65" s="2127"/>
      <c r="O65" s="2127"/>
      <c r="P65" s="2127"/>
      <c r="Q65" s="2127"/>
      <c r="R65" s="2127"/>
      <c r="S65" s="2127"/>
      <c r="T65" s="2127"/>
      <c r="U65" s="2127"/>
      <c r="V65" s="2127"/>
      <c r="W65" s="2127"/>
      <c r="X65" s="2127"/>
      <c r="Y65" s="2127"/>
      <c r="Z65" s="2127"/>
      <c r="AA65" s="2127"/>
      <c r="AB65" s="2127"/>
      <c r="AC65" s="2127"/>
      <c r="AD65" s="691"/>
    </row>
    <row r="66" spans="1:31" ht="16.5" customHeight="1">
      <c r="A66" s="873" t="s">
        <v>2751</v>
      </c>
      <c r="B66" s="903"/>
      <c r="C66" s="903"/>
      <c r="D66" s="903"/>
      <c r="E66" s="903"/>
      <c r="F66" s="903"/>
      <c r="G66" s="903"/>
      <c r="H66" s="903"/>
      <c r="I66" s="903"/>
      <c r="J66" s="903"/>
      <c r="K66" s="2093" t="str">
        <f>IF(AE60&lt;&gt;"",IFERROR(VLOOKUP(AE60,AF167:AR177,12,FALSE),""),'第二面-3'!K9)</f>
        <v/>
      </c>
      <c r="L66" s="2093"/>
      <c r="M66" s="2093"/>
      <c r="N66" s="2093"/>
      <c r="O66" s="2093"/>
      <c r="P66" s="2093"/>
      <c r="Q66" s="2093"/>
      <c r="R66" s="2093"/>
      <c r="S66" s="2093"/>
      <c r="T66" s="2093"/>
      <c r="U66" s="2093"/>
      <c r="V66" s="2093"/>
      <c r="W66" s="2093"/>
      <c r="X66" s="2093"/>
      <c r="Y66" s="2093"/>
      <c r="Z66" s="2093"/>
      <c r="AA66" s="2093"/>
      <c r="AB66" s="2093"/>
      <c r="AC66" s="2093"/>
      <c r="AD66" s="691"/>
    </row>
    <row r="67" spans="1:31" ht="16.5" customHeight="1">
      <c r="A67" s="873" t="s">
        <v>2804</v>
      </c>
      <c r="B67" s="903"/>
      <c r="C67" s="903"/>
      <c r="D67" s="903"/>
      <c r="E67" s="903"/>
      <c r="F67" s="903"/>
      <c r="G67" s="903"/>
      <c r="H67" s="903"/>
      <c r="I67" s="903"/>
      <c r="J67" s="903"/>
      <c r="K67" s="2093" t="str">
        <f>IF(AE60&lt;&gt;"",IFERROR(VLOOKUP(AE60,AF167:AR177,13,FALSE),""),'第二面-3'!K10)</f>
        <v/>
      </c>
      <c r="L67" s="2093"/>
      <c r="M67" s="2093"/>
      <c r="N67" s="2093"/>
      <c r="O67" s="2093"/>
      <c r="P67" s="2093"/>
      <c r="Q67" s="2093"/>
      <c r="R67" s="2093"/>
      <c r="S67" s="2093"/>
      <c r="T67" s="2093"/>
      <c r="U67" s="2093"/>
      <c r="V67" s="2093"/>
      <c r="W67" s="2093"/>
      <c r="X67" s="2093"/>
      <c r="Y67" s="2093"/>
      <c r="Z67" s="2093"/>
      <c r="AA67" s="2093"/>
      <c r="AB67" s="2093"/>
      <c r="AC67" s="2093"/>
      <c r="AD67" s="691"/>
    </row>
    <row r="68" spans="1:31" ht="8.4499999999999993" customHeight="1">
      <c r="A68" s="916"/>
      <c r="B68" s="2133"/>
      <c r="C68" s="2133"/>
      <c r="D68" s="2133"/>
      <c r="E68" s="2133"/>
      <c r="F68" s="2133"/>
      <c r="G68" s="2133"/>
      <c r="H68" s="2133"/>
      <c r="I68" s="2133"/>
      <c r="J68" s="2133"/>
      <c r="K68" s="2133"/>
      <c r="L68" s="2133"/>
      <c r="M68" s="2134"/>
      <c r="N68" s="2134"/>
      <c r="O68" s="2134"/>
      <c r="P68" s="2134"/>
      <c r="Q68" s="2134"/>
      <c r="R68" s="2134"/>
      <c r="S68" s="2134"/>
      <c r="T68" s="2134"/>
      <c r="U68" s="2134"/>
      <c r="V68" s="2134"/>
      <c r="W68" s="2134"/>
      <c r="X68" s="2134"/>
      <c r="Y68" s="2134"/>
      <c r="Z68" s="2134"/>
      <c r="AA68" s="2134"/>
      <c r="AB68" s="2134"/>
      <c r="AC68" s="2134"/>
      <c r="AD68" s="691"/>
    </row>
    <row r="69" spans="1:31" ht="16.5" customHeight="1" thickBot="1">
      <c r="A69" s="873" t="s">
        <v>2805</v>
      </c>
      <c r="B69" s="903"/>
      <c r="C69" s="903"/>
      <c r="D69" s="903"/>
      <c r="E69" s="903"/>
      <c r="F69" s="903"/>
      <c r="G69" s="903"/>
      <c r="H69" s="903"/>
      <c r="I69" s="903"/>
      <c r="J69" s="903"/>
      <c r="K69" s="903"/>
      <c r="L69" s="903"/>
      <c r="M69" s="903"/>
      <c r="N69" s="903"/>
      <c r="O69" s="903"/>
      <c r="P69" s="903"/>
      <c r="Q69" s="903"/>
      <c r="R69" s="903"/>
      <c r="S69" s="903"/>
      <c r="T69" s="903"/>
      <c r="U69" s="903"/>
      <c r="V69" s="903"/>
      <c r="W69" s="903"/>
      <c r="X69" s="903"/>
      <c r="Y69" s="903"/>
      <c r="Z69" s="903"/>
      <c r="AA69" s="903"/>
      <c r="AB69" s="903"/>
      <c r="AC69" s="903"/>
      <c r="AD69" s="691"/>
    </row>
    <row r="70" spans="1:31" ht="16.5" customHeight="1" thickBot="1">
      <c r="A70" s="873" t="s">
        <v>2747</v>
      </c>
      <c r="B70" s="903"/>
      <c r="C70" s="903"/>
      <c r="D70" s="903"/>
      <c r="E70" s="903"/>
      <c r="F70" s="907"/>
      <c r="G70" s="907"/>
      <c r="H70" s="907"/>
      <c r="I70" s="907"/>
      <c r="J70" s="907"/>
      <c r="K70" s="907" t="s">
        <v>2571</v>
      </c>
      <c r="L70" s="2132" t="str">
        <f>IF(AE70&lt;&gt;"",IFERROR(VLOOKUP(AE70,AF167:AR177,2,FALSE),""),'第二面-3'!L12)</f>
        <v/>
      </c>
      <c r="M70" s="2132"/>
      <c r="N70" s="2132"/>
      <c r="O70" s="2131" t="s">
        <v>2572</v>
      </c>
      <c r="P70" s="2131"/>
      <c r="Q70" s="2131"/>
      <c r="R70" s="2132" t="str">
        <f>IF(AE70&lt;&gt;"",IFERROR(VLOOKUP(AE70,AF167:AR177,3,FALSE),""),'第二面-3'!R12)</f>
        <v/>
      </c>
      <c r="S70" s="2132"/>
      <c r="T70" s="2132"/>
      <c r="U70" s="2131" t="s">
        <v>2573</v>
      </c>
      <c r="V70" s="2131"/>
      <c r="W70" s="2131"/>
      <c r="X70" s="2132" t="str">
        <f>IF(AE70&lt;&gt;"",IFERROR(VLOOKUP(AE70,AF167:AR177,4,FALSE),""),'第二面-3'!X12)</f>
        <v/>
      </c>
      <c r="Y70" s="2132"/>
      <c r="Z70" s="2132"/>
      <c r="AA70" s="2132"/>
      <c r="AB70" s="2132"/>
      <c r="AC70" s="903" t="s">
        <v>17</v>
      </c>
      <c r="AD70" s="691" t="s">
        <v>2523</v>
      </c>
      <c r="AE70" s="908"/>
    </row>
    <row r="71" spans="1:31" ht="16.5" customHeight="1">
      <c r="A71" s="873" t="s">
        <v>2742</v>
      </c>
      <c r="B71" s="903"/>
      <c r="C71" s="903"/>
      <c r="D71" s="903"/>
      <c r="E71" s="903"/>
      <c r="F71" s="909"/>
      <c r="G71" s="909"/>
      <c r="H71" s="909"/>
      <c r="I71" s="909"/>
      <c r="J71" s="909"/>
      <c r="K71" s="2127" t="str">
        <f>IF(AE70&lt;&gt;"",IFERROR(VLOOKUP(AE70,AF167:AR177,5,FALSE),""),'第二面-3'!K13)</f>
        <v/>
      </c>
      <c r="L71" s="2127"/>
      <c r="M71" s="2127"/>
      <c r="N71" s="2127"/>
      <c r="O71" s="2127"/>
      <c r="P71" s="2127"/>
      <c r="Q71" s="2127"/>
      <c r="R71" s="2127"/>
      <c r="S71" s="2127"/>
      <c r="T71" s="2127"/>
      <c r="U71" s="2127"/>
      <c r="V71" s="2127"/>
      <c r="W71" s="2127"/>
      <c r="X71" s="2127"/>
      <c r="Y71" s="2127"/>
      <c r="Z71" s="2127"/>
      <c r="AA71" s="2127"/>
      <c r="AB71" s="2127"/>
      <c r="AC71" s="2127"/>
      <c r="AD71" s="691"/>
    </row>
    <row r="72" spans="1:31" ht="16.5" customHeight="1">
      <c r="A72" s="873" t="s">
        <v>2803</v>
      </c>
      <c r="B72" s="903"/>
      <c r="C72" s="903"/>
      <c r="D72" s="903"/>
      <c r="E72" s="903"/>
      <c r="F72" s="903"/>
      <c r="G72" s="903"/>
      <c r="H72" s="903"/>
      <c r="I72" s="903"/>
      <c r="J72" s="903"/>
      <c r="K72" s="903" t="s">
        <v>2571</v>
      </c>
      <c r="L72" s="2130" t="str">
        <f>IF(AE70&lt;&gt;"",IFERROR(VLOOKUP(AE70,AF167:AR177,6,FALSE),""),'第二面-3'!L14)</f>
        <v/>
      </c>
      <c r="M72" s="2130"/>
      <c r="N72" s="2131" t="s">
        <v>2576</v>
      </c>
      <c r="O72" s="2131"/>
      <c r="P72" s="2131"/>
      <c r="Q72" s="2131"/>
      <c r="R72" s="2131"/>
      <c r="S72" s="2132" t="str">
        <f>IF(AE70&lt;&gt;"",IFERROR(VLOOKUP(AE70,AF167:AR177,7,FALSE),""),'第二面-3'!S14)</f>
        <v/>
      </c>
      <c r="T72" s="2132"/>
      <c r="U72" s="2131" t="s">
        <v>2577</v>
      </c>
      <c r="V72" s="2131"/>
      <c r="W72" s="2131"/>
      <c r="X72" s="2131"/>
      <c r="Y72" s="2132" t="str">
        <f>IF(AE70&lt;&gt;"",IFERROR(VLOOKUP(AE70,AF167:AR177,8,FALSE),""),'第二面-3'!Y14)</f>
        <v/>
      </c>
      <c r="Z72" s="2132"/>
      <c r="AA72" s="2132"/>
      <c r="AB72" s="2132"/>
      <c r="AC72" s="903" t="s">
        <v>17</v>
      </c>
      <c r="AD72" s="691"/>
    </row>
    <row r="73" spans="1:31" ht="16.5" customHeight="1">
      <c r="A73" s="873"/>
      <c r="B73" s="903"/>
      <c r="C73" s="903"/>
      <c r="D73" s="903"/>
      <c r="E73" s="903"/>
      <c r="F73" s="903"/>
      <c r="G73" s="903"/>
      <c r="H73" s="903"/>
      <c r="I73" s="903"/>
      <c r="J73" s="903"/>
      <c r="K73" s="2136" t="str">
        <f>IF(AE70&lt;&gt;"",IFERROR(VLOOKUP(AE70,AF167:AR177,9,FALSE),""),'第二面-3'!K15)</f>
        <v/>
      </c>
      <c r="L73" s="2136"/>
      <c r="M73" s="2136"/>
      <c r="N73" s="2136"/>
      <c r="O73" s="2136"/>
      <c r="P73" s="2136"/>
      <c r="Q73" s="2136"/>
      <c r="R73" s="2136"/>
      <c r="S73" s="2136"/>
      <c r="T73" s="2136"/>
      <c r="U73" s="2136"/>
      <c r="V73" s="2136"/>
      <c r="W73" s="2136"/>
      <c r="X73" s="2136"/>
      <c r="Y73" s="2136"/>
      <c r="Z73" s="2136"/>
      <c r="AA73" s="2136"/>
      <c r="AB73" s="2136"/>
      <c r="AC73" s="2136"/>
      <c r="AD73" s="691"/>
    </row>
    <row r="74" spans="1:31" ht="16.5" customHeight="1">
      <c r="A74" s="873" t="s">
        <v>2749</v>
      </c>
      <c r="B74" s="903"/>
      <c r="C74" s="903"/>
      <c r="D74" s="903"/>
      <c r="E74" s="903"/>
      <c r="F74" s="903"/>
      <c r="G74" s="903"/>
      <c r="H74" s="903"/>
      <c r="I74" s="903"/>
      <c r="J74" s="903"/>
      <c r="K74" s="2128" t="str">
        <f>IF(AE70&lt;&gt;"",IFERROR(VLOOKUP(AE70,AF167:AR177,10,FALSE),""),'第二面-3'!K16)</f>
        <v/>
      </c>
      <c r="L74" s="2128"/>
      <c r="M74" s="2128"/>
      <c r="N74" s="902"/>
      <c r="O74" s="902"/>
      <c r="P74" s="902"/>
      <c r="Q74" s="903"/>
      <c r="R74" s="903"/>
      <c r="S74" s="903"/>
      <c r="T74" s="903"/>
      <c r="U74" s="903"/>
      <c r="V74" s="903"/>
      <c r="W74" s="903"/>
      <c r="X74" s="903"/>
      <c r="Y74" s="903"/>
      <c r="Z74" s="903"/>
      <c r="AA74" s="903"/>
      <c r="AB74" s="903"/>
      <c r="AC74" s="903"/>
      <c r="AD74" s="691"/>
    </row>
    <row r="75" spans="1:31" ht="16.5" customHeight="1">
      <c r="A75" s="873" t="s">
        <v>2750</v>
      </c>
      <c r="B75" s="903"/>
      <c r="C75" s="903"/>
      <c r="D75" s="903"/>
      <c r="E75" s="903"/>
      <c r="F75" s="903"/>
      <c r="G75" s="903"/>
      <c r="H75" s="903"/>
      <c r="I75" s="903"/>
      <c r="J75" s="903"/>
      <c r="K75" s="2127" t="str">
        <f>IF(AE70&lt;&gt;"",IFERROR(VLOOKUP(AE70,AF167:AR177,11,FALSE),""),'第二面-3'!K17)</f>
        <v/>
      </c>
      <c r="L75" s="2127"/>
      <c r="M75" s="2127"/>
      <c r="N75" s="2127"/>
      <c r="O75" s="2127"/>
      <c r="P75" s="2127"/>
      <c r="Q75" s="2127"/>
      <c r="R75" s="2127"/>
      <c r="S75" s="2127"/>
      <c r="T75" s="2127"/>
      <c r="U75" s="2127"/>
      <c r="V75" s="2127"/>
      <c r="W75" s="2127"/>
      <c r="X75" s="2127"/>
      <c r="Y75" s="2127"/>
      <c r="Z75" s="2127"/>
      <c r="AA75" s="2127"/>
      <c r="AB75" s="2127"/>
      <c r="AC75" s="2127"/>
      <c r="AD75" s="691"/>
    </row>
    <row r="76" spans="1:31" ht="16.5" customHeight="1">
      <c r="A76" s="873" t="s">
        <v>2751</v>
      </c>
      <c r="B76" s="903"/>
      <c r="C76" s="903"/>
      <c r="D76" s="903"/>
      <c r="E76" s="903"/>
      <c r="F76" s="903"/>
      <c r="G76" s="903"/>
      <c r="H76" s="903"/>
      <c r="I76" s="903"/>
      <c r="J76" s="903"/>
      <c r="K76" s="2093" t="str">
        <f>IF(AE70&lt;&gt;"",IFERROR(VLOOKUP(AE70,AF167:AR177,12,FALSE),""),'第二面-3'!K18)</f>
        <v/>
      </c>
      <c r="L76" s="2093"/>
      <c r="M76" s="2093"/>
      <c r="N76" s="2093"/>
      <c r="O76" s="2093"/>
      <c r="P76" s="2093"/>
      <c r="Q76" s="2093"/>
      <c r="R76" s="2093"/>
      <c r="S76" s="2093"/>
      <c r="T76" s="2093"/>
      <c r="U76" s="2093"/>
      <c r="V76" s="2093"/>
      <c r="W76" s="2093"/>
      <c r="X76" s="2093"/>
      <c r="Y76" s="2093"/>
      <c r="Z76" s="2093"/>
      <c r="AA76" s="2093"/>
      <c r="AB76" s="2093"/>
      <c r="AC76" s="2093"/>
      <c r="AD76" s="691"/>
    </row>
    <row r="77" spans="1:31" ht="16.5" customHeight="1" thickBot="1">
      <c r="A77" s="873" t="s">
        <v>2804</v>
      </c>
      <c r="B77" s="903"/>
      <c r="C77" s="903"/>
      <c r="D77" s="903"/>
      <c r="E77" s="903"/>
      <c r="F77" s="903"/>
      <c r="G77" s="903"/>
      <c r="H77" s="903"/>
      <c r="I77" s="903"/>
      <c r="J77" s="903"/>
      <c r="K77" s="2093" t="str">
        <f>IF(AE70&lt;&gt;"",IFERROR(VLOOKUP(AE70,AF167:AR177,13,FALSE),""),'第二面-3'!K19)</f>
        <v/>
      </c>
      <c r="L77" s="2093"/>
      <c r="M77" s="2093"/>
      <c r="N77" s="2093"/>
      <c r="O77" s="2093"/>
      <c r="P77" s="2093"/>
      <c r="Q77" s="2093"/>
      <c r="R77" s="2093"/>
      <c r="S77" s="2093"/>
      <c r="T77" s="2093"/>
      <c r="U77" s="2093"/>
      <c r="V77" s="2093"/>
      <c r="W77" s="2093"/>
      <c r="X77" s="2093"/>
      <c r="Y77" s="2093"/>
      <c r="Z77" s="2093"/>
      <c r="AA77" s="2093"/>
      <c r="AB77" s="2093"/>
      <c r="AC77" s="2093"/>
      <c r="AD77" s="691"/>
    </row>
    <row r="78" spans="1:31" ht="16.5" customHeight="1" thickBot="1">
      <c r="A78" s="873" t="s">
        <v>2747</v>
      </c>
      <c r="B78" s="903"/>
      <c r="C78" s="903"/>
      <c r="D78" s="903"/>
      <c r="E78" s="903"/>
      <c r="F78" s="907"/>
      <c r="G78" s="907"/>
      <c r="H78" s="907"/>
      <c r="I78" s="907"/>
      <c r="J78" s="907"/>
      <c r="K78" s="907" t="s">
        <v>2571</v>
      </c>
      <c r="L78" s="2132" t="str">
        <f>IF(AE78&lt;&gt;"",IFERROR(VLOOKUP(AE78,AF167:AR177,2,FALSE),""),'第二面-3'!L20)</f>
        <v/>
      </c>
      <c r="M78" s="2132"/>
      <c r="N78" s="2132"/>
      <c r="O78" s="2131" t="s">
        <v>2572</v>
      </c>
      <c r="P78" s="2131"/>
      <c r="Q78" s="2131"/>
      <c r="R78" s="2132" t="str">
        <f>IF(AE78&lt;&gt;"",IFERROR(VLOOKUP(AE78,AF167:AR177,3,FALSE),""),'第二面-3'!R20)</f>
        <v/>
      </c>
      <c r="S78" s="2132"/>
      <c r="T78" s="2132"/>
      <c r="U78" s="2131" t="s">
        <v>2573</v>
      </c>
      <c r="V78" s="2131"/>
      <c r="W78" s="2131"/>
      <c r="X78" s="2132" t="str">
        <f>IF(AE78&lt;&gt;"",IFERROR(VLOOKUP(AE78,AF167:AR177,4,FALSE),""),'第二面-3'!X20)</f>
        <v/>
      </c>
      <c r="Y78" s="2132"/>
      <c r="Z78" s="2132"/>
      <c r="AA78" s="2132"/>
      <c r="AB78" s="2132"/>
      <c r="AC78" s="903" t="s">
        <v>17</v>
      </c>
      <c r="AD78" s="691" t="s">
        <v>2523</v>
      </c>
      <c r="AE78" s="908"/>
    </row>
    <row r="79" spans="1:31" ht="16.5" customHeight="1">
      <c r="A79" s="873" t="s">
        <v>2742</v>
      </c>
      <c r="B79" s="903"/>
      <c r="C79" s="903"/>
      <c r="D79" s="903"/>
      <c r="E79" s="903"/>
      <c r="F79" s="909"/>
      <c r="G79" s="909"/>
      <c r="H79" s="909"/>
      <c r="I79" s="909"/>
      <c r="J79" s="909"/>
      <c r="K79" s="2127" t="str">
        <f>IF(AE78&lt;&gt;"",IFERROR(VLOOKUP(AE78,AF167:AR177,5,FALSE),""),'第二面-3'!K21)</f>
        <v/>
      </c>
      <c r="L79" s="2127"/>
      <c r="M79" s="2127"/>
      <c r="N79" s="2127"/>
      <c r="O79" s="2127"/>
      <c r="P79" s="2127"/>
      <c r="Q79" s="2127"/>
      <c r="R79" s="2127"/>
      <c r="S79" s="2127"/>
      <c r="T79" s="2127"/>
      <c r="U79" s="2127"/>
      <c r="V79" s="2127"/>
      <c r="W79" s="2127"/>
      <c r="X79" s="2127"/>
      <c r="Y79" s="2127"/>
      <c r="Z79" s="2127"/>
      <c r="AA79" s="2127"/>
      <c r="AB79" s="2127"/>
      <c r="AC79" s="2127"/>
      <c r="AD79" s="691"/>
    </row>
    <row r="80" spans="1:31" ht="16.5" customHeight="1">
      <c r="A80" s="873" t="s">
        <v>2803</v>
      </c>
      <c r="B80" s="903"/>
      <c r="C80" s="903"/>
      <c r="D80" s="903"/>
      <c r="E80" s="903"/>
      <c r="F80" s="903"/>
      <c r="G80" s="903"/>
      <c r="H80" s="903"/>
      <c r="I80" s="903"/>
      <c r="J80" s="903"/>
      <c r="K80" s="903" t="s">
        <v>2571</v>
      </c>
      <c r="L80" s="2130" t="str">
        <f>IF(AE78&lt;&gt;"",IFERROR(VLOOKUP(AE78,AF167:AR177,6,FALSE),""),'第二面-3'!L22)</f>
        <v/>
      </c>
      <c r="M80" s="2130"/>
      <c r="N80" s="2131" t="s">
        <v>2576</v>
      </c>
      <c r="O80" s="2131"/>
      <c r="P80" s="2131"/>
      <c r="Q80" s="2131"/>
      <c r="R80" s="2131"/>
      <c r="S80" s="2132" t="str">
        <f>IF(AE78&lt;&gt;"",IFERROR(VLOOKUP(AE78,AF167:AR177,7,FALSE),""),'第二面-3'!S22)</f>
        <v/>
      </c>
      <c r="T80" s="2132"/>
      <c r="U80" s="2131" t="s">
        <v>2577</v>
      </c>
      <c r="V80" s="2131"/>
      <c r="W80" s="2131"/>
      <c r="X80" s="2131"/>
      <c r="Y80" s="2132" t="str">
        <f>IF(AE78&lt;&gt;"",IFERROR(VLOOKUP(AE78,AF167:AR177,8,FALSE),""),'第二面-3'!Y22)</f>
        <v/>
      </c>
      <c r="Z80" s="2132"/>
      <c r="AA80" s="2132"/>
      <c r="AB80" s="2132"/>
      <c r="AC80" s="903" t="s">
        <v>17</v>
      </c>
      <c r="AD80" s="691"/>
    </row>
    <row r="81" spans="1:31" ht="16.5" customHeight="1">
      <c r="A81" s="873"/>
      <c r="B81" s="903"/>
      <c r="C81" s="903"/>
      <c r="D81" s="903"/>
      <c r="E81" s="903"/>
      <c r="F81" s="903"/>
      <c r="G81" s="903"/>
      <c r="H81" s="903"/>
      <c r="I81" s="903"/>
      <c r="J81" s="903"/>
      <c r="K81" s="2136" t="str">
        <f>IF(AE78&lt;&gt;"",IFERROR(VLOOKUP(AE78,AF167:AR177,9,FALSE),""),'第二面-3'!K23)</f>
        <v/>
      </c>
      <c r="L81" s="2136"/>
      <c r="M81" s="2136"/>
      <c r="N81" s="2136"/>
      <c r="O81" s="2136"/>
      <c r="P81" s="2136"/>
      <c r="Q81" s="2136"/>
      <c r="R81" s="2136"/>
      <c r="S81" s="2136"/>
      <c r="T81" s="2136"/>
      <c r="U81" s="2136"/>
      <c r="V81" s="2136"/>
      <c r="W81" s="2136"/>
      <c r="X81" s="2136"/>
      <c r="Y81" s="2136"/>
      <c r="Z81" s="2136"/>
      <c r="AA81" s="2136"/>
      <c r="AB81" s="2136"/>
      <c r="AC81" s="2136"/>
      <c r="AD81" s="691"/>
    </row>
    <row r="82" spans="1:31" ht="16.5" customHeight="1">
      <c r="A82" s="873" t="s">
        <v>2749</v>
      </c>
      <c r="B82" s="903"/>
      <c r="C82" s="903"/>
      <c r="D82" s="903"/>
      <c r="E82" s="903"/>
      <c r="F82" s="903"/>
      <c r="G82" s="903"/>
      <c r="H82" s="903"/>
      <c r="I82" s="903"/>
      <c r="J82" s="903"/>
      <c r="K82" s="2128" t="str">
        <f>IF(AE78&lt;&gt;"",IFERROR(VLOOKUP(AE78,AF167:AR177,10,FALSE),""),'第二面-3'!K24)</f>
        <v/>
      </c>
      <c r="L82" s="2128"/>
      <c r="M82" s="2128"/>
      <c r="N82" s="902"/>
      <c r="O82" s="902"/>
      <c r="P82" s="902"/>
      <c r="Q82" s="903"/>
      <c r="R82" s="903"/>
      <c r="S82" s="903"/>
      <c r="T82" s="903"/>
      <c r="U82" s="903"/>
      <c r="V82" s="903"/>
      <c r="W82" s="903"/>
      <c r="X82" s="903"/>
      <c r="Y82" s="903"/>
      <c r="Z82" s="903"/>
      <c r="AA82" s="903"/>
      <c r="AB82" s="903"/>
      <c r="AC82" s="903"/>
      <c r="AD82" s="691"/>
    </row>
    <row r="83" spans="1:31" ht="16.5" customHeight="1">
      <c r="A83" s="873" t="s">
        <v>2750</v>
      </c>
      <c r="B83" s="903"/>
      <c r="C83" s="903"/>
      <c r="D83" s="903"/>
      <c r="E83" s="903"/>
      <c r="F83" s="903"/>
      <c r="G83" s="903"/>
      <c r="H83" s="903"/>
      <c r="I83" s="903"/>
      <c r="J83" s="903"/>
      <c r="K83" s="2127" t="str">
        <f>IF(AE78&lt;&gt;"",IFERROR(VLOOKUP(AE78,AF167:AR177,11,FALSE),""),'第二面-3'!K25)</f>
        <v/>
      </c>
      <c r="L83" s="2127"/>
      <c r="M83" s="2127"/>
      <c r="N83" s="2127"/>
      <c r="O83" s="2127"/>
      <c r="P83" s="2127"/>
      <c r="Q83" s="2127"/>
      <c r="R83" s="2127"/>
      <c r="S83" s="2127"/>
      <c r="T83" s="2127"/>
      <c r="U83" s="2127"/>
      <c r="V83" s="2127"/>
      <c r="W83" s="2127"/>
      <c r="X83" s="2127"/>
      <c r="Y83" s="2127"/>
      <c r="Z83" s="2127"/>
      <c r="AA83" s="2127"/>
      <c r="AB83" s="2127"/>
      <c r="AC83" s="2127"/>
      <c r="AD83" s="691"/>
    </row>
    <row r="84" spans="1:31" ht="16.5" customHeight="1">
      <c r="A84" s="873" t="s">
        <v>2751</v>
      </c>
      <c r="B84" s="903"/>
      <c r="C84" s="903"/>
      <c r="D84" s="903"/>
      <c r="E84" s="903"/>
      <c r="F84" s="903"/>
      <c r="G84" s="903"/>
      <c r="H84" s="903"/>
      <c r="I84" s="903"/>
      <c r="J84" s="903"/>
      <c r="K84" s="2093" t="str">
        <f>IF(AE78&lt;&gt;"",IFERROR(VLOOKUP(AE78,AF167:AR177,12,FALSE),""),'第二面-3'!K26)</f>
        <v/>
      </c>
      <c r="L84" s="2093"/>
      <c r="M84" s="2093"/>
      <c r="N84" s="2093"/>
      <c r="O84" s="2093"/>
      <c r="P84" s="2093"/>
      <c r="Q84" s="2093"/>
      <c r="R84" s="2093"/>
      <c r="S84" s="2093"/>
      <c r="T84" s="2093"/>
      <c r="U84" s="2093"/>
      <c r="V84" s="2093"/>
      <c r="W84" s="2093"/>
      <c r="X84" s="2093"/>
      <c r="Y84" s="2093"/>
      <c r="Z84" s="2093"/>
      <c r="AA84" s="2093"/>
      <c r="AB84" s="2093"/>
      <c r="AC84" s="2093"/>
      <c r="AD84" s="691"/>
    </row>
    <row r="85" spans="1:31" ht="16.5" customHeight="1" thickBot="1">
      <c r="A85" s="873" t="s">
        <v>2804</v>
      </c>
      <c r="B85" s="903"/>
      <c r="C85" s="903"/>
      <c r="D85" s="903"/>
      <c r="E85" s="903"/>
      <c r="F85" s="903"/>
      <c r="G85" s="903"/>
      <c r="H85" s="903"/>
      <c r="I85" s="903"/>
      <c r="J85" s="903"/>
      <c r="K85" s="2093" t="str">
        <f>IF(AE78&lt;&gt;"",IFERROR(VLOOKUP(AE78,AF167:AR177,13,FALSE),""),'第二面-3'!K27)</f>
        <v/>
      </c>
      <c r="L85" s="2093"/>
      <c r="M85" s="2093"/>
      <c r="N85" s="2093"/>
      <c r="O85" s="2093"/>
      <c r="P85" s="2093"/>
      <c r="Q85" s="2093"/>
      <c r="R85" s="2093"/>
      <c r="S85" s="2093"/>
      <c r="T85" s="2093"/>
      <c r="U85" s="2093"/>
      <c r="V85" s="2093"/>
      <c r="W85" s="2093"/>
      <c r="X85" s="2093"/>
      <c r="Y85" s="2093"/>
      <c r="Z85" s="2093"/>
      <c r="AA85" s="2093"/>
      <c r="AB85" s="2093"/>
      <c r="AC85" s="2093"/>
      <c r="AD85" s="691"/>
    </row>
    <row r="86" spans="1:31" ht="16.5" customHeight="1" thickBot="1">
      <c r="A86" s="873" t="s">
        <v>2747</v>
      </c>
      <c r="B86" s="903"/>
      <c r="C86" s="903"/>
      <c r="D86" s="903"/>
      <c r="E86" s="903"/>
      <c r="F86" s="907"/>
      <c r="G86" s="907"/>
      <c r="H86" s="907"/>
      <c r="I86" s="907"/>
      <c r="J86" s="907"/>
      <c r="K86" s="907" t="s">
        <v>2571</v>
      </c>
      <c r="L86" s="2132" t="str">
        <f>IF(AE86&lt;&gt;"",IFERROR(VLOOKUP(AE86,AF167:AR177,2,FALSE),""),'第二面-3'!L28)</f>
        <v/>
      </c>
      <c r="M86" s="2132"/>
      <c r="N86" s="2132"/>
      <c r="O86" s="2131" t="s">
        <v>2572</v>
      </c>
      <c r="P86" s="2131"/>
      <c r="Q86" s="2131"/>
      <c r="R86" s="2132" t="str">
        <f>IF(AE86&lt;&gt;"",IFERROR(VLOOKUP(AE86,AF167:AR177,3,FALSE),""),'第二面-3'!R28)</f>
        <v/>
      </c>
      <c r="S86" s="2132"/>
      <c r="T86" s="2132"/>
      <c r="U86" s="2131" t="s">
        <v>2573</v>
      </c>
      <c r="V86" s="2131"/>
      <c r="W86" s="2131"/>
      <c r="X86" s="2132" t="str">
        <f>IF(AE86&lt;&gt;"",IFERROR(VLOOKUP(AE86,AF167:AR177,4,FALSE),""),'第二面-3'!X28)</f>
        <v/>
      </c>
      <c r="Y86" s="2132"/>
      <c r="Z86" s="2132"/>
      <c r="AA86" s="2132"/>
      <c r="AB86" s="2132"/>
      <c r="AC86" s="903" t="s">
        <v>17</v>
      </c>
      <c r="AD86" s="691" t="s">
        <v>2523</v>
      </c>
      <c r="AE86" s="908"/>
    </row>
    <row r="87" spans="1:31" ht="16.5" customHeight="1">
      <c r="A87" s="873" t="s">
        <v>2742</v>
      </c>
      <c r="B87" s="903"/>
      <c r="C87" s="903"/>
      <c r="D87" s="903"/>
      <c r="E87" s="903"/>
      <c r="F87" s="909"/>
      <c r="G87" s="909"/>
      <c r="H87" s="909"/>
      <c r="I87" s="909"/>
      <c r="J87" s="909"/>
      <c r="K87" s="2127" t="str">
        <f>IF(AE86&lt;&gt;"",IFERROR(VLOOKUP(AE86,AF167:AR177,5,FALSE),""),'第二面-3'!K29)</f>
        <v/>
      </c>
      <c r="L87" s="2127"/>
      <c r="M87" s="2127"/>
      <c r="N87" s="2127"/>
      <c r="O87" s="2127"/>
      <c r="P87" s="2127"/>
      <c r="Q87" s="2127"/>
      <c r="R87" s="2127"/>
      <c r="S87" s="2127"/>
      <c r="T87" s="2127"/>
      <c r="U87" s="2127"/>
      <c r="V87" s="2127"/>
      <c r="W87" s="2127"/>
      <c r="X87" s="2127"/>
      <c r="Y87" s="2127"/>
      <c r="Z87" s="2127"/>
      <c r="AA87" s="2127"/>
      <c r="AB87" s="2127"/>
      <c r="AC87" s="2127"/>
      <c r="AD87" s="691"/>
    </row>
    <row r="88" spans="1:31" ht="16.5" customHeight="1">
      <c r="A88" s="873" t="s">
        <v>2803</v>
      </c>
      <c r="B88" s="903"/>
      <c r="C88" s="903"/>
      <c r="D88" s="903"/>
      <c r="E88" s="903"/>
      <c r="F88" s="903"/>
      <c r="G88" s="903"/>
      <c r="H88" s="903"/>
      <c r="I88" s="903"/>
      <c r="J88" s="903"/>
      <c r="K88" s="903" t="s">
        <v>2571</v>
      </c>
      <c r="L88" s="2130" t="str">
        <f>IF(AE86&lt;&gt;"",IFERROR(VLOOKUP(AE86,AF167:AR177,6,FALSE),""),'第二面-3'!L30)</f>
        <v/>
      </c>
      <c r="M88" s="2130"/>
      <c r="N88" s="2131" t="s">
        <v>2576</v>
      </c>
      <c r="O88" s="2131"/>
      <c r="P88" s="2131"/>
      <c r="Q88" s="2131"/>
      <c r="R88" s="2131"/>
      <c r="S88" s="2132" t="str">
        <f>IF(AE86&lt;&gt;"",IFERROR(VLOOKUP(AE86,AF167:AR177,7,FALSE),""),'第二面-3'!R28)</f>
        <v/>
      </c>
      <c r="T88" s="2132"/>
      <c r="U88" s="2131" t="s">
        <v>2577</v>
      </c>
      <c r="V88" s="2131"/>
      <c r="W88" s="2131"/>
      <c r="X88" s="2131"/>
      <c r="Y88" s="2132" t="str">
        <f>IF(AE86&lt;&gt;"",IFERROR(VLOOKUP(AE86,AF167:AR177,8,FALSE),""),'第二面-3'!Y30)</f>
        <v/>
      </c>
      <c r="Z88" s="2132"/>
      <c r="AA88" s="2132"/>
      <c r="AB88" s="2132"/>
      <c r="AC88" s="903" t="s">
        <v>17</v>
      </c>
      <c r="AD88" s="691"/>
    </row>
    <row r="89" spans="1:31" ht="16.5" customHeight="1">
      <c r="A89" s="873"/>
      <c r="B89" s="903"/>
      <c r="C89" s="903"/>
      <c r="D89" s="903"/>
      <c r="E89" s="903"/>
      <c r="F89" s="903"/>
      <c r="G89" s="903"/>
      <c r="H89" s="903"/>
      <c r="I89" s="903"/>
      <c r="J89" s="903"/>
      <c r="K89" s="2136" t="str">
        <f>IF(AE86&lt;&gt;"",IFERROR(VLOOKUP(AE86,AF167:AR177,9,FALSE),""),'第二面-3'!K31)</f>
        <v/>
      </c>
      <c r="L89" s="2136"/>
      <c r="M89" s="2136"/>
      <c r="N89" s="2136"/>
      <c r="O89" s="2136"/>
      <c r="P89" s="2136"/>
      <c r="Q89" s="2136"/>
      <c r="R89" s="2136"/>
      <c r="S89" s="2136"/>
      <c r="T89" s="2136"/>
      <c r="U89" s="2136"/>
      <c r="V89" s="2136"/>
      <c r="W89" s="2136"/>
      <c r="X89" s="2136"/>
      <c r="Y89" s="2136"/>
      <c r="Z89" s="2136"/>
      <c r="AA89" s="2136"/>
      <c r="AB89" s="2136"/>
      <c r="AC89" s="2136"/>
      <c r="AD89" s="691"/>
    </row>
    <row r="90" spans="1:31" ht="16.5" customHeight="1">
      <c r="A90" s="873" t="s">
        <v>2749</v>
      </c>
      <c r="B90" s="903"/>
      <c r="C90" s="903"/>
      <c r="D90" s="903"/>
      <c r="E90" s="903"/>
      <c r="F90" s="903"/>
      <c r="G90" s="903"/>
      <c r="H90" s="903"/>
      <c r="I90" s="903"/>
      <c r="J90" s="903"/>
      <c r="K90" s="2128" t="str">
        <f>IF(AE86&lt;&gt;"",IFERROR(VLOOKUP(AE86,AF167:AR177,10,FALSE),""),'第二面-3'!K32)</f>
        <v/>
      </c>
      <c r="L90" s="2128"/>
      <c r="M90" s="2128"/>
      <c r="N90" s="902"/>
      <c r="O90" s="902"/>
      <c r="P90" s="902"/>
      <c r="Q90" s="903"/>
      <c r="R90" s="903"/>
      <c r="S90" s="903"/>
      <c r="T90" s="903"/>
      <c r="U90" s="903"/>
      <c r="V90" s="903"/>
      <c r="W90" s="903"/>
      <c r="X90" s="903"/>
      <c r="Y90" s="903"/>
      <c r="Z90" s="903"/>
      <c r="AA90" s="903"/>
      <c r="AB90" s="903"/>
      <c r="AC90" s="903"/>
      <c r="AD90" s="691"/>
    </row>
    <row r="91" spans="1:31" ht="16.5" customHeight="1">
      <c r="A91" s="873" t="s">
        <v>2750</v>
      </c>
      <c r="B91" s="903"/>
      <c r="C91" s="903"/>
      <c r="D91" s="903"/>
      <c r="E91" s="903"/>
      <c r="F91" s="903"/>
      <c r="G91" s="903"/>
      <c r="H91" s="903"/>
      <c r="I91" s="903"/>
      <c r="J91" s="903"/>
      <c r="K91" s="2127" t="str">
        <f>IF(AE86&lt;&gt;"",IFERROR(VLOOKUP(AE86,AF167:AR177,11,FALSE),""),'第二面-3'!K33)</f>
        <v/>
      </c>
      <c r="L91" s="2127"/>
      <c r="M91" s="2127"/>
      <c r="N91" s="2127"/>
      <c r="O91" s="2127"/>
      <c r="P91" s="2127"/>
      <c r="Q91" s="2127"/>
      <c r="R91" s="2127"/>
      <c r="S91" s="2127"/>
      <c r="T91" s="2127"/>
      <c r="U91" s="2127"/>
      <c r="V91" s="2127"/>
      <c r="W91" s="2127"/>
      <c r="X91" s="2127"/>
      <c r="Y91" s="2127"/>
      <c r="Z91" s="2127"/>
      <c r="AA91" s="2127"/>
      <c r="AB91" s="2127"/>
      <c r="AC91" s="2127"/>
      <c r="AD91" s="691"/>
    </row>
    <row r="92" spans="1:31" ht="16.5" customHeight="1">
      <c r="A92" s="873" t="s">
        <v>2751</v>
      </c>
      <c r="B92" s="903"/>
      <c r="C92" s="903"/>
      <c r="D92" s="903"/>
      <c r="E92" s="903"/>
      <c r="F92" s="903"/>
      <c r="G92" s="903"/>
      <c r="H92" s="903"/>
      <c r="I92" s="903"/>
      <c r="J92" s="903"/>
      <c r="K92" s="2093" t="str">
        <f>IF(AE86&lt;&gt;"",IFERROR(VLOOKUP(AE86,AF167:AR177,12,FALSE),""),'第二面-3'!K34)</f>
        <v/>
      </c>
      <c r="L92" s="2093"/>
      <c r="M92" s="2093"/>
      <c r="N92" s="2093"/>
      <c r="O92" s="2093"/>
      <c r="P92" s="2093"/>
      <c r="Q92" s="2093"/>
      <c r="R92" s="2093"/>
      <c r="S92" s="2093"/>
      <c r="T92" s="2093"/>
      <c r="U92" s="2093"/>
      <c r="V92" s="2093"/>
      <c r="W92" s="2093"/>
      <c r="X92" s="2093"/>
      <c r="Y92" s="2093"/>
      <c r="Z92" s="2093"/>
      <c r="AA92" s="2093"/>
      <c r="AB92" s="2093"/>
      <c r="AC92" s="2093"/>
      <c r="AD92" s="691"/>
    </row>
    <row r="93" spans="1:31" ht="16.5" customHeight="1">
      <c r="A93" s="873" t="s">
        <v>2804</v>
      </c>
      <c r="B93" s="903"/>
      <c r="C93" s="903"/>
      <c r="D93" s="903"/>
      <c r="E93" s="903"/>
      <c r="F93" s="903"/>
      <c r="G93" s="903"/>
      <c r="H93" s="903"/>
      <c r="I93" s="903"/>
      <c r="J93" s="903"/>
      <c r="K93" s="2093" t="str">
        <f>IF(AE86&lt;&gt;"",IFERROR(VLOOKUP(AE86,AF167:AR177,13,FALSE),""),'第二面-3'!K35)</f>
        <v/>
      </c>
      <c r="L93" s="2093"/>
      <c r="M93" s="2093"/>
      <c r="N93" s="2093"/>
      <c r="O93" s="2093"/>
      <c r="P93" s="2093"/>
      <c r="Q93" s="2093"/>
      <c r="R93" s="2093"/>
      <c r="S93" s="2093"/>
      <c r="T93" s="2093"/>
      <c r="U93" s="2093"/>
      <c r="V93" s="2093"/>
      <c r="W93" s="2093"/>
      <c r="X93" s="2093"/>
      <c r="Y93" s="2093"/>
      <c r="Z93" s="2093"/>
      <c r="AA93" s="2093"/>
      <c r="AB93" s="2093"/>
      <c r="AC93" s="2093"/>
      <c r="AD93" s="691"/>
    </row>
    <row r="94" spans="1:31" ht="8.4499999999999993" customHeight="1">
      <c r="A94" s="873"/>
      <c r="B94" s="2137"/>
      <c r="C94" s="2137"/>
      <c r="D94" s="2137"/>
      <c r="E94" s="2137"/>
      <c r="F94" s="2137"/>
      <c r="G94" s="2137"/>
      <c r="H94" s="2137"/>
      <c r="I94" s="2137"/>
      <c r="J94" s="2137"/>
      <c r="K94" s="2137"/>
      <c r="L94" s="2137"/>
      <c r="M94" s="2138"/>
      <c r="N94" s="2138"/>
      <c r="O94" s="2138"/>
      <c r="P94" s="2138"/>
      <c r="Q94" s="2138"/>
      <c r="R94" s="2138"/>
      <c r="S94" s="2138"/>
      <c r="T94" s="2138"/>
      <c r="U94" s="2138"/>
      <c r="V94" s="2138"/>
      <c r="W94" s="2138"/>
      <c r="X94" s="2138"/>
      <c r="Y94" s="2138"/>
      <c r="Z94" s="2138"/>
      <c r="AA94" s="2138"/>
      <c r="AB94" s="2138"/>
      <c r="AC94" s="2138"/>
      <c r="AD94" s="691"/>
    </row>
    <row r="95" spans="1:31" s="871" customFormat="1" ht="15.75" customHeight="1">
      <c r="A95" s="915" t="s">
        <v>3928</v>
      </c>
      <c r="B95" s="915"/>
      <c r="C95" s="915"/>
      <c r="D95" s="915"/>
      <c r="E95" s="915"/>
      <c r="F95" s="915"/>
      <c r="G95" s="915"/>
      <c r="H95" s="915"/>
      <c r="I95" s="915"/>
      <c r="J95" s="915"/>
      <c r="K95" s="915"/>
      <c r="L95" s="915"/>
      <c r="M95" s="915"/>
      <c r="N95" s="915"/>
      <c r="O95" s="915"/>
      <c r="P95" s="915"/>
      <c r="Q95" s="915"/>
      <c r="R95" s="915"/>
      <c r="S95" s="915"/>
      <c r="T95" s="915"/>
      <c r="U95" s="915"/>
      <c r="V95" s="915"/>
      <c r="W95" s="915"/>
      <c r="X95" s="915"/>
      <c r="Y95" s="915"/>
      <c r="Z95" s="915"/>
      <c r="AA95" s="915"/>
      <c r="AB95" s="915"/>
      <c r="AC95" s="915"/>
      <c r="AD95" s="870"/>
    </row>
    <row r="96" spans="1:31" ht="15.75" customHeight="1" thickBot="1">
      <c r="A96" s="873" t="s">
        <v>3929</v>
      </c>
      <c r="B96" s="903"/>
      <c r="C96" s="903"/>
      <c r="D96" s="903"/>
      <c r="E96" s="903"/>
      <c r="F96" s="903"/>
      <c r="G96" s="903"/>
      <c r="H96" s="903"/>
      <c r="I96" s="903"/>
      <c r="J96" s="903"/>
      <c r="K96" s="903"/>
      <c r="L96" s="903"/>
      <c r="M96" s="903"/>
      <c r="N96" s="903"/>
      <c r="O96" s="903"/>
      <c r="P96" s="903"/>
      <c r="Q96" s="903"/>
      <c r="R96" s="903"/>
      <c r="S96" s="903"/>
      <c r="T96" s="903"/>
      <c r="U96" s="903"/>
      <c r="V96" s="903"/>
      <c r="W96" s="903"/>
      <c r="X96" s="903"/>
      <c r="Y96" s="903"/>
      <c r="Z96" s="903"/>
      <c r="AA96" s="903"/>
      <c r="AB96" s="903"/>
      <c r="AC96" s="903"/>
      <c r="AD96" s="691"/>
    </row>
    <row r="97" spans="1:31" ht="15.75" customHeight="1" thickBot="1">
      <c r="A97" s="873" t="s">
        <v>2795</v>
      </c>
      <c r="B97" s="903"/>
      <c r="C97" s="903"/>
      <c r="D97" s="903"/>
      <c r="E97" s="903"/>
      <c r="F97" s="903"/>
      <c r="G97" s="903"/>
      <c r="H97" s="903"/>
      <c r="I97" s="903"/>
      <c r="J97" s="903"/>
      <c r="K97" s="2127" t="str">
        <f>IF(AE97&lt;&gt;"",IFERROR(VLOOKUP(AE97,AF167:AR177,5,FALSE),""),'第二面-2'!K25)</f>
        <v/>
      </c>
      <c r="L97" s="2127"/>
      <c r="M97" s="2127"/>
      <c r="N97" s="2127"/>
      <c r="O97" s="2127"/>
      <c r="P97" s="2127"/>
      <c r="Q97" s="2127"/>
      <c r="R97" s="2127"/>
      <c r="S97" s="2127"/>
      <c r="T97" s="2127"/>
      <c r="U97" s="2127"/>
      <c r="V97" s="2127"/>
      <c r="W97" s="2127"/>
      <c r="X97" s="2127"/>
      <c r="Y97" s="2127"/>
      <c r="Z97" s="2127"/>
      <c r="AA97" s="2127"/>
      <c r="AB97" s="2127"/>
      <c r="AC97" s="2127"/>
      <c r="AD97" s="691" t="s">
        <v>2523</v>
      </c>
      <c r="AE97" s="908"/>
    </row>
    <row r="98" spans="1:31" ht="15.75" customHeight="1">
      <c r="A98" s="873" t="s">
        <v>2796</v>
      </c>
      <c r="B98" s="903"/>
      <c r="C98" s="903"/>
      <c r="D98" s="903"/>
      <c r="E98" s="903"/>
      <c r="F98" s="903"/>
      <c r="G98" s="903"/>
      <c r="H98" s="903"/>
      <c r="I98" s="903"/>
      <c r="J98" s="903"/>
      <c r="K98" s="2127" t="str">
        <f>IF(AE97&lt;&gt;"",IFERROR(VLOOKUP(AE97,AF167:AR177,9,FALSE),""),'第二面-2'!K26)</f>
        <v/>
      </c>
      <c r="L98" s="2127"/>
      <c r="M98" s="2127"/>
      <c r="N98" s="2127"/>
      <c r="O98" s="2127"/>
      <c r="P98" s="2127"/>
      <c r="Q98" s="2127"/>
      <c r="R98" s="2127"/>
      <c r="S98" s="2127"/>
      <c r="T98" s="2127"/>
      <c r="U98" s="2127"/>
      <c r="V98" s="2127"/>
      <c r="W98" s="2127"/>
      <c r="X98" s="2127"/>
      <c r="Y98" s="2127"/>
      <c r="Z98" s="2127"/>
      <c r="AA98" s="2127"/>
      <c r="AB98" s="2127"/>
      <c r="AC98" s="2127"/>
      <c r="AD98" s="691"/>
    </row>
    <row r="99" spans="1:31" ht="15.75" customHeight="1">
      <c r="A99" s="873" t="s">
        <v>2743</v>
      </c>
      <c r="B99" s="903"/>
      <c r="C99" s="903"/>
      <c r="D99" s="903"/>
      <c r="E99" s="903"/>
      <c r="F99" s="903"/>
      <c r="G99" s="903"/>
      <c r="H99" s="903"/>
      <c r="I99" s="903"/>
      <c r="J99" s="903"/>
      <c r="K99" s="2128" t="str">
        <f>IF(AE97&lt;&gt;"",IFERROR(VLOOKUP(AE97,AF167:AR177,10,FALSE),""),'第二面-2'!K27)</f>
        <v/>
      </c>
      <c r="L99" s="2128"/>
      <c r="M99" s="2128"/>
      <c r="N99" s="902"/>
      <c r="O99" s="902"/>
      <c r="P99" s="902"/>
      <c r="Q99" s="903"/>
      <c r="R99" s="903"/>
      <c r="S99" s="903"/>
      <c r="T99" s="903"/>
      <c r="U99" s="903"/>
      <c r="V99" s="903"/>
      <c r="W99" s="903"/>
      <c r="X99" s="903"/>
      <c r="Y99" s="903"/>
      <c r="Z99" s="903"/>
      <c r="AA99" s="903"/>
      <c r="AB99" s="903"/>
      <c r="AC99" s="903"/>
      <c r="AD99" s="691"/>
    </row>
    <row r="100" spans="1:31" ht="15.75" customHeight="1">
      <c r="A100" s="873" t="s">
        <v>2797</v>
      </c>
      <c r="B100" s="903"/>
      <c r="C100" s="903"/>
      <c r="D100" s="903"/>
      <c r="E100" s="903"/>
      <c r="F100" s="903"/>
      <c r="G100" s="903"/>
      <c r="H100" s="903"/>
      <c r="I100" s="903"/>
      <c r="J100" s="903"/>
      <c r="K100" s="2127" t="str">
        <f>IF(AE97&lt;&gt;"",IFERROR(VLOOKUP(AE97,AF167:AR177,11,FALSE),""),'第二面-2'!K28)</f>
        <v/>
      </c>
      <c r="L100" s="2127"/>
      <c r="M100" s="2127"/>
      <c r="N100" s="2127"/>
      <c r="O100" s="2127"/>
      <c r="P100" s="2127"/>
      <c r="Q100" s="2127"/>
      <c r="R100" s="2127"/>
      <c r="S100" s="2127"/>
      <c r="T100" s="2127"/>
      <c r="U100" s="2127"/>
      <c r="V100" s="2127"/>
      <c r="W100" s="2127"/>
      <c r="X100" s="2127"/>
      <c r="Y100" s="2127"/>
      <c r="Z100" s="2127"/>
      <c r="AA100" s="2127"/>
      <c r="AB100" s="2127"/>
      <c r="AC100" s="2127"/>
      <c r="AD100" s="691"/>
    </row>
    <row r="101" spans="1:31" ht="15.75" customHeight="1">
      <c r="A101" s="873" t="s">
        <v>2745</v>
      </c>
      <c r="B101" s="903"/>
      <c r="C101" s="903"/>
      <c r="D101" s="903"/>
      <c r="E101" s="903"/>
      <c r="F101" s="903"/>
      <c r="G101" s="903"/>
      <c r="H101" s="903"/>
      <c r="I101" s="903"/>
      <c r="J101" s="903"/>
      <c r="K101" s="2093" t="str">
        <f>IF(AE97&lt;&gt;"",IFERROR(VLOOKUP(AE97,AF167:AR177,12,FALSE),""),'第二面-2'!K29)</f>
        <v/>
      </c>
      <c r="L101" s="2093"/>
      <c r="M101" s="2093"/>
      <c r="N101" s="2093"/>
      <c r="O101" s="2093"/>
      <c r="P101" s="2093"/>
      <c r="Q101" s="2093"/>
      <c r="R101" s="2093"/>
      <c r="S101" s="2093"/>
      <c r="T101" s="2093"/>
      <c r="U101" s="2093"/>
      <c r="V101" s="2093"/>
      <c r="W101" s="2093"/>
      <c r="X101" s="2093"/>
      <c r="Y101" s="2093"/>
      <c r="Z101" s="2093"/>
      <c r="AA101" s="2093"/>
      <c r="AB101" s="2093"/>
      <c r="AC101" s="2093"/>
      <c r="AD101" s="691"/>
    </row>
    <row r="102" spans="1:31" ht="15.75" customHeight="1">
      <c r="A102" s="873" t="s">
        <v>2798</v>
      </c>
      <c r="B102" s="903"/>
      <c r="C102" s="903"/>
      <c r="D102" s="903"/>
      <c r="E102" s="903"/>
      <c r="F102" s="903"/>
      <c r="G102" s="903"/>
      <c r="H102" s="903"/>
      <c r="I102" s="903"/>
      <c r="J102" s="903"/>
      <c r="K102" s="2093" t="str">
        <f>IF(AE97&lt;&gt;"",IFERROR(VLOOKUP(AE97,AF167:AR177,14,FALSE),""),'第二面-2'!K30)</f>
        <v/>
      </c>
      <c r="L102" s="2093"/>
      <c r="M102" s="2093"/>
      <c r="N102" s="2093"/>
      <c r="O102" s="2093"/>
      <c r="P102" s="2093"/>
      <c r="Q102" s="2093"/>
      <c r="R102" s="2093"/>
      <c r="S102" s="2093"/>
      <c r="T102" s="2093"/>
      <c r="U102" s="2093"/>
      <c r="V102" s="2093"/>
      <c r="W102" s="2093"/>
      <c r="X102" s="2093"/>
      <c r="Y102" s="2093"/>
      <c r="Z102" s="2093"/>
      <c r="AA102" s="2093"/>
      <c r="AB102" s="2093"/>
      <c r="AC102" s="2093"/>
      <c r="AD102" s="691"/>
    </row>
    <row r="103" spans="1:31" ht="15.75" customHeight="1">
      <c r="A103" s="873" t="s">
        <v>2799</v>
      </c>
      <c r="B103" s="903"/>
      <c r="C103" s="903"/>
      <c r="D103" s="903"/>
      <c r="E103" s="903"/>
      <c r="F103" s="903"/>
      <c r="G103" s="903"/>
      <c r="H103" s="903"/>
      <c r="I103" s="903"/>
      <c r="J103" s="903"/>
      <c r="K103" s="2093" t="str">
        <f>IF(AE97&lt;&gt;"",IFERROR(VLOOKUP(AE97,AF167:AR177,13,FALSE),""),'第二面-2'!K31)</f>
        <v/>
      </c>
      <c r="L103" s="2093"/>
      <c r="M103" s="2093"/>
      <c r="N103" s="2093"/>
      <c r="O103" s="2093"/>
      <c r="P103" s="2093"/>
      <c r="Q103" s="2093"/>
      <c r="R103" s="2093"/>
      <c r="S103" s="2093"/>
      <c r="T103" s="2093"/>
      <c r="U103" s="2093"/>
      <c r="V103" s="2093"/>
      <c r="W103" s="2093"/>
      <c r="X103" s="2093"/>
      <c r="Y103" s="2093"/>
      <c r="Z103" s="2093"/>
      <c r="AA103" s="2093"/>
      <c r="AB103" s="2093"/>
      <c r="AC103" s="2093"/>
      <c r="AD103" s="691"/>
    </row>
    <row r="104" spans="1:31" ht="9" customHeight="1">
      <c r="A104" s="916"/>
      <c r="B104" s="2133"/>
      <c r="C104" s="2133"/>
      <c r="D104" s="2133"/>
      <c r="E104" s="2133"/>
      <c r="F104" s="2133"/>
      <c r="G104" s="2133"/>
      <c r="H104" s="2133"/>
      <c r="I104" s="2133"/>
      <c r="J104" s="2133"/>
      <c r="K104" s="2133"/>
      <c r="L104" s="2134"/>
      <c r="M104" s="2134"/>
      <c r="N104" s="2134"/>
      <c r="O104" s="2134"/>
      <c r="P104" s="2134"/>
      <c r="Q104" s="2134"/>
      <c r="R104" s="2134"/>
      <c r="S104" s="2134"/>
      <c r="T104" s="2134"/>
      <c r="U104" s="2134"/>
      <c r="V104" s="2134"/>
      <c r="W104" s="2134"/>
      <c r="X104" s="2134"/>
      <c r="Y104" s="2134"/>
      <c r="Z104" s="2134"/>
      <c r="AA104" s="2134"/>
      <c r="AB104" s="2134"/>
      <c r="AC104" s="2134"/>
      <c r="AD104" s="691"/>
    </row>
    <row r="105" spans="1:31" ht="15.75" customHeight="1" thickBot="1">
      <c r="A105" s="873" t="s">
        <v>3930</v>
      </c>
      <c r="B105" s="903"/>
      <c r="C105" s="903"/>
      <c r="D105" s="903"/>
      <c r="E105" s="903"/>
      <c r="F105" s="903"/>
      <c r="G105" s="903"/>
      <c r="H105" s="903"/>
      <c r="I105" s="903"/>
      <c r="J105" s="903"/>
      <c r="K105" s="903"/>
      <c r="L105" s="903"/>
      <c r="M105" s="903"/>
      <c r="N105" s="903"/>
      <c r="O105" s="903"/>
      <c r="P105" s="903"/>
      <c r="Q105" s="903"/>
      <c r="R105" s="903"/>
      <c r="S105" s="903"/>
      <c r="T105" s="903"/>
      <c r="U105" s="903"/>
      <c r="V105" s="903"/>
      <c r="W105" s="903"/>
      <c r="X105" s="903"/>
      <c r="Y105" s="903"/>
      <c r="Z105" s="903"/>
      <c r="AA105" s="903"/>
      <c r="AB105" s="903"/>
      <c r="AC105" s="903"/>
      <c r="AD105" s="691"/>
    </row>
    <row r="106" spans="1:31" ht="15.75" customHeight="1" thickBot="1">
      <c r="A106" s="873" t="s">
        <v>2795</v>
      </c>
      <c r="B106" s="903"/>
      <c r="C106" s="903"/>
      <c r="D106" s="903"/>
      <c r="E106" s="903"/>
      <c r="F106" s="903"/>
      <c r="G106" s="903"/>
      <c r="H106" s="903"/>
      <c r="I106" s="903"/>
      <c r="J106" s="903"/>
      <c r="K106" s="2127" t="str">
        <f>IF(AE106&lt;&gt;"",IFERROR(VLOOKUP(AE106,AF167:AR177,5,FALSE),""),'第二面-2'!K33)</f>
        <v/>
      </c>
      <c r="L106" s="2127"/>
      <c r="M106" s="2127"/>
      <c r="N106" s="2127"/>
      <c r="O106" s="2127"/>
      <c r="P106" s="2127"/>
      <c r="Q106" s="2127"/>
      <c r="R106" s="2127"/>
      <c r="S106" s="2127"/>
      <c r="T106" s="2127"/>
      <c r="U106" s="2127"/>
      <c r="V106" s="2127"/>
      <c r="W106" s="2127"/>
      <c r="X106" s="2127"/>
      <c r="Y106" s="2127"/>
      <c r="Z106" s="2127"/>
      <c r="AA106" s="2127"/>
      <c r="AB106" s="2127"/>
      <c r="AC106" s="2127"/>
      <c r="AD106" s="691" t="s">
        <v>2523</v>
      </c>
      <c r="AE106" s="908"/>
    </row>
    <row r="107" spans="1:31" ht="15.75" customHeight="1">
      <c r="A107" s="873" t="s">
        <v>2796</v>
      </c>
      <c r="B107" s="903"/>
      <c r="C107" s="903"/>
      <c r="D107" s="903"/>
      <c r="E107" s="903"/>
      <c r="F107" s="903"/>
      <c r="G107" s="903"/>
      <c r="H107" s="903"/>
      <c r="I107" s="903"/>
      <c r="J107" s="903"/>
      <c r="K107" s="2127" t="str">
        <f>IF(AE106&lt;&gt;"",IFERROR(VLOOKUP(AE106,AF167:AR177,9,FALSE),""),'第二面-2'!K34)</f>
        <v/>
      </c>
      <c r="L107" s="2127"/>
      <c r="M107" s="2127"/>
      <c r="N107" s="2127"/>
      <c r="O107" s="2127"/>
      <c r="P107" s="2127"/>
      <c r="Q107" s="2127"/>
      <c r="R107" s="2127"/>
      <c r="S107" s="2127"/>
      <c r="T107" s="2127"/>
      <c r="U107" s="2127"/>
      <c r="V107" s="2127"/>
      <c r="W107" s="2127"/>
      <c r="X107" s="2127"/>
      <c r="Y107" s="2127"/>
      <c r="Z107" s="2127"/>
      <c r="AA107" s="2127"/>
      <c r="AB107" s="2127"/>
      <c r="AC107" s="2127"/>
      <c r="AD107" s="691"/>
    </row>
    <row r="108" spans="1:31" ht="15.75" customHeight="1">
      <c r="A108" s="873" t="s">
        <v>2743</v>
      </c>
      <c r="B108" s="903"/>
      <c r="C108" s="903"/>
      <c r="D108" s="903"/>
      <c r="E108" s="903"/>
      <c r="F108" s="903"/>
      <c r="G108" s="903"/>
      <c r="H108" s="903"/>
      <c r="I108" s="903"/>
      <c r="J108" s="903"/>
      <c r="K108" s="2128" t="str">
        <f>IF(AE106&lt;&gt;"",IFERROR(VLOOKUP(AE106,AF167:AR177,10,FALSE),""),'第二面-2'!K35)</f>
        <v/>
      </c>
      <c r="L108" s="2128"/>
      <c r="M108" s="2128"/>
      <c r="N108" s="902"/>
      <c r="O108" s="902"/>
      <c r="P108" s="902"/>
      <c r="Q108" s="903"/>
      <c r="R108" s="903"/>
      <c r="S108" s="903"/>
      <c r="T108" s="903"/>
      <c r="U108" s="903"/>
      <c r="V108" s="903"/>
      <c r="W108" s="903"/>
      <c r="X108" s="903"/>
      <c r="Y108" s="903"/>
      <c r="Z108" s="903"/>
      <c r="AA108" s="903"/>
      <c r="AB108" s="903"/>
      <c r="AC108" s="903"/>
      <c r="AD108" s="691"/>
    </row>
    <row r="109" spans="1:31" ht="15.75" customHeight="1">
      <c r="A109" s="873" t="s">
        <v>2797</v>
      </c>
      <c r="B109" s="903"/>
      <c r="C109" s="903"/>
      <c r="D109" s="903"/>
      <c r="E109" s="903"/>
      <c r="F109" s="903"/>
      <c r="G109" s="903"/>
      <c r="H109" s="903"/>
      <c r="I109" s="903"/>
      <c r="J109" s="903"/>
      <c r="K109" s="2127" t="str">
        <f>IF(AE106&lt;&gt;"",IFERROR(VLOOKUP(AE106,AF167:AR177,11,FALSE),""),'第二面-2'!K36)</f>
        <v/>
      </c>
      <c r="L109" s="2127"/>
      <c r="M109" s="2127"/>
      <c r="N109" s="2127"/>
      <c r="O109" s="2127"/>
      <c r="P109" s="2127"/>
      <c r="Q109" s="2127"/>
      <c r="R109" s="2127"/>
      <c r="S109" s="2127"/>
      <c r="T109" s="2127"/>
      <c r="U109" s="2127"/>
      <c r="V109" s="2127"/>
      <c r="W109" s="2127"/>
      <c r="X109" s="2127"/>
      <c r="Y109" s="2127"/>
      <c r="Z109" s="2127"/>
      <c r="AA109" s="2127"/>
      <c r="AB109" s="2127"/>
      <c r="AC109" s="2127"/>
      <c r="AD109" s="691"/>
    </row>
    <row r="110" spans="1:31" ht="15.75" customHeight="1">
      <c r="A110" s="873" t="s">
        <v>2745</v>
      </c>
      <c r="B110" s="903"/>
      <c r="C110" s="903"/>
      <c r="D110" s="903"/>
      <c r="E110" s="903"/>
      <c r="F110" s="903"/>
      <c r="G110" s="903"/>
      <c r="H110" s="903"/>
      <c r="I110" s="903"/>
      <c r="J110" s="903"/>
      <c r="K110" s="2093" t="str">
        <f>IF(AE106&lt;&gt;"",IFERROR(VLOOKUP(AE106,AF167:AR177,12,FALSE),""),'第二面-2'!K37)</f>
        <v/>
      </c>
      <c r="L110" s="2093"/>
      <c r="M110" s="2093"/>
      <c r="N110" s="2093"/>
      <c r="O110" s="2093"/>
      <c r="P110" s="2093"/>
      <c r="Q110" s="2093"/>
      <c r="R110" s="2093"/>
      <c r="S110" s="2093"/>
      <c r="T110" s="2093"/>
      <c r="U110" s="2093"/>
      <c r="V110" s="2093"/>
      <c r="W110" s="2093"/>
      <c r="X110" s="2093"/>
      <c r="Y110" s="2093"/>
      <c r="Z110" s="2093"/>
      <c r="AA110" s="2093"/>
      <c r="AB110" s="2093"/>
      <c r="AC110" s="2093"/>
      <c r="AD110" s="691"/>
    </row>
    <row r="111" spans="1:31" ht="15.75" customHeight="1">
      <c r="A111" s="873" t="s">
        <v>2798</v>
      </c>
      <c r="B111" s="903"/>
      <c r="C111" s="903"/>
      <c r="D111" s="903"/>
      <c r="E111" s="903"/>
      <c r="F111" s="903"/>
      <c r="G111" s="903"/>
      <c r="H111" s="903"/>
      <c r="I111" s="903"/>
      <c r="J111" s="903"/>
      <c r="K111" s="2093" t="str">
        <f>IF(AE106&lt;&gt;"",IFERROR(VLOOKUP(AE106,AF167:AR177,14,FALSE),""),'第二面-2'!K38)</f>
        <v/>
      </c>
      <c r="L111" s="2093"/>
      <c r="M111" s="2093"/>
      <c r="N111" s="2093"/>
      <c r="O111" s="2093"/>
      <c r="P111" s="2093"/>
      <c r="Q111" s="2093"/>
      <c r="R111" s="2093"/>
      <c r="S111" s="2093"/>
      <c r="T111" s="2093"/>
      <c r="U111" s="2093"/>
      <c r="V111" s="2093"/>
      <c r="W111" s="2093"/>
      <c r="X111" s="2093"/>
      <c r="Y111" s="2093"/>
      <c r="Z111" s="2093"/>
      <c r="AA111" s="2093"/>
      <c r="AB111" s="2093"/>
      <c r="AC111" s="2093"/>
      <c r="AD111" s="691"/>
    </row>
    <row r="112" spans="1:31" ht="15.75" customHeight="1">
      <c r="A112" s="873" t="s">
        <v>2799</v>
      </c>
      <c r="B112" s="903"/>
      <c r="C112" s="903"/>
      <c r="D112" s="903"/>
      <c r="E112" s="903"/>
      <c r="F112" s="903"/>
      <c r="G112" s="903"/>
      <c r="H112" s="903"/>
      <c r="I112" s="903"/>
      <c r="J112" s="903"/>
      <c r="K112" s="2093" t="str">
        <f>IF(AE106&lt;&gt;"",IFERROR(VLOOKUP(AE106,AF167:AR177,13,FALSE),""),'第二面-2'!K39)</f>
        <v/>
      </c>
      <c r="L112" s="2093"/>
      <c r="M112" s="2093"/>
      <c r="N112" s="2093"/>
      <c r="O112" s="2093"/>
      <c r="P112" s="2093"/>
      <c r="Q112" s="2093"/>
      <c r="R112" s="2093"/>
      <c r="S112" s="2093"/>
      <c r="T112" s="2093"/>
      <c r="U112" s="2093"/>
      <c r="V112" s="2093"/>
      <c r="W112" s="2093"/>
      <c r="X112" s="2093"/>
      <c r="Y112" s="2093"/>
      <c r="Z112" s="2093"/>
      <c r="AA112" s="2093"/>
      <c r="AB112" s="2093"/>
      <c r="AC112" s="2093"/>
      <c r="AD112" s="879"/>
    </row>
    <row r="113" spans="1:31" ht="9" customHeight="1" thickBot="1">
      <c r="A113" s="917"/>
      <c r="B113" s="2139"/>
      <c r="C113" s="2139"/>
      <c r="D113" s="2139"/>
      <c r="E113" s="2139"/>
      <c r="F113" s="2139"/>
      <c r="G113" s="2139"/>
      <c r="H113" s="2139"/>
      <c r="I113" s="2139"/>
      <c r="J113" s="2139"/>
      <c r="K113" s="2139"/>
      <c r="L113" s="2140"/>
      <c r="M113" s="2140"/>
      <c r="N113" s="2140"/>
      <c r="O113" s="2140"/>
      <c r="P113" s="2140"/>
      <c r="Q113" s="2140"/>
      <c r="R113" s="2140"/>
      <c r="S113" s="2140"/>
      <c r="T113" s="2140"/>
      <c r="U113" s="2140"/>
      <c r="V113" s="2140"/>
      <c r="W113" s="2140"/>
      <c r="X113" s="2140"/>
      <c r="Y113" s="2140"/>
      <c r="Z113" s="2140"/>
      <c r="AA113" s="2140"/>
      <c r="AB113" s="2140"/>
      <c r="AC113" s="2140"/>
      <c r="AD113" s="879"/>
    </row>
    <row r="114" spans="1:31" ht="15.75" customHeight="1" thickBot="1">
      <c r="A114" s="873" t="s">
        <v>2795</v>
      </c>
      <c r="B114" s="903"/>
      <c r="C114" s="903"/>
      <c r="D114" s="903"/>
      <c r="E114" s="903"/>
      <c r="F114" s="903"/>
      <c r="G114" s="903"/>
      <c r="H114" s="903"/>
      <c r="I114" s="903"/>
      <c r="J114" s="903"/>
      <c r="K114" s="2127" t="str">
        <f>IF(AE114&lt;&gt;"",IFERROR(VLOOKUP(AE114,AF167:AR177,5,FALSE),""),'第二面-2'!K40)</f>
        <v/>
      </c>
      <c r="L114" s="2127"/>
      <c r="M114" s="2127"/>
      <c r="N114" s="2127"/>
      <c r="O114" s="2127"/>
      <c r="P114" s="2127"/>
      <c r="Q114" s="2127"/>
      <c r="R114" s="2127"/>
      <c r="S114" s="2127"/>
      <c r="T114" s="2127"/>
      <c r="U114" s="2127"/>
      <c r="V114" s="2127"/>
      <c r="W114" s="2127"/>
      <c r="X114" s="2127"/>
      <c r="Y114" s="2127"/>
      <c r="Z114" s="2127"/>
      <c r="AA114" s="2127"/>
      <c r="AB114" s="2127"/>
      <c r="AC114" s="2127"/>
      <c r="AD114" s="691" t="s">
        <v>2523</v>
      </c>
      <c r="AE114" s="908"/>
    </row>
    <row r="115" spans="1:31" ht="15.75" customHeight="1">
      <c r="A115" s="873" t="s">
        <v>2796</v>
      </c>
      <c r="B115" s="903"/>
      <c r="C115" s="903"/>
      <c r="D115" s="903"/>
      <c r="E115" s="903"/>
      <c r="F115" s="903"/>
      <c r="G115" s="903"/>
      <c r="H115" s="903"/>
      <c r="I115" s="903"/>
      <c r="J115" s="903"/>
      <c r="K115" s="2127" t="str">
        <f>IF(AE114&lt;&gt;"",IFERROR(VLOOKUP(AE114,AF167:AR177,9,FALSE),""),'第二面-2'!K41)</f>
        <v/>
      </c>
      <c r="L115" s="2127"/>
      <c r="M115" s="2127"/>
      <c r="N115" s="2127"/>
      <c r="O115" s="2127"/>
      <c r="P115" s="2127"/>
      <c r="Q115" s="2127"/>
      <c r="R115" s="2127"/>
      <c r="S115" s="2127"/>
      <c r="T115" s="2127"/>
      <c r="U115" s="2127"/>
      <c r="V115" s="2127"/>
      <c r="W115" s="2127"/>
      <c r="X115" s="2127"/>
      <c r="Y115" s="2127"/>
      <c r="Z115" s="2127"/>
      <c r="AA115" s="2127"/>
      <c r="AB115" s="2127"/>
      <c r="AC115" s="2127"/>
      <c r="AD115" s="691"/>
    </row>
    <row r="116" spans="1:31" ht="15.75" customHeight="1">
      <c r="A116" s="873" t="s">
        <v>2743</v>
      </c>
      <c r="B116" s="903"/>
      <c r="C116" s="903"/>
      <c r="D116" s="903"/>
      <c r="E116" s="903"/>
      <c r="F116" s="903"/>
      <c r="G116" s="903"/>
      <c r="H116" s="903"/>
      <c r="I116" s="903"/>
      <c r="J116" s="903"/>
      <c r="K116" s="2128" t="str">
        <f>IF(AE114&lt;&gt;"",IFERROR(VLOOKUP(AE114,AF167:AR177,10,FALSE),""),'第二面-2'!K42)</f>
        <v/>
      </c>
      <c r="L116" s="2128"/>
      <c r="M116" s="2128"/>
      <c r="N116" s="902"/>
      <c r="O116" s="902"/>
      <c r="P116" s="902"/>
      <c r="Q116" s="903"/>
      <c r="R116" s="903"/>
      <c r="S116" s="903"/>
      <c r="T116" s="903"/>
      <c r="U116" s="903"/>
      <c r="V116" s="903"/>
      <c r="W116" s="903"/>
      <c r="X116" s="903"/>
      <c r="Y116" s="903"/>
      <c r="Z116" s="903"/>
      <c r="AA116" s="903"/>
      <c r="AB116" s="903"/>
      <c r="AC116" s="903"/>
      <c r="AD116" s="691"/>
    </row>
    <row r="117" spans="1:31" ht="15.75" customHeight="1">
      <c r="A117" s="873" t="s">
        <v>2797</v>
      </c>
      <c r="B117" s="903"/>
      <c r="C117" s="903"/>
      <c r="D117" s="903"/>
      <c r="E117" s="903"/>
      <c r="F117" s="903"/>
      <c r="G117" s="903"/>
      <c r="H117" s="903"/>
      <c r="I117" s="903"/>
      <c r="J117" s="903"/>
      <c r="K117" s="2127" t="str">
        <f>IF(AE114&lt;&gt;"",IFERROR(VLOOKUP(AE114,AF167:AR177,11,FALSE),""),'第二面-2'!K43)</f>
        <v/>
      </c>
      <c r="L117" s="2127"/>
      <c r="M117" s="2127"/>
      <c r="N117" s="2127"/>
      <c r="O117" s="2127"/>
      <c r="P117" s="2127"/>
      <c r="Q117" s="2127"/>
      <c r="R117" s="2127"/>
      <c r="S117" s="2127"/>
      <c r="T117" s="2127"/>
      <c r="U117" s="2127"/>
      <c r="V117" s="2127"/>
      <c r="W117" s="2127"/>
      <c r="X117" s="2127"/>
      <c r="Y117" s="2127"/>
      <c r="Z117" s="2127"/>
      <c r="AA117" s="2127"/>
      <c r="AB117" s="2127"/>
      <c r="AC117" s="2127"/>
      <c r="AD117" s="691"/>
    </row>
    <row r="118" spans="1:31" ht="15.75" customHeight="1">
      <c r="A118" s="873" t="s">
        <v>2745</v>
      </c>
      <c r="B118" s="903"/>
      <c r="C118" s="903"/>
      <c r="D118" s="903"/>
      <c r="E118" s="903"/>
      <c r="F118" s="903"/>
      <c r="G118" s="903"/>
      <c r="H118" s="903"/>
      <c r="I118" s="903"/>
      <c r="J118" s="903"/>
      <c r="K118" s="2093" t="str">
        <f>IF(AE114&lt;&gt;"",IFERROR(VLOOKUP(AE114,AF167:AR177,12,FALSE),""),'第二面-2'!K44)</f>
        <v/>
      </c>
      <c r="L118" s="2093"/>
      <c r="M118" s="2093"/>
      <c r="N118" s="2093"/>
      <c r="O118" s="2093"/>
      <c r="P118" s="2093"/>
      <c r="Q118" s="2093"/>
      <c r="R118" s="2093"/>
      <c r="S118" s="2093"/>
      <c r="T118" s="2093"/>
      <c r="U118" s="2093"/>
      <c r="V118" s="2093"/>
      <c r="W118" s="2093"/>
      <c r="X118" s="2093"/>
      <c r="Y118" s="2093"/>
      <c r="Z118" s="2093"/>
      <c r="AA118" s="2093"/>
      <c r="AB118" s="2093"/>
      <c r="AC118" s="2093"/>
      <c r="AD118" s="691"/>
    </row>
    <row r="119" spans="1:31" ht="15.75" customHeight="1">
      <c r="A119" s="873" t="s">
        <v>2798</v>
      </c>
      <c r="B119" s="903"/>
      <c r="C119" s="903"/>
      <c r="D119" s="903"/>
      <c r="E119" s="903"/>
      <c r="F119" s="903"/>
      <c r="G119" s="903"/>
      <c r="H119" s="903"/>
      <c r="I119" s="903"/>
      <c r="J119" s="903"/>
      <c r="K119" s="2093" t="str">
        <f>IF(AE114&lt;&gt;"",IFERROR(VLOOKUP(AE114,AF167:AR177,14,FALSE),""),'第二面-2'!K45)</f>
        <v/>
      </c>
      <c r="L119" s="2093"/>
      <c r="M119" s="2093"/>
      <c r="N119" s="2093"/>
      <c r="O119" s="2093"/>
      <c r="P119" s="2093"/>
      <c r="Q119" s="2093"/>
      <c r="R119" s="2093"/>
      <c r="S119" s="2093"/>
      <c r="T119" s="2093"/>
      <c r="U119" s="2093"/>
      <c r="V119" s="2093"/>
      <c r="W119" s="2093"/>
      <c r="X119" s="2093"/>
      <c r="Y119" s="2093"/>
      <c r="Z119" s="2093"/>
      <c r="AA119" s="2093"/>
      <c r="AB119" s="2093"/>
      <c r="AC119" s="2093"/>
      <c r="AD119" s="691"/>
    </row>
    <row r="120" spans="1:31" ht="15.75" customHeight="1">
      <c r="A120" s="873" t="s">
        <v>2799</v>
      </c>
      <c r="B120" s="903"/>
      <c r="C120" s="903"/>
      <c r="D120" s="903"/>
      <c r="E120" s="903"/>
      <c r="F120" s="903"/>
      <c r="G120" s="903"/>
      <c r="H120" s="903"/>
      <c r="I120" s="903"/>
      <c r="J120" s="903"/>
      <c r="K120" s="2093" t="str">
        <f>IF(AE114&lt;&gt;"",IFERROR(VLOOKUP(AE114,AF167:AR177,13,FALSE),""),'第二面-2'!K46)</f>
        <v/>
      </c>
      <c r="L120" s="2093"/>
      <c r="M120" s="2093"/>
      <c r="N120" s="2093"/>
      <c r="O120" s="2093"/>
      <c r="P120" s="2093"/>
      <c r="Q120" s="2093"/>
      <c r="R120" s="2093"/>
      <c r="S120" s="2093"/>
      <c r="T120" s="2093"/>
      <c r="U120" s="2093"/>
      <c r="V120" s="2093"/>
      <c r="W120" s="2093"/>
      <c r="X120" s="2093"/>
      <c r="Y120" s="2093"/>
      <c r="Z120" s="2093"/>
      <c r="AA120" s="2093"/>
      <c r="AB120" s="2093"/>
      <c r="AC120" s="2093"/>
      <c r="AD120" s="879"/>
    </row>
    <row r="121" spans="1:31" ht="9" customHeight="1" thickBot="1">
      <c r="A121" s="916"/>
      <c r="B121" s="2133"/>
      <c r="C121" s="2133"/>
      <c r="D121" s="2133"/>
      <c r="E121" s="2133"/>
      <c r="F121" s="2133"/>
      <c r="G121" s="2133"/>
      <c r="H121" s="2133"/>
      <c r="I121" s="2133"/>
      <c r="J121" s="2133"/>
      <c r="K121" s="2133"/>
      <c r="L121" s="2134"/>
      <c r="M121" s="2134"/>
      <c r="N121" s="2134"/>
      <c r="O121" s="2134"/>
      <c r="P121" s="2134"/>
      <c r="Q121" s="2134"/>
      <c r="R121" s="2134"/>
      <c r="S121" s="2134"/>
      <c r="T121" s="2134"/>
      <c r="U121" s="2134"/>
      <c r="V121" s="2134"/>
      <c r="W121" s="2134"/>
      <c r="X121" s="2134"/>
      <c r="Y121" s="2134"/>
      <c r="Z121" s="2134"/>
      <c r="AA121" s="2134"/>
      <c r="AB121" s="2134"/>
      <c r="AC121" s="2134"/>
      <c r="AD121" s="879"/>
    </row>
    <row r="122" spans="1:31" ht="15.75" customHeight="1" thickBot="1">
      <c r="A122" s="873" t="s">
        <v>2795</v>
      </c>
      <c r="B122" s="903"/>
      <c r="C122" s="903"/>
      <c r="D122" s="903"/>
      <c r="E122" s="903"/>
      <c r="F122" s="903"/>
      <c r="G122" s="903"/>
      <c r="H122" s="903"/>
      <c r="I122" s="903"/>
      <c r="J122" s="903"/>
      <c r="K122" s="2127" t="str">
        <f>IF(AE122&lt;&gt;"",IFERROR(VLOOKUP(AE122,AF167:AR177,5,FALSE),""),'第二面-2'!K47)</f>
        <v/>
      </c>
      <c r="L122" s="2127"/>
      <c r="M122" s="2127"/>
      <c r="N122" s="2127"/>
      <c r="O122" s="2127"/>
      <c r="P122" s="2127"/>
      <c r="Q122" s="2127"/>
      <c r="R122" s="2127"/>
      <c r="S122" s="2127"/>
      <c r="T122" s="2127"/>
      <c r="U122" s="2127"/>
      <c r="V122" s="2127"/>
      <c r="W122" s="2127"/>
      <c r="X122" s="2127"/>
      <c r="Y122" s="2127"/>
      <c r="Z122" s="2127"/>
      <c r="AA122" s="2127"/>
      <c r="AB122" s="2127"/>
      <c r="AC122" s="2127"/>
      <c r="AD122" s="691" t="s">
        <v>2523</v>
      </c>
      <c r="AE122" s="908"/>
    </row>
    <row r="123" spans="1:31" ht="15.75" customHeight="1">
      <c r="A123" s="873" t="s">
        <v>2796</v>
      </c>
      <c r="B123" s="903"/>
      <c r="C123" s="903"/>
      <c r="D123" s="903"/>
      <c r="E123" s="903"/>
      <c r="F123" s="903"/>
      <c r="G123" s="903"/>
      <c r="H123" s="903"/>
      <c r="I123" s="903"/>
      <c r="J123" s="903"/>
      <c r="K123" s="2127" t="str">
        <f>IF(AE122&lt;&gt;"",IFERROR(VLOOKUP(AE122,AF167:AR177,9,FALSE),""),'第二面-2'!K48)</f>
        <v/>
      </c>
      <c r="L123" s="2127"/>
      <c r="M123" s="2127"/>
      <c r="N123" s="2127"/>
      <c r="O123" s="2127"/>
      <c r="P123" s="2127"/>
      <c r="Q123" s="2127"/>
      <c r="R123" s="2127"/>
      <c r="S123" s="2127"/>
      <c r="T123" s="2127"/>
      <c r="U123" s="2127"/>
      <c r="V123" s="2127"/>
      <c r="W123" s="2127"/>
      <c r="X123" s="2127"/>
      <c r="Y123" s="2127"/>
      <c r="Z123" s="2127"/>
      <c r="AA123" s="2127"/>
      <c r="AB123" s="2127"/>
      <c r="AC123" s="2127"/>
      <c r="AD123" s="691"/>
    </row>
    <row r="124" spans="1:31" ht="15.75" customHeight="1">
      <c r="A124" s="873" t="s">
        <v>2743</v>
      </c>
      <c r="B124" s="903"/>
      <c r="C124" s="903"/>
      <c r="D124" s="903"/>
      <c r="E124" s="903"/>
      <c r="F124" s="903"/>
      <c r="G124" s="903"/>
      <c r="H124" s="903"/>
      <c r="I124" s="903"/>
      <c r="J124" s="903"/>
      <c r="K124" s="2128" t="str">
        <f>IF(AE122&lt;&gt;"",IFERROR(VLOOKUP(AE122,AF167:AR177,10,FALSE),""),'第二面-2'!K49)</f>
        <v/>
      </c>
      <c r="L124" s="2128"/>
      <c r="M124" s="2128"/>
      <c r="N124" s="902"/>
      <c r="O124" s="902"/>
      <c r="P124" s="902"/>
      <c r="Q124" s="903"/>
      <c r="R124" s="903"/>
      <c r="S124" s="903"/>
      <c r="T124" s="903"/>
      <c r="U124" s="903"/>
      <c r="V124" s="903"/>
      <c r="W124" s="903"/>
      <c r="X124" s="903"/>
      <c r="Y124" s="903"/>
      <c r="Z124" s="903"/>
      <c r="AA124" s="903"/>
      <c r="AB124" s="903"/>
      <c r="AC124" s="903"/>
      <c r="AD124" s="691"/>
    </row>
    <row r="125" spans="1:31" ht="15.75" customHeight="1">
      <c r="A125" s="873" t="s">
        <v>2797</v>
      </c>
      <c r="B125" s="903"/>
      <c r="C125" s="903"/>
      <c r="D125" s="903"/>
      <c r="E125" s="903"/>
      <c r="F125" s="903"/>
      <c r="G125" s="903"/>
      <c r="H125" s="903"/>
      <c r="I125" s="903"/>
      <c r="J125" s="903"/>
      <c r="K125" s="2127" t="str">
        <f>IF(AE122&lt;&gt;"",IFERROR(VLOOKUP(AE122,AF167:AR177,11,FALSE),""),'第二面-2'!K50)</f>
        <v/>
      </c>
      <c r="L125" s="2127"/>
      <c r="M125" s="2127"/>
      <c r="N125" s="2127"/>
      <c r="O125" s="2127"/>
      <c r="P125" s="2127"/>
      <c r="Q125" s="2127"/>
      <c r="R125" s="2127"/>
      <c r="S125" s="2127"/>
      <c r="T125" s="2127"/>
      <c r="U125" s="2127"/>
      <c r="V125" s="2127"/>
      <c r="W125" s="2127"/>
      <c r="X125" s="2127"/>
      <c r="Y125" s="2127"/>
      <c r="Z125" s="2127"/>
      <c r="AA125" s="2127"/>
      <c r="AB125" s="2127"/>
      <c r="AC125" s="2127"/>
      <c r="AD125" s="691"/>
    </row>
    <row r="126" spans="1:31" ht="15.75" customHeight="1">
      <c r="A126" s="873" t="s">
        <v>2745</v>
      </c>
      <c r="B126" s="903"/>
      <c r="C126" s="903"/>
      <c r="D126" s="903"/>
      <c r="E126" s="903"/>
      <c r="F126" s="903"/>
      <c r="G126" s="903"/>
      <c r="H126" s="903"/>
      <c r="I126" s="903"/>
      <c r="J126" s="903"/>
      <c r="K126" s="2093" t="str">
        <f>IF(AE122&lt;&gt;"",IFERROR(VLOOKUP(AE122,AF167:AR177,12,FALSE),""),'第二面-2'!K51)</f>
        <v/>
      </c>
      <c r="L126" s="2093"/>
      <c r="M126" s="2093"/>
      <c r="N126" s="2093"/>
      <c r="O126" s="2093"/>
      <c r="P126" s="2093"/>
      <c r="Q126" s="2093"/>
      <c r="R126" s="2093"/>
      <c r="S126" s="2093"/>
      <c r="T126" s="2093"/>
      <c r="U126" s="2093"/>
      <c r="V126" s="2093"/>
      <c r="W126" s="2093"/>
      <c r="X126" s="2093"/>
      <c r="Y126" s="2093"/>
      <c r="Z126" s="2093"/>
      <c r="AA126" s="2093"/>
      <c r="AB126" s="2093"/>
      <c r="AC126" s="2093"/>
      <c r="AD126" s="691"/>
    </row>
    <row r="127" spans="1:31" ht="15.75" customHeight="1">
      <c r="A127" s="873" t="s">
        <v>2798</v>
      </c>
      <c r="B127" s="903"/>
      <c r="C127" s="903"/>
      <c r="D127" s="903"/>
      <c r="E127" s="903"/>
      <c r="F127" s="903"/>
      <c r="G127" s="903"/>
      <c r="H127" s="903"/>
      <c r="I127" s="903"/>
      <c r="J127" s="903"/>
      <c r="K127" s="2093" t="str">
        <f>IF(AE122&lt;&gt;"",IFERROR(VLOOKUP(AE122,AF167:AR177,14,FALSE),""),'第二面-2'!K52)</f>
        <v/>
      </c>
      <c r="L127" s="2093"/>
      <c r="M127" s="2093"/>
      <c r="N127" s="2093"/>
      <c r="O127" s="2093"/>
      <c r="P127" s="2093"/>
      <c r="Q127" s="2093"/>
      <c r="R127" s="2093"/>
      <c r="S127" s="2093"/>
      <c r="T127" s="2093"/>
      <c r="U127" s="2093"/>
      <c r="V127" s="2093"/>
      <c r="W127" s="2093"/>
      <c r="X127" s="2093"/>
      <c r="Y127" s="2093"/>
      <c r="Z127" s="2093"/>
      <c r="AA127" s="2093"/>
      <c r="AB127" s="2093"/>
      <c r="AC127" s="2093"/>
      <c r="AD127" s="691"/>
    </row>
    <row r="128" spans="1:31" ht="15.75" customHeight="1">
      <c r="A128" s="873" t="s">
        <v>2799</v>
      </c>
      <c r="B128" s="903"/>
      <c r="C128" s="903"/>
      <c r="D128" s="903"/>
      <c r="E128" s="903"/>
      <c r="F128" s="903"/>
      <c r="G128" s="903"/>
      <c r="H128" s="903"/>
      <c r="I128" s="903"/>
      <c r="J128" s="903"/>
      <c r="K128" s="2093" t="str">
        <f>IF(AE122&lt;&gt;"",IFERROR(VLOOKUP(AE122,AF167:AR177,13,FALSE),""),'第二面-2'!K53)</f>
        <v/>
      </c>
      <c r="L128" s="2093"/>
      <c r="M128" s="2093"/>
      <c r="N128" s="2093"/>
      <c r="O128" s="2093"/>
      <c r="P128" s="2093"/>
      <c r="Q128" s="2093"/>
      <c r="R128" s="2093"/>
      <c r="S128" s="2093"/>
      <c r="T128" s="2093"/>
      <c r="U128" s="2093"/>
      <c r="V128" s="2093"/>
      <c r="W128" s="2093"/>
      <c r="X128" s="2093"/>
      <c r="Y128" s="2093"/>
      <c r="Z128" s="2093"/>
      <c r="AA128" s="2093"/>
      <c r="AB128" s="2093"/>
      <c r="AC128" s="2093"/>
      <c r="AD128" s="879"/>
    </row>
    <row r="129" spans="1:30" ht="9" customHeight="1">
      <c r="A129" s="873"/>
      <c r="B129" s="903"/>
      <c r="C129" s="903"/>
      <c r="D129" s="903"/>
      <c r="E129" s="903"/>
      <c r="F129" s="903"/>
      <c r="G129" s="903"/>
      <c r="H129" s="903"/>
      <c r="I129" s="903"/>
      <c r="J129" s="903"/>
      <c r="K129" s="896"/>
      <c r="L129" s="896"/>
      <c r="M129" s="896"/>
      <c r="N129" s="896"/>
      <c r="O129" s="896"/>
      <c r="P129" s="896"/>
      <c r="Q129" s="896"/>
      <c r="R129" s="896"/>
      <c r="S129" s="896"/>
      <c r="T129" s="896"/>
      <c r="U129" s="896"/>
      <c r="V129" s="896"/>
      <c r="W129" s="896"/>
      <c r="X129" s="896"/>
      <c r="Y129" s="896"/>
      <c r="Z129" s="896"/>
      <c r="AA129" s="896"/>
      <c r="AB129" s="896"/>
      <c r="AC129" s="896"/>
      <c r="AD129" s="879"/>
    </row>
    <row r="130" spans="1:30" ht="16.5" customHeight="1">
      <c r="A130" s="918" t="s">
        <v>2806</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918"/>
      <c r="X130" s="918"/>
      <c r="Y130" s="918"/>
      <c r="Z130" s="918"/>
      <c r="AA130" s="918"/>
      <c r="AB130" s="918"/>
      <c r="AC130" s="918"/>
      <c r="AD130" s="691"/>
    </row>
    <row r="131" spans="1:30" ht="16.5" customHeight="1">
      <c r="A131" s="873" t="s">
        <v>2795</v>
      </c>
      <c r="B131" s="873"/>
      <c r="C131" s="873"/>
      <c r="D131" s="873"/>
      <c r="E131" s="873"/>
      <c r="F131" s="873"/>
      <c r="G131" s="873"/>
      <c r="H131" s="873"/>
      <c r="I131" s="873"/>
      <c r="J131" s="873"/>
      <c r="K131" s="2127" t="str">
        <f>IF('第二面-3'!K37&lt;&gt;"",'第二面-3'!K37,"")</f>
        <v/>
      </c>
      <c r="L131" s="2127"/>
      <c r="M131" s="2127"/>
      <c r="N131" s="2127"/>
      <c r="O131" s="2127"/>
      <c r="P131" s="2127"/>
      <c r="Q131" s="2127"/>
      <c r="R131" s="2127"/>
      <c r="S131" s="2127"/>
      <c r="T131" s="2127"/>
      <c r="U131" s="2127"/>
      <c r="V131" s="2127"/>
      <c r="W131" s="2127"/>
      <c r="X131" s="2127"/>
      <c r="Y131" s="2127"/>
      <c r="Z131" s="2127"/>
      <c r="AA131" s="2127"/>
      <c r="AB131" s="2127"/>
      <c r="AC131" s="2127"/>
      <c r="AD131" s="691"/>
    </row>
    <row r="132" spans="1:30" ht="16.5" customHeight="1">
      <c r="A132" s="873" t="s">
        <v>2807</v>
      </c>
      <c r="B132" s="873"/>
      <c r="C132" s="873"/>
      <c r="D132" s="873"/>
      <c r="E132" s="873"/>
      <c r="F132" s="873"/>
      <c r="G132" s="873"/>
      <c r="H132" s="873"/>
      <c r="I132" s="873"/>
      <c r="J132" s="873"/>
      <c r="K132" s="913" t="s">
        <v>2571</v>
      </c>
      <c r="L132" s="2145" t="str">
        <f>IF('第二面-3'!L38&lt;&gt;"",'第二面-3'!L38,"")</f>
        <v/>
      </c>
      <c r="M132" s="2145"/>
      <c r="N132" s="2145"/>
      <c r="O132" s="2145"/>
      <c r="P132" s="903" t="s">
        <v>2808</v>
      </c>
      <c r="Q132" s="2131" t="str">
        <f>IF('第二面-3'!Q38&lt;&gt;"",'第二面-3'!Q38,"")&amp;IF('第二面-3'!R38&lt;&gt;"",'第二面-3'!R38,"")</f>
        <v/>
      </c>
      <c r="R132" s="2131"/>
      <c r="S132" s="2131"/>
      <c r="T132" s="2131" t="str">
        <f>IF('第二面-3'!U38&lt;&gt;"",'第二面-3'!U38,"")</f>
        <v/>
      </c>
      <c r="U132" s="2131"/>
      <c r="V132" s="2131"/>
      <c r="W132" s="2131"/>
      <c r="X132" s="2131"/>
      <c r="Y132" s="2131"/>
      <c r="Z132" s="2131"/>
      <c r="AA132" s="2131"/>
      <c r="AB132" s="2131"/>
      <c r="AC132" s="903" t="s">
        <v>17</v>
      </c>
      <c r="AD132" s="691"/>
    </row>
    <row r="133" spans="1:30" ht="16.5" customHeight="1">
      <c r="A133" s="873"/>
      <c r="B133" s="873"/>
      <c r="C133" s="873"/>
      <c r="D133" s="873"/>
      <c r="E133" s="873"/>
      <c r="F133" s="873"/>
      <c r="G133" s="873"/>
      <c r="H133" s="873"/>
      <c r="I133" s="873"/>
      <c r="J133" s="873"/>
      <c r="K133" s="2093" t="str">
        <f>IF('第二面-3'!K39&lt;&gt;"",'第二面-3'!K39,"")</f>
        <v/>
      </c>
      <c r="L133" s="2093"/>
      <c r="M133" s="2093"/>
      <c r="N133" s="2093"/>
      <c r="O133" s="2093"/>
      <c r="P133" s="2093"/>
      <c r="Q133" s="2093"/>
      <c r="R133" s="2093"/>
      <c r="S133" s="2093"/>
      <c r="T133" s="2093"/>
      <c r="U133" s="2093"/>
      <c r="V133" s="2093"/>
      <c r="W133" s="2093"/>
      <c r="X133" s="2093"/>
      <c r="Y133" s="2093"/>
      <c r="Z133" s="2093"/>
      <c r="AA133" s="2093"/>
      <c r="AB133" s="2093"/>
      <c r="AC133" s="2093"/>
      <c r="AD133" s="691"/>
    </row>
    <row r="134" spans="1:30" ht="16.5" customHeight="1">
      <c r="A134" s="873" t="s">
        <v>2743</v>
      </c>
      <c r="B134" s="873"/>
      <c r="C134" s="873"/>
      <c r="D134" s="873"/>
      <c r="E134" s="873"/>
      <c r="F134" s="873"/>
      <c r="G134" s="873"/>
      <c r="H134" s="873"/>
      <c r="I134" s="873"/>
      <c r="J134" s="873"/>
      <c r="K134" s="2128" t="str">
        <f>IF('第二面-3'!K40&lt;&gt;"",'第二面-3'!K40,"")</f>
        <v/>
      </c>
      <c r="L134" s="2128"/>
      <c r="M134" s="2128"/>
      <c r="N134" s="902"/>
      <c r="O134" s="902"/>
      <c r="P134" s="902"/>
      <c r="Q134" s="903"/>
      <c r="R134" s="903"/>
      <c r="S134" s="903"/>
      <c r="T134" s="903"/>
      <c r="U134" s="903"/>
      <c r="V134" s="903"/>
      <c r="W134" s="903"/>
      <c r="X134" s="903"/>
      <c r="Y134" s="903"/>
      <c r="Z134" s="903"/>
      <c r="AA134" s="903"/>
      <c r="AB134" s="903"/>
      <c r="AC134" s="903"/>
      <c r="AD134" s="691"/>
    </row>
    <row r="135" spans="1:30" ht="16.5" customHeight="1">
      <c r="A135" s="873" t="s">
        <v>2797</v>
      </c>
      <c r="B135" s="873"/>
      <c r="C135" s="873"/>
      <c r="D135" s="873"/>
      <c r="E135" s="873"/>
      <c r="F135" s="873"/>
      <c r="G135" s="873"/>
      <c r="H135" s="873"/>
      <c r="I135" s="873"/>
      <c r="J135" s="873"/>
      <c r="K135" s="2127" t="str">
        <f>IF('第二面-3'!K41&lt;&gt;"",'第二面-3'!K41,"")</f>
        <v/>
      </c>
      <c r="L135" s="2127"/>
      <c r="M135" s="2127"/>
      <c r="N135" s="2127"/>
      <c r="O135" s="2127"/>
      <c r="P135" s="2127"/>
      <c r="Q135" s="2127"/>
      <c r="R135" s="2127"/>
      <c r="S135" s="2127"/>
      <c r="T135" s="2127"/>
      <c r="U135" s="2127"/>
      <c r="V135" s="2127"/>
      <c r="W135" s="2127"/>
      <c r="X135" s="2127"/>
      <c r="Y135" s="2127"/>
      <c r="Z135" s="2127"/>
      <c r="AA135" s="2127"/>
      <c r="AB135" s="2127"/>
      <c r="AC135" s="2127"/>
      <c r="AD135" s="691"/>
    </row>
    <row r="136" spans="1:30" ht="16.5" customHeight="1">
      <c r="A136" s="873" t="s">
        <v>2745</v>
      </c>
      <c r="B136" s="873"/>
      <c r="C136" s="873"/>
      <c r="D136" s="873"/>
      <c r="E136" s="873"/>
      <c r="F136" s="873"/>
      <c r="G136" s="873"/>
      <c r="H136" s="873"/>
      <c r="I136" s="873"/>
      <c r="J136" s="873"/>
      <c r="K136" s="2093" t="str">
        <f>IF('第二面-3'!K42&lt;&gt;"",'第二面-3'!K42,"")</f>
        <v/>
      </c>
      <c r="L136" s="2093"/>
      <c r="M136" s="2093"/>
      <c r="N136" s="2093"/>
      <c r="O136" s="2093"/>
      <c r="P136" s="2093"/>
      <c r="Q136" s="2093"/>
      <c r="R136" s="2093"/>
      <c r="S136" s="2093"/>
      <c r="T136" s="2093"/>
      <c r="U136" s="2093"/>
      <c r="V136" s="2093"/>
      <c r="W136" s="2093"/>
      <c r="X136" s="2093"/>
      <c r="Y136" s="2093"/>
      <c r="Z136" s="2093"/>
      <c r="AA136" s="2093"/>
      <c r="AB136" s="2093"/>
      <c r="AC136" s="2093"/>
      <c r="AD136" s="691"/>
    </row>
    <row r="137" spans="1:30" ht="8.4499999999999993" customHeight="1">
      <c r="A137" s="919"/>
      <c r="B137" s="873"/>
      <c r="C137" s="873"/>
      <c r="D137" s="873"/>
      <c r="E137" s="873"/>
      <c r="F137" s="873"/>
      <c r="G137" s="873"/>
      <c r="H137" s="873"/>
      <c r="I137" s="873"/>
      <c r="J137" s="873"/>
      <c r="K137" s="905"/>
      <c r="L137" s="905"/>
      <c r="M137" s="905"/>
      <c r="N137" s="905"/>
      <c r="O137" s="905"/>
      <c r="P137" s="905"/>
      <c r="Q137" s="905"/>
      <c r="R137" s="905"/>
      <c r="S137" s="905"/>
      <c r="T137" s="899"/>
      <c r="U137" s="899"/>
      <c r="V137" s="899"/>
      <c r="W137" s="899"/>
      <c r="X137" s="899"/>
      <c r="Y137" s="899"/>
      <c r="Z137" s="899"/>
      <c r="AA137" s="899"/>
      <c r="AB137" s="899"/>
      <c r="AC137" s="899"/>
      <c r="AD137" s="691"/>
    </row>
    <row r="138" spans="1:30" s="691" customFormat="1" ht="16.5" customHeight="1">
      <c r="A138" s="920" t="s">
        <v>3931</v>
      </c>
      <c r="B138" s="920"/>
      <c r="C138" s="920"/>
      <c r="D138" s="920"/>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Y138" s="2143"/>
      <c r="Z138" s="2143"/>
      <c r="AA138" s="2143"/>
      <c r="AB138" s="2143"/>
      <c r="AC138" s="2143"/>
    </row>
    <row r="139" spans="1:30" s="691" customFormat="1" ht="16.5" customHeight="1">
      <c r="A139" s="2144" t="str">
        <f>IF('第二面-3'!A52&lt;&gt;"",'第二面-3'!A52,"")</f>
        <v/>
      </c>
      <c r="B139" s="2144"/>
      <c r="C139" s="2144"/>
      <c r="D139" s="2144"/>
      <c r="E139" s="2144"/>
      <c r="F139" s="2144"/>
      <c r="G139" s="2144"/>
      <c r="H139" s="2144"/>
      <c r="I139" s="2144"/>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row>
    <row r="140" spans="1:30" s="691" customFormat="1" ht="16.5" customHeight="1">
      <c r="A140" s="2141"/>
      <c r="B140" s="2141"/>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row>
    <row r="141" spans="1:30" ht="16.5" customHeight="1">
      <c r="A141" s="2142"/>
      <c r="B141" s="2142"/>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row>
    <row r="167" spans="1:45">
      <c r="A167" s="885" t="s">
        <v>2592</v>
      </c>
      <c r="AF167" s="885" t="s">
        <v>2758</v>
      </c>
      <c r="AJ167" s="885" t="s">
        <v>2758</v>
      </c>
    </row>
    <row r="168" spans="1:45" ht="13.5">
      <c r="A168" s="382" t="s">
        <v>3932</v>
      </c>
      <c r="Y168" s="885" t="s">
        <v>3902</v>
      </c>
      <c r="AC168" s="885" t="s">
        <v>3902</v>
      </c>
      <c r="AF168" s="885" t="s">
        <v>2569</v>
      </c>
      <c r="AG168" s="885">
        <f>'共通第二面（検査入力）'!L2</f>
        <v>0</v>
      </c>
      <c r="AH168" s="885">
        <f>'共通第二面（検査入力）'!S2</f>
        <v>0</v>
      </c>
      <c r="AI168" s="921">
        <f>'共通第二面（検査入力）'!Z2</f>
        <v>0</v>
      </c>
      <c r="AJ168" s="885">
        <f>'共通第二面（検査入力）'!K3</f>
        <v>0</v>
      </c>
      <c r="AK168" s="885">
        <f>'共通第二面（検査入力）'!L4</f>
        <v>0</v>
      </c>
      <c r="AL168" s="885">
        <f>'共通第二面（検査入力）'!T4</f>
        <v>0</v>
      </c>
      <c r="AM168" s="921">
        <f>'共通第二面（検査入力）'!AA4</f>
        <v>0</v>
      </c>
      <c r="AN168" s="885">
        <f>'共通第二面（検査入力）'!K5</f>
        <v>0</v>
      </c>
      <c r="AO168" s="885">
        <f>'共通第二面（検査入力）'!K6</f>
        <v>0</v>
      </c>
      <c r="AP168" s="885">
        <f>'共通第二面（検査入力）'!K7</f>
        <v>0</v>
      </c>
      <c r="AQ168" s="921">
        <f>'共通第二面（検査入力）'!K8</f>
        <v>0</v>
      </c>
      <c r="AR168" s="921">
        <f>'共通第二面（検査入力）'!K9</f>
        <v>0</v>
      </c>
    </row>
    <row r="169" spans="1:45" ht="13.5">
      <c r="A169" s="382" t="s">
        <v>2759</v>
      </c>
      <c r="Y169" s="885" t="s">
        <v>2596</v>
      </c>
      <c r="AC169" s="885" t="s">
        <v>2597</v>
      </c>
      <c r="AF169" s="885" t="s">
        <v>2583</v>
      </c>
      <c r="AG169" s="885">
        <f>'共通第二面（検査入力）'!L12</f>
        <v>0</v>
      </c>
      <c r="AH169" s="885">
        <f>'共通第二面（検査入力）'!S12</f>
        <v>0</v>
      </c>
      <c r="AI169" s="921">
        <f>'共通第二面（検査入力）'!Z12</f>
        <v>0</v>
      </c>
      <c r="AJ169" s="885">
        <f>'共通第二面（検査入力）'!K13</f>
        <v>0</v>
      </c>
      <c r="AK169" s="885">
        <f>'共通第二面（検査入力）'!L14</f>
        <v>0</v>
      </c>
      <c r="AL169" s="885">
        <f>'共通第二面（検査入力）'!T14</f>
        <v>0</v>
      </c>
      <c r="AM169" s="921">
        <f>'共通第二面（検査入力）'!AA14</f>
        <v>0</v>
      </c>
      <c r="AN169" s="885">
        <f>'共通第二面（検査入力）'!K15</f>
        <v>0</v>
      </c>
      <c r="AO169" s="885">
        <f>'共通第二面（検査入力）'!K16</f>
        <v>0</v>
      </c>
      <c r="AP169" s="885">
        <f>'共通第二面（検査入力）'!K17</f>
        <v>0</v>
      </c>
      <c r="AQ169" s="921">
        <f>'共通第二面（検査入力）'!K18</f>
        <v>0</v>
      </c>
      <c r="AR169" s="921">
        <f>'共通第二面（検査入力）'!K19</f>
        <v>0</v>
      </c>
      <c r="AS169" s="885" t="str">
        <f>IF('共通第二面（検査入力）'!$K$10="","",'共通第二面（検査入力）'!$K$10)</f>
        <v/>
      </c>
    </row>
    <row r="170" spans="1:45" ht="13.5">
      <c r="A170" s="382" t="s">
        <v>2760</v>
      </c>
      <c r="Y170" s="885" t="s">
        <v>2599</v>
      </c>
      <c r="AC170" s="885" t="s">
        <v>2600</v>
      </c>
      <c r="AF170" s="885" t="s">
        <v>2584</v>
      </c>
      <c r="AG170" s="885">
        <f>'共通第二面（検査入力）'!L22</f>
        <v>0</v>
      </c>
      <c r="AH170" s="885">
        <f>'共通第二面（検査入力）'!S22</f>
        <v>0</v>
      </c>
      <c r="AI170" s="921">
        <f>'共通第二面（検査入力）'!Z22</f>
        <v>0</v>
      </c>
      <c r="AJ170" s="885">
        <f>'共通第二面（検査入力）'!K23</f>
        <v>0</v>
      </c>
      <c r="AK170" s="885">
        <f>'共通第二面（検査入力）'!L24</f>
        <v>0</v>
      </c>
      <c r="AL170" s="885">
        <f>'共通第二面（検査入力）'!T24</f>
        <v>0</v>
      </c>
      <c r="AM170" s="921">
        <f>'共通第二面（検査入力）'!AA24</f>
        <v>0</v>
      </c>
      <c r="AN170" s="885">
        <f>'共通第二面（検査入力）'!K25</f>
        <v>0</v>
      </c>
      <c r="AO170" s="885">
        <f>'共通第二面（検査入力）'!K26</f>
        <v>0</v>
      </c>
      <c r="AP170" s="885">
        <f>'共通第二面（検査入力）'!K27</f>
        <v>0</v>
      </c>
      <c r="AQ170" s="921">
        <f>'共通第二面（検査入力）'!K28</f>
        <v>0</v>
      </c>
      <c r="AR170" s="921">
        <f>'共通第二面（検査入力）'!K29</f>
        <v>0</v>
      </c>
      <c r="AS170" s="885" t="str">
        <f>IF('共通第二面（検査入力）'!$K$20="","",'共通第二面（検査入力）'!$K$20)</f>
        <v/>
      </c>
    </row>
    <row r="171" spans="1:45" ht="13.5">
      <c r="A171" s="382" t="s">
        <v>2761</v>
      </c>
      <c r="Y171" s="885" t="s">
        <v>2602</v>
      </c>
      <c r="AC171" s="885" t="s">
        <v>2603</v>
      </c>
      <c r="AF171" s="885" t="s">
        <v>2585</v>
      </c>
      <c r="AG171" s="885">
        <f>'共通第二面（検査入力）'!L32</f>
        <v>0</v>
      </c>
      <c r="AH171" s="885">
        <f>'共通第二面（検査入力）'!S32</f>
        <v>0</v>
      </c>
      <c r="AI171" s="921">
        <f>'共通第二面（検査入力）'!Z32</f>
        <v>0</v>
      </c>
      <c r="AJ171" s="885">
        <f>'共通第二面（検査入力）'!K33</f>
        <v>0</v>
      </c>
      <c r="AK171" s="885">
        <f>'共通第二面（検査入力）'!L34</f>
        <v>0</v>
      </c>
      <c r="AL171" s="885">
        <f>'共通第二面（検査入力）'!T34</f>
        <v>0</v>
      </c>
      <c r="AM171" s="921">
        <f>'共通第二面（検査入力）'!AA34</f>
        <v>0</v>
      </c>
      <c r="AN171" s="885">
        <f>'共通第二面（検査入力）'!K35</f>
        <v>0</v>
      </c>
      <c r="AO171" s="885">
        <f>'共通第二面（検査入力）'!K36</f>
        <v>0</v>
      </c>
      <c r="AP171" s="885">
        <f>'共通第二面（検査入力）'!K37</f>
        <v>0</v>
      </c>
      <c r="AQ171" s="921">
        <f>'共通第二面（検査入力）'!K38</f>
        <v>0</v>
      </c>
      <c r="AR171" s="921">
        <f>'共通第二面（検査入力）'!K39</f>
        <v>0</v>
      </c>
      <c r="AS171" s="885" t="str">
        <f>IF('共通第二面（検査入力）'!$K$30="","",'共通第二面（検査入力）'!$K$30)</f>
        <v/>
      </c>
    </row>
    <row r="172" spans="1:45" ht="13.5">
      <c r="A172" s="382" t="s">
        <v>2762</v>
      </c>
      <c r="Y172" s="885" t="s">
        <v>2605</v>
      </c>
      <c r="AC172" s="885" t="s">
        <v>2606</v>
      </c>
      <c r="AF172" s="885" t="s">
        <v>2586</v>
      </c>
      <c r="AG172" s="885">
        <f>'共通第二面（検査入力）'!L42</f>
        <v>0</v>
      </c>
      <c r="AH172" s="885">
        <f>'共通第二面（検査入力）'!S42</f>
        <v>0</v>
      </c>
      <c r="AI172" s="921">
        <f>'共通第二面（検査入力）'!Z42</f>
        <v>0</v>
      </c>
      <c r="AJ172" s="885">
        <f>'共通第二面（検査入力）'!K43</f>
        <v>0</v>
      </c>
      <c r="AK172" s="885">
        <f>'共通第二面（検査入力）'!L44</f>
        <v>0</v>
      </c>
      <c r="AL172" s="885">
        <f>'共通第二面（検査入力）'!T44</f>
        <v>0</v>
      </c>
      <c r="AM172" s="921">
        <f>'共通第二面（検査入力）'!AA44</f>
        <v>0</v>
      </c>
      <c r="AN172" s="885">
        <f>'共通第二面（検査入力）'!K45</f>
        <v>0</v>
      </c>
      <c r="AO172" s="885">
        <f>'共通第二面（検査入力）'!K46</f>
        <v>0</v>
      </c>
      <c r="AP172" s="885">
        <f>'共通第二面（検査入力）'!K47</f>
        <v>0</v>
      </c>
      <c r="AQ172" s="921">
        <f>'共通第二面（検査入力）'!K48</f>
        <v>0</v>
      </c>
      <c r="AR172" s="921">
        <f>'共通第二面（検査入力）'!K49</f>
        <v>0</v>
      </c>
      <c r="AS172" s="885" t="str">
        <f>IF('共通第二面（検査入力）'!$K$40="","",'共通第二面（検査入力）'!$K$40)</f>
        <v/>
      </c>
    </row>
    <row r="173" spans="1:45" ht="13.5">
      <c r="A173" s="382" t="s">
        <v>2763</v>
      </c>
      <c r="Y173" s="885" t="s">
        <v>2608</v>
      </c>
      <c r="AC173" s="885" t="s">
        <v>2609</v>
      </c>
      <c r="AF173" s="885" t="s">
        <v>2587</v>
      </c>
      <c r="AG173" s="885">
        <f>'共通第二面（検査入力）'!L52</f>
        <v>0</v>
      </c>
      <c r="AH173" s="885">
        <f>'共通第二面（検査入力）'!S52</f>
        <v>0</v>
      </c>
      <c r="AI173" s="921">
        <f>'共通第二面（検査入力）'!Z52</f>
        <v>0</v>
      </c>
      <c r="AJ173" s="885">
        <f>'共通第二面（検査入力）'!K53</f>
        <v>0</v>
      </c>
      <c r="AK173" s="885">
        <f>'共通第二面（検査入力）'!L54</f>
        <v>0</v>
      </c>
      <c r="AL173" s="885">
        <f>'共通第二面（検査入力）'!T54</f>
        <v>0</v>
      </c>
      <c r="AM173" s="921">
        <f>'共通第二面（検査入力）'!AA54</f>
        <v>0</v>
      </c>
      <c r="AN173" s="885">
        <f>'共通第二面（検査入力）'!K55</f>
        <v>0</v>
      </c>
      <c r="AO173" s="885">
        <f>'共通第二面（検査入力）'!K56</f>
        <v>0</v>
      </c>
      <c r="AP173" s="885">
        <f>'共通第二面（検査入力）'!K57</f>
        <v>0</v>
      </c>
      <c r="AQ173" s="921">
        <f>'共通第二面（検査入力）'!K58</f>
        <v>0</v>
      </c>
      <c r="AR173" s="921">
        <f>'共通第二面（検査入力）'!K59</f>
        <v>0</v>
      </c>
      <c r="AS173" s="885" t="str">
        <f>IF('第二面（入力）'!$K$50="","",'第二面（入力）'!$K$50)</f>
        <v/>
      </c>
    </row>
    <row r="174" spans="1:45" ht="13.5">
      <c r="A174" s="382" t="s">
        <v>2764</v>
      </c>
      <c r="Y174" s="885" t="s">
        <v>2611</v>
      </c>
      <c r="AC174" s="885" t="s">
        <v>2612</v>
      </c>
      <c r="AF174" s="885" t="s">
        <v>2588</v>
      </c>
      <c r="AG174" s="885">
        <f>'共通第二面（検査入力）'!L62</f>
        <v>0</v>
      </c>
      <c r="AH174" s="885">
        <f>'共通第二面（検査入力）'!S62</f>
        <v>0</v>
      </c>
      <c r="AI174" s="921">
        <f>'共通第二面（検査入力）'!Z62</f>
        <v>0</v>
      </c>
      <c r="AJ174" s="885">
        <f>'共通第二面（検査入力）'!K63</f>
        <v>0</v>
      </c>
      <c r="AK174" s="885">
        <f>'共通第二面（検査入力）'!L64</f>
        <v>0</v>
      </c>
      <c r="AL174" s="885">
        <f>'共通第二面（検査入力）'!T64</f>
        <v>0</v>
      </c>
      <c r="AM174" s="921">
        <f>'共通第二面（検査入力）'!AA64</f>
        <v>0</v>
      </c>
      <c r="AN174" s="885">
        <f>'共通第二面（検査入力）'!K65</f>
        <v>0</v>
      </c>
      <c r="AO174" s="885">
        <f>'共通第二面（検査入力）'!K66</f>
        <v>0</v>
      </c>
      <c r="AP174" s="885">
        <f>'共通第二面（検査入力）'!K67</f>
        <v>0</v>
      </c>
      <c r="AQ174" s="921">
        <f>'共通第二面（検査入力）'!K68</f>
        <v>0</v>
      </c>
      <c r="AR174" s="921">
        <f>'共通第二面（検査入力）'!K69</f>
        <v>0</v>
      </c>
      <c r="AS174" s="885" t="str">
        <f>IF('共通第二面（検査入力）'!$K$60="","",'共通第二面（検査入力）'!$K$60)</f>
        <v/>
      </c>
    </row>
    <row r="175" spans="1:45" ht="13.5">
      <c r="A175" s="382" t="s">
        <v>2765</v>
      </c>
      <c r="Y175" s="885" t="s">
        <v>2614</v>
      </c>
      <c r="AC175" s="885" t="s">
        <v>2615</v>
      </c>
      <c r="AF175" s="885" t="s">
        <v>2589</v>
      </c>
      <c r="AG175" s="885">
        <f>'共通第二面（検査入力）'!L72</f>
        <v>0</v>
      </c>
      <c r="AH175" s="885">
        <f>'共通第二面（検査入力）'!S72</f>
        <v>0</v>
      </c>
      <c r="AI175" s="921">
        <f>'共通第二面（検査入力）'!Z72</f>
        <v>0</v>
      </c>
      <c r="AJ175" s="885">
        <f>'共通第二面（検査入力）'!K73</f>
        <v>0</v>
      </c>
      <c r="AK175" s="885">
        <f>'共通第二面（検査入力）'!L74</f>
        <v>0</v>
      </c>
      <c r="AL175" s="885">
        <f>'共通第二面（検査入力）'!T74</f>
        <v>0</v>
      </c>
      <c r="AM175" s="921">
        <f>'共通第二面（検査入力）'!AA74</f>
        <v>0</v>
      </c>
      <c r="AN175" s="885">
        <f>'共通第二面（検査入力）'!K75</f>
        <v>0</v>
      </c>
      <c r="AO175" s="885">
        <f>'共通第二面（検査入力）'!K76</f>
        <v>0</v>
      </c>
      <c r="AP175" s="885">
        <f>'共通第二面（検査入力）'!K77</f>
        <v>0</v>
      </c>
      <c r="AQ175" s="921">
        <f>'共通第二面（検査入力）'!K78</f>
        <v>0</v>
      </c>
      <c r="AR175" s="921">
        <f>'共通第二面（検査入力）'!K79</f>
        <v>0</v>
      </c>
      <c r="AS175" s="885" t="str">
        <f>IF('共通第二面（検査入力）'!$K$70="","",'共通第二面（検査入力）'!$K$70)</f>
        <v/>
      </c>
    </row>
    <row r="176" spans="1:45" ht="13.5">
      <c r="A176" s="382" t="s">
        <v>2766</v>
      </c>
      <c r="Y176" s="885" t="s">
        <v>2617</v>
      </c>
      <c r="AC176" s="885" t="s">
        <v>2618</v>
      </c>
      <c r="AF176" s="885" t="s">
        <v>2590</v>
      </c>
      <c r="AG176" s="885">
        <f>'共通第二面（検査入力）'!L82</f>
        <v>0</v>
      </c>
      <c r="AH176" s="885">
        <f>'共通第二面（検査入力）'!S82</f>
        <v>0</v>
      </c>
      <c r="AI176" s="921">
        <f>'共通第二面（検査入力）'!Z82</f>
        <v>0</v>
      </c>
      <c r="AJ176" s="885">
        <f>'共通第二面（検査入力）'!K83</f>
        <v>0</v>
      </c>
      <c r="AK176" s="885">
        <f>'共通第二面（検査入力）'!L84</f>
        <v>0</v>
      </c>
      <c r="AL176" s="885">
        <f>'共通第二面（検査入力）'!T84</f>
        <v>0</v>
      </c>
      <c r="AM176" s="921">
        <f>'共通第二面（検査入力）'!AA84</f>
        <v>0</v>
      </c>
      <c r="AN176" s="885">
        <f>'共通第二面（検査入力）'!K85</f>
        <v>0</v>
      </c>
      <c r="AO176" s="885">
        <f>'共通第二面（検査入力）'!K86</f>
        <v>0</v>
      </c>
      <c r="AP176" s="885">
        <f>'共通第二面（検査入力）'!K87</f>
        <v>0</v>
      </c>
      <c r="AQ176" s="921">
        <f>'共通第二面（検査入力）'!K88</f>
        <v>0</v>
      </c>
      <c r="AR176" s="921">
        <f>'共通第二面（検査入力）'!K89</f>
        <v>0</v>
      </c>
      <c r="AS176" s="885" t="str">
        <f>IF('共通第二面（検査入力）'!$K$80="","",'共通第二面（検査入力）'!$K$80)</f>
        <v/>
      </c>
    </row>
    <row r="177" spans="1:45" ht="13.5">
      <c r="A177" s="382" t="s">
        <v>2767</v>
      </c>
      <c r="Y177" s="885" t="s">
        <v>2620</v>
      </c>
      <c r="AC177" s="885" t="s">
        <v>2621</v>
      </c>
      <c r="AF177" s="885" t="s">
        <v>2591</v>
      </c>
      <c r="AG177" s="885">
        <f>'共通第二面（検査入力）'!L92</f>
        <v>0</v>
      </c>
      <c r="AH177" s="885">
        <f>'共通第二面（検査入力）'!S92</f>
        <v>0</v>
      </c>
      <c r="AI177" s="921">
        <f>'共通第二面（検査入力）'!Z92</f>
        <v>0</v>
      </c>
      <c r="AJ177" s="885">
        <f>'共通第二面（検査入力）'!K93</f>
        <v>0</v>
      </c>
      <c r="AK177" s="885">
        <f>'共通第二面（検査入力）'!L94</f>
        <v>0</v>
      </c>
      <c r="AL177" s="885">
        <f>'共通第二面（検査入力）'!T94</f>
        <v>0</v>
      </c>
      <c r="AM177" s="921">
        <f>'共通第二面（検査入力）'!AA94</f>
        <v>0</v>
      </c>
      <c r="AN177" s="885">
        <f>'共通第二面（検査入力）'!K95</f>
        <v>0</v>
      </c>
      <c r="AO177" s="885">
        <f>'共通第二面（検査入力）'!K96</f>
        <v>0</v>
      </c>
      <c r="AP177" s="885">
        <f>'共通第二面（検査入力）'!K97</f>
        <v>0</v>
      </c>
      <c r="AQ177" s="921">
        <f>'共通第二面（検査入力）'!K98</f>
        <v>0</v>
      </c>
      <c r="AR177" s="921">
        <f>'共通第二面（検査入力）'!K99</f>
        <v>0</v>
      </c>
      <c r="AS177" s="885" t="str">
        <f>IF('共通第二面（検査入力）'!$K$90="","",'共通第二面（検査入力）'!$K$90)</f>
        <v/>
      </c>
    </row>
    <row r="178" spans="1:45" ht="13.5">
      <c r="A178" s="382" t="s">
        <v>2768</v>
      </c>
      <c r="Y178" s="885" t="s">
        <v>2623</v>
      </c>
      <c r="AC178" s="885" t="s">
        <v>2624</v>
      </c>
      <c r="AS178" s="885" t="str">
        <f>IF('共通第二面（検査入力）'!$K$100="","",'共通第二面（検査入力）'!$K$100)</f>
        <v/>
      </c>
    </row>
    <row r="179" spans="1:45" ht="13.5">
      <c r="A179" s="382" t="s">
        <v>3933</v>
      </c>
      <c r="Y179" s="885" t="s">
        <v>2626</v>
      </c>
      <c r="AC179" s="885" t="s">
        <v>2627</v>
      </c>
    </row>
    <row r="180" spans="1:45" ht="13.5">
      <c r="A180" s="382" t="s">
        <v>3934</v>
      </c>
      <c r="Y180" s="885" t="s">
        <v>2629</v>
      </c>
      <c r="AC180" s="885" t="s">
        <v>2630</v>
      </c>
    </row>
    <row r="181" spans="1:45" ht="13.5">
      <c r="A181" s="382" t="s">
        <v>2771</v>
      </c>
      <c r="Y181" s="885" t="s">
        <v>2632</v>
      </c>
      <c r="AC181" s="885" t="s">
        <v>2633</v>
      </c>
    </row>
    <row r="182" spans="1:45" ht="13.5">
      <c r="A182" s="382" t="s">
        <v>2772</v>
      </c>
      <c r="Y182" s="885" t="s">
        <v>2635</v>
      </c>
      <c r="AC182" s="885" t="s">
        <v>2636</v>
      </c>
    </row>
    <row r="183" spans="1:45" ht="13.5">
      <c r="A183" s="382" t="s">
        <v>2773</v>
      </c>
      <c r="Y183" s="885" t="s">
        <v>2638</v>
      </c>
      <c r="AC183" s="885" t="s">
        <v>2639</v>
      </c>
    </row>
    <row r="184" spans="1:45" ht="13.5">
      <c r="A184" s="382" t="s">
        <v>2774</v>
      </c>
      <c r="Y184" s="885" t="s">
        <v>2641</v>
      </c>
      <c r="AC184" s="885" t="s">
        <v>2642</v>
      </c>
    </row>
    <row r="185" spans="1:45">
      <c r="A185" s="885" t="s">
        <v>2776</v>
      </c>
      <c r="Y185" s="885" t="s">
        <v>2644</v>
      </c>
      <c r="AC185" s="885" t="s">
        <v>2645</v>
      </c>
    </row>
    <row r="186" spans="1:45" ht="13.5">
      <c r="A186" s="382" t="s">
        <v>2777</v>
      </c>
      <c r="Y186" s="885" t="s">
        <v>2646</v>
      </c>
      <c r="AC186" s="885" t="s">
        <v>2647</v>
      </c>
    </row>
    <row r="187" spans="1:45" ht="13.5">
      <c r="A187" s="382" t="s">
        <v>2778</v>
      </c>
      <c r="Y187" s="885" t="s">
        <v>2648</v>
      </c>
      <c r="AC187" s="885" t="s">
        <v>2649</v>
      </c>
    </row>
    <row r="188" spans="1:45" ht="13.5">
      <c r="A188" s="382" t="s">
        <v>2779</v>
      </c>
      <c r="Y188" s="885" t="s">
        <v>2650</v>
      </c>
      <c r="AC188" s="885" t="s">
        <v>2651</v>
      </c>
    </row>
    <row r="189" spans="1:45" ht="13.5">
      <c r="A189" s="382" t="s">
        <v>2780</v>
      </c>
      <c r="Y189" s="885" t="s">
        <v>2652</v>
      </c>
      <c r="AC189" s="885" t="s">
        <v>2653</v>
      </c>
    </row>
    <row r="190" spans="1:45" ht="13.5">
      <c r="A190" s="382" t="s">
        <v>2781</v>
      </c>
      <c r="Y190" s="885" t="s">
        <v>2654</v>
      </c>
      <c r="AC190" s="885" t="s">
        <v>2655</v>
      </c>
    </row>
    <row r="191" spans="1:45" ht="13.5">
      <c r="A191" s="382" t="s">
        <v>2782</v>
      </c>
      <c r="Y191" s="885" t="s">
        <v>2656</v>
      </c>
      <c r="AC191" s="885" t="s">
        <v>2657</v>
      </c>
    </row>
    <row r="192" spans="1:45">
      <c r="Y192" s="885" t="s">
        <v>2658</v>
      </c>
      <c r="AC192" s="885" t="s">
        <v>2659</v>
      </c>
    </row>
    <row r="193" spans="25:29">
      <c r="Y193" s="885" t="s">
        <v>2660</v>
      </c>
      <c r="AC193" s="885" t="s">
        <v>2661</v>
      </c>
    </row>
    <row r="194" spans="25:29">
      <c r="Y194" s="885" t="s">
        <v>2662</v>
      </c>
      <c r="AC194" s="885" t="s">
        <v>2663</v>
      </c>
    </row>
    <row r="195" spans="25:29">
      <c r="Y195" s="885" t="s">
        <v>2664</v>
      </c>
      <c r="AC195" s="885" t="s">
        <v>2665</v>
      </c>
    </row>
    <row r="196" spans="25:29">
      <c r="Y196" s="885" t="s">
        <v>2666</v>
      </c>
      <c r="AC196" s="885" t="s">
        <v>2667</v>
      </c>
    </row>
    <row r="197" spans="25:29">
      <c r="Y197" s="885" t="s">
        <v>2668</v>
      </c>
      <c r="AC197" s="885" t="s">
        <v>2669</v>
      </c>
    </row>
    <row r="198" spans="25:29">
      <c r="Y198" s="885" t="s">
        <v>2670</v>
      </c>
      <c r="AC198" s="885" t="s">
        <v>2671</v>
      </c>
    </row>
    <row r="199" spans="25:29">
      <c r="Y199" s="885" t="s">
        <v>2672</v>
      </c>
      <c r="AC199" s="885" t="s">
        <v>2673</v>
      </c>
    </row>
    <row r="200" spans="25:29">
      <c r="Y200" s="885" t="s">
        <v>2674</v>
      </c>
      <c r="AC200" s="885" t="s">
        <v>2675</v>
      </c>
    </row>
    <row r="201" spans="25:29">
      <c r="Y201" s="885" t="s">
        <v>2676</v>
      </c>
      <c r="AC201" s="885" t="s">
        <v>2677</v>
      </c>
    </row>
    <row r="202" spans="25:29">
      <c r="Y202" s="885" t="s">
        <v>2678</v>
      </c>
      <c r="AC202" s="885" t="s">
        <v>2679</v>
      </c>
    </row>
    <row r="203" spans="25:29">
      <c r="Y203" s="885" t="s">
        <v>2680</v>
      </c>
      <c r="AC203" s="885" t="s">
        <v>2681</v>
      </c>
    </row>
    <row r="204" spans="25:29">
      <c r="Y204" s="885" t="s">
        <v>2682</v>
      </c>
      <c r="AC204" s="885" t="s">
        <v>2683</v>
      </c>
    </row>
    <row r="205" spans="25:29">
      <c r="Y205" s="885" t="s">
        <v>2684</v>
      </c>
      <c r="AC205" s="885" t="s">
        <v>2685</v>
      </c>
    </row>
    <row r="206" spans="25:29">
      <c r="Y206" s="885" t="s">
        <v>2686</v>
      </c>
      <c r="AC206" s="885" t="s">
        <v>2687</v>
      </c>
    </row>
    <row r="207" spans="25:29">
      <c r="Y207" s="885" t="s">
        <v>2688</v>
      </c>
      <c r="AC207" s="885" t="s">
        <v>2689</v>
      </c>
    </row>
    <row r="208" spans="25:29">
      <c r="Y208" s="885" t="s">
        <v>2690</v>
      </c>
      <c r="AC208" s="885" t="s">
        <v>2691</v>
      </c>
    </row>
    <row r="209" spans="25:29">
      <c r="Y209" s="885" t="s">
        <v>2692</v>
      </c>
      <c r="AC209" s="885" t="s">
        <v>2693</v>
      </c>
    </row>
    <row r="210" spans="25:29">
      <c r="Y210" s="885" t="s">
        <v>2694</v>
      </c>
      <c r="AC210" s="885" t="s">
        <v>2695</v>
      </c>
    </row>
    <row r="211" spans="25:29">
      <c r="Y211" s="885" t="s">
        <v>2696</v>
      </c>
      <c r="AC211" s="885" t="s">
        <v>2697</v>
      </c>
    </row>
    <row r="212" spans="25:29">
      <c r="Y212" s="885" t="s">
        <v>2698</v>
      </c>
      <c r="AC212" s="885" t="s">
        <v>2699</v>
      </c>
    </row>
    <row r="213" spans="25:29">
      <c r="Y213" s="885" t="s">
        <v>2700</v>
      </c>
      <c r="AC213" s="885" t="s">
        <v>2701</v>
      </c>
    </row>
    <row r="214" spans="25:29">
      <c r="Y214" s="885" t="s">
        <v>2702</v>
      </c>
      <c r="AC214" s="885" t="s">
        <v>2703</v>
      </c>
    </row>
    <row r="215" spans="25:29">
      <c r="Y215" s="885" t="s">
        <v>2704</v>
      </c>
      <c r="AC215" s="885" t="s">
        <v>2705</v>
      </c>
    </row>
  </sheetData>
  <mergeCells count="208">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L72:M72"/>
    <mergeCell ref="N72:R72"/>
    <mergeCell ref="S72:T72"/>
    <mergeCell ref="U72:X72"/>
    <mergeCell ref="Y72:AB72"/>
    <mergeCell ref="K73:AC73"/>
    <mergeCell ref="L70:N70"/>
    <mergeCell ref="O70:Q70"/>
    <mergeCell ref="R70:T70"/>
    <mergeCell ref="U70:W70"/>
    <mergeCell ref="X70:AB70"/>
    <mergeCell ref="K71:AC71"/>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K53:M53"/>
    <mergeCell ref="K54:AC54"/>
    <mergeCell ref="K55:AC55"/>
    <mergeCell ref="K56:AC56"/>
    <mergeCell ref="L60:N60"/>
    <mergeCell ref="O60:Q60"/>
    <mergeCell ref="R60:T60"/>
    <mergeCell ref="U60:W60"/>
    <mergeCell ref="X60:AB60"/>
    <mergeCell ref="L51:M51"/>
    <mergeCell ref="N51:R51"/>
    <mergeCell ref="S51:T51"/>
    <mergeCell ref="U51:X51"/>
    <mergeCell ref="Y51:AB51"/>
    <mergeCell ref="K52:AC52"/>
    <mergeCell ref="L49:N49"/>
    <mergeCell ref="O49:Q49"/>
    <mergeCell ref="R49:T49"/>
    <mergeCell ref="U49:W49"/>
    <mergeCell ref="X49:AB49"/>
    <mergeCell ref="K50:AC50"/>
    <mergeCell ref="K44:M44"/>
    <mergeCell ref="K45:AC45"/>
    <mergeCell ref="K46:AC46"/>
    <mergeCell ref="K47:AC47"/>
    <mergeCell ref="B48:J48"/>
    <mergeCell ref="K48:AC48"/>
    <mergeCell ref="L42:M42"/>
    <mergeCell ref="N42:R42"/>
    <mergeCell ref="S42:T42"/>
    <mergeCell ref="U42:X42"/>
    <mergeCell ref="Y42:AB42"/>
    <mergeCell ref="K43:AC43"/>
    <mergeCell ref="L40:N40"/>
    <mergeCell ref="O40:Q40"/>
    <mergeCell ref="R40:T40"/>
    <mergeCell ref="U40:W40"/>
    <mergeCell ref="X40:AB40"/>
    <mergeCell ref="K41:AC41"/>
    <mergeCell ref="K35:M35"/>
    <mergeCell ref="K36:AC36"/>
    <mergeCell ref="K37:AC37"/>
    <mergeCell ref="K38:AC38"/>
    <mergeCell ref="B39:J39"/>
    <mergeCell ref="K39:AC39"/>
    <mergeCell ref="L33:M33"/>
    <mergeCell ref="N33:R33"/>
    <mergeCell ref="S33:T33"/>
    <mergeCell ref="U33:X33"/>
    <mergeCell ref="Y33:AB33"/>
    <mergeCell ref="B34:J34"/>
    <mergeCell ref="K34:AC34"/>
    <mergeCell ref="L31:N31"/>
    <mergeCell ref="O31:Q31"/>
    <mergeCell ref="R31:T31"/>
    <mergeCell ref="U31:W31"/>
    <mergeCell ref="X31:AB31"/>
    <mergeCell ref="K32:AC32"/>
    <mergeCell ref="K24:AC24"/>
    <mergeCell ref="K25:M25"/>
    <mergeCell ref="K26:AC26"/>
    <mergeCell ref="K27:AC27"/>
    <mergeCell ref="K28:AC28"/>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691" customWidth="1"/>
    <col min="30" max="30" width="4.625" style="691" customWidth="1"/>
    <col min="31" max="256" width="9" style="691"/>
    <col min="257" max="285" width="3" style="691" customWidth="1"/>
    <col min="286" max="286" width="4.625" style="691" customWidth="1"/>
    <col min="287" max="512" width="9" style="691"/>
    <col min="513" max="541" width="3" style="691" customWidth="1"/>
    <col min="542" max="542" width="4.625" style="691" customWidth="1"/>
    <col min="543" max="768" width="9" style="691"/>
    <col min="769" max="797" width="3" style="691" customWidth="1"/>
    <col min="798" max="798" width="4.625" style="691" customWidth="1"/>
    <col min="799" max="1024" width="9" style="691"/>
    <col min="1025" max="1053" width="3" style="691" customWidth="1"/>
    <col min="1054" max="1054" width="4.625" style="691" customWidth="1"/>
    <col min="1055" max="1280" width="9" style="691"/>
    <col min="1281" max="1309" width="3" style="691" customWidth="1"/>
    <col min="1310" max="1310" width="4.625" style="691" customWidth="1"/>
    <col min="1311" max="1536" width="9" style="691"/>
    <col min="1537" max="1565" width="3" style="691" customWidth="1"/>
    <col min="1566" max="1566" width="4.625" style="691" customWidth="1"/>
    <col min="1567" max="1792" width="9" style="691"/>
    <col min="1793" max="1821" width="3" style="691" customWidth="1"/>
    <col min="1822" max="1822" width="4.625" style="691" customWidth="1"/>
    <col min="1823" max="2048" width="9" style="691"/>
    <col min="2049" max="2077" width="3" style="691" customWidth="1"/>
    <col min="2078" max="2078" width="4.625" style="691" customWidth="1"/>
    <col min="2079" max="2304" width="9" style="691"/>
    <col min="2305" max="2333" width="3" style="691" customWidth="1"/>
    <col min="2334" max="2334" width="4.625" style="691" customWidth="1"/>
    <col min="2335" max="2560" width="9" style="691"/>
    <col min="2561" max="2589" width="3" style="691" customWidth="1"/>
    <col min="2590" max="2590" width="4.625" style="691" customWidth="1"/>
    <col min="2591" max="2816" width="9" style="691"/>
    <col min="2817" max="2845" width="3" style="691" customWidth="1"/>
    <col min="2846" max="2846" width="4.625" style="691" customWidth="1"/>
    <col min="2847" max="3072" width="9" style="691"/>
    <col min="3073" max="3101" width="3" style="691" customWidth="1"/>
    <col min="3102" max="3102" width="4.625" style="691" customWidth="1"/>
    <col min="3103" max="3328" width="9" style="691"/>
    <col min="3329" max="3357" width="3" style="691" customWidth="1"/>
    <col min="3358" max="3358" width="4.625" style="691" customWidth="1"/>
    <col min="3359" max="3584" width="9" style="691"/>
    <col min="3585" max="3613" width="3" style="691" customWidth="1"/>
    <col min="3614" max="3614" width="4.625" style="691" customWidth="1"/>
    <col min="3615" max="3840" width="9" style="691"/>
    <col min="3841" max="3869" width="3" style="691" customWidth="1"/>
    <col min="3870" max="3870" width="4.625" style="691" customWidth="1"/>
    <col min="3871" max="4096" width="9" style="691"/>
    <col min="4097" max="4125" width="3" style="691" customWidth="1"/>
    <col min="4126" max="4126" width="4.625" style="691" customWidth="1"/>
    <col min="4127" max="4352" width="9" style="691"/>
    <col min="4353" max="4381" width="3" style="691" customWidth="1"/>
    <col min="4382" max="4382" width="4.625" style="691" customWidth="1"/>
    <col min="4383" max="4608" width="9" style="691"/>
    <col min="4609" max="4637" width="3" style="691" customWidth="1"/>
    <col min="4638" max="4638" width="4.625" style="691" customWidth="1"/>
    <col min="4639" max="4864" width="9" style="691"/>
    <col min="4865" max="4893" width="3" style="691" customWidth="1"/>
    <col min="4894" max="4894" width="4.625" style="691" customWidth="1"/>
    <col min="4895" max="5120" width="9" style="691"/>
    <col min="5121" max="5149" width="3" style="691" customWidth="1"/>
    <col min="5150" max="5150" width="4.625" style="691" customWidth="1"/>
    <col min="5151" max="5376" width="9" style="691"/>
    <col min="5377" max="5405" width="3" style="691" customWidth="1"/>
    <col min="5406" max="5406" width="4.625" style="691" customWidth="1"/>
    <col min="5407" max="5632" width="9" style="691"/>
    <col min="5633" max="5661" width="3" style="691" customWidth="1"/>
    <col min="5662" max="5662" width="4.625" style="691" customWidth="1"/>
    <col min="5663" max="5888" width="9" style="691"/>
    <col min="5889" max="5917" width="3" style="691" customWidth="1"/>
    <col min="5918" max="5918" width="4.625" style="691" customWidth="1"/>
    <col min="5919" max="6144" width="9" style="691"/>
    <col min="6145" max="6173" width="3" style="691" customWidth="1"/>
    <col min="6174" max="6174" width="4.625" style="691" customWidth="1"/>
    <col min="6175" max="6400" width="9" style="691"/>
    <col min="6401" max="6429" width="3" style="691" customWidth="1"/>
    <col min="6430" max="6430" width="4.625" style="691" customWidth="1"/>
    <col min="6431" max="6656" width="9" style="691"/>
    <col min="6657" max="6685" width="3" style="691" customWidth="1"/>
    <col min="6686" max="6686" width="4.625" style="691" customWidth="1"/>
    <col min="6687" max="6912" width="9" style="691"/>
    <col min="6913" max="6941" width="3" style="691" customWidth="1"/>
    <col min="6942" max="6942" width="4.625" style="691" customWidth="1"/>
    <col min="6943" max="7168" width="9" style="691"/>
    <col min="7169" max="7197" width="3" style="691" customWidth="1"/>
    <col min="7198" max="7198" width="4.625" style="691" customWidth="1"/>
    <col min="7199" max="7424" width="9" style="691"/>
    <col min="7425" max="7453" width="3" style="691" customWidth="1"/>
    <col min="7454" max="7454" width="4.625" style="691" customWidth="1"/>
    <col min="7455" max="7680" width="9" style="691"/>
    <col min="7681" max="7709" width="3" style="691" customWidth="1"/>
    <col min="7710" max="7710" width="4.625" style="691" customWidth="1"/>
    <col min="7711" max="7936" width="9" style="691"/>
    <col min="7937" max="7965" width="3" style="691" customWidth="1"/>
    <col min="7966" max="7966" width="4.625" style="691" customWidth="1"/>
    <col min="7967" max="8192" width="9" style="691"/>
    <col min="8193" max="8221" width="3" style="691" customWidth="1"/>
    <col min="8222" max="8222" width="4.625" style="691" customWidth="1"/>
    <col min="8223" max="8448" width="9" style="691"/>
    <col min="8449" max="8477" width="3" style="691" customWidth="1"/>
    <col min="8478" max="8478" width="4.625" style="691" customWidth="1"/>
    <col min="8479" max="8704" width="9" style="691"/>
    <col min="8705" max="8733" width="3" style="691" customWidth="1"/>
    <col min="8734" max="8734" width="4.625" style="691" customWidth="1"/>
    <col min="8735" max="8960" width="9" style="691"/>
    <col min="8961" max="8989" width="3" style="691" customWidth="1"/>
    <col min="8990" max="8990" width="4.625" style="691" customWidth="1"/>
    <col min="8991" max="9216" width="9" style="691"/>
    <col min="9217" max="9245" width="3" style="691" customWidth="1"/>
    <col min="9246" max="9246" width="4.625" style="691" customWidth="1"/>
    <col min="9247" max="9472" width="9" style="691"/>
    <col min="9473" max="9501" width="3" style="691" customWidth="1"/>
    <col min="9502" max="9502" width="4.625" style="691" customWidth="1"/>
    <col min="9503" max="9728" width="9" style="691"/>
    <col min="9729" max="9757" width="3" style="691" customWidth="1"/>
    <col min="9758" max="9758" width="4.625" style="691" customWidth="1"/>
    <col min="9759" max="9984" width="9" style="691"/>
    <col min="9985" max="10013" width="3" style="691" customWidth="1"/>
    <col min="10014" max="10014" width="4.625" style="691" customWidth="1"/>
    <col min="10015" max="10240" width="9" style="691"/>
    <col min="10241" max="10269" width="3" style="691" customWidth="1"/>
    <col min="10270" max="10270" width="4.625" style="691" customWidth="1"/>
    <col min="10271" max="10496" width="9" style="691"/>
    <col min="10497" max="10525" width="3" style="691" customWidth="1"/>
    <col min="10526" max="10526" width="4.625" style="691" customWidth="1"/>
    <col min="10527" max="10752" width="9" style="691"/>
    <col min="10753" max="10781" width="3" style="691" customWidth="1"/>
    <col min="10782" max="10782" width="4.625" style="691" customWidth="1"/>
    <col min="10783" max="11008" width="9" style="691"/>
    <col min="11009" max="11037" width="3" style="691" customWidth="1"/>
    <col min="11038" max="11038" width="4.625" style="691" customWidth="1"/>
    <col min="11039" max="11264" width="9" style="691"/>
    <col min="11265" max="11293" width="3" style="691" customWidth="1"/>
    <col min="11294" max="11294" width="4.625" style="691" customWidth="1"/>
    <col min="11295" max="11520" width="9" style="691"/>
    <col min="11521" max="11549" width="3" style="691" customWidth="1"/>
    <col min="11550" max="11550" width="4.625" style="691" customWidth="1"/>
    <col min="11551" max="11776" width="9" style="691"/>
    <col min="11777" max="11805" width="3" style="691" customWidth="1"/>
    <col min="11806" max="11806" width="4.625" style="691" customWidth="1"/>
    <col min="11807" max="12032" width="9" style="691"/>
    <col min="12033" max="12061" width="3" style="691" customWidth="1"/>
    <col min="12062" max="12062" width="4.625" style="691" customWidth="1"/>
    <col min="12063" max="12288" width="9" style="691"/>
    <col min="12289" max="12317" width="3" style="691" customWidth="1"/>
    <col min="12318" max="12318" width="4.625" style="691" customWidth="1"/>
    <col min="12319" max="12544" width="9" style="691"/>
    <col min="12545" max="12573" width="3" style="691" customWidth="1"/>
    <col min="12574" max="12574" width="4.625" style="691" customWidth="1"/>
    <col min="12575" max="12800" width="9" style="691"/>
    <col min="12801" max="12829" width="3" style="691" customWidth="1"/>
    <col min="12830" max="12830" width="4.625" style="691" customWidth="1"/>
    <col min="12831" max="13056" width="9" style="691"/>
    <col min="13057" max="13085" width="3" style="691" customWidth="1"/>
    <col min="13086" max="13086" width="4.625" style="691" customWidth="1"/>
    <col min="13087" max="13312" width="9" style="691"/>
    <col min="13313" max="13341" width="3" style="691" customWidth="1"/>
    <col min="13342" max="13342" width="4.625" style="691" customWidth="1"/>
    <col min="13343" max="13568" width="9" style="691"/>
    <col min="13569" max="13597" width="3" style="691" customWidth="1"/>
    <col min="13598" max="13598" width="4.625" style="691" customWidth="1"/>
    <col min="13599" max="13824" width="9" style="691"/>
    <col min="13825" max="13853" width="3" style="691" customWidth="1"/>
    <col min="13854" max="13854" width="4.625" style="691" customWidth="1"/>
    <col min="13855" max="14080" width="9" style="691"/>
    <col min="14081" max="14109" width="3" style="691" customWidth="1"/>
    <col min="14110" max="14110" width="4.625" style="691" customWidth="1"/>
    <col min="14111" max="14336" width="9" style="691"/>
    <col min="14337" max="14365" width="3" style="691" customWidth="1"/>
    <col min="14366" max="14366" width="4.625" style="691" customWidth="1"/>
    <col min="14367" max="14592" width="9" style="691"/>
    <col min="14593" max="14621" width="3" style="691" customWidth="1"/>
    <col min="14622" max="14622" width="4.625" style="691" customWidth="1"/>
    <col min="14623" max="14848" width="9" style="691"/>
    <col min="14849" max="14877" width="3" style="691" customWidth="1"/>
    <col min="14878" max="14878" width="4.625" style="691" customWidth="1"/>
    <col min="14879" max="15104" width="9" style="691"/>
    <col min="15105" max="15133" width="3" style="691" customWidth="1"/>
    <col min="15134" max="15134" width="4.625" style="691" customWidth="1"/>
    <col min="15135" max="15360" width="9" style="691"/>
    <col min="15361" max="15389" width="3" style="691" customWidth="1"/>
    <col min="15390" max="15390" width="4.625" style="691" customWidth="1"/>
    <col min="15391" max="15616" width="9" style="691"/>
    <col min="15617" max="15645" width="3" style="691" customWidth="1"/>
    <col min="15646" max="15646" width="4.625" style="691" customWidth="1"/>
    <col min="15647" max="15872" width="9" style="691"/>
    <col min="15873" max="15901" width="3" style="691" customWidth="1"/>
    <col min="15902" max="15902" width="4.625" style="691" customWidth="1"/>
    <col min="15903" max="16128" width="9" style="691"/>
    <col min="16129" max="16157" width="3" style="691" customWidth="1"/>
    <col min="16158" max="16158" width="4.625" style="691" customWidth="1"/>
    <col min="16159" max="16384" width="9" style="691"/>
  </cols>
  <sheetData>
    <row r="1" spans="1:29" ht="17.100000000000001" customHeight="1">
      <c r="A1" s="2066" t="s">
        <v>2475</v>
      </c>
      <c r="B1" s="2066"/>
      <c r="C1" s="2066"/>
      <c r="D1" s="2066"/>
      <c r="E1" s="2085"/>
      <c r="F1" s="2085"/>
      <c r="G1" s="2085"/>
      <c r="H1" s="2085"/>
      <c r="I1" s="2085"/>
      <c r="J1" s="2085"/>
      <c r="K1" s="2085"/>
      <c r="L1" s="2085"/>
      <c r="M1" s="2085"/>
      <c r="N1" s="2085"/>
      <c r="O1" s="2085"/>
      <c r="P1" s="2085"/>
      <c r="Q1" s="2085"/>
      <c r="R1" s="2085"/>
      <c r="S1" s="2085"/>
      <c r="T1" s="2085"/>
      <c r="U1" s="2085"/>
      <c r="V1" s="2085"/>
      <c r="W1" s="2085"/>
      <c r="X1" s="2085"/>
      <c r="Y1" s="2085"/>
      <c r="Z1" s="2085"/>
      <c r="AA1" s="2085"/>
      <c r="AB1" s="2085"/>
      <c r="AC1" s="2085"/>
    </row>
    <row r="2" spans="1:29" ht="17.100000000000001" customHeight="1">
      <c r="A2" s="2083" t="s">
        <v>3935</v>
      </c>
      <c r="B2" s="2083"/>
      <c r="C2" s="2083"/>
      <c r="D2" s="2083"/>
      <c r="E2" s="2085"/>
      <c r="F2" s="2085"/>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row>
    <row r="3" spans="1:29" s="870" customFormat="1" ht="17.100000000000001" customHeight="1">
      <c r="A3" s="915" t="s">
        <v>3936</v>
      </c>
      <c r="B3" s="915"/>
      <c r="C3" s="915"/>
      <c r="D3" s="915"/>
      <c r="E3" s="915"/>
      <c r="F3" s="915"/>
      <c r="G3" s="915"/>
      <c r="H3" s="922"/>
      <c r="I3" s="922"/>
      <c r="J3" s="922"/>
      <c r="K3" s="922"/>
      <c r="L3" s="922"/>
      <c r="M3" s="922"/>
      <c r="N3" s="922"/>
      <c r="O3" s="922"/>
      <c r="P3" s="922"/>
      <c r="Q3" s="922"/>
      <c r="R3" s="922"/>
      <c r="S3" s="922"/>
      <c r="T3" s="922"/>
      <c r="U3" s="922"/>
      <c r="V3" s="922"/>
      <c r="W3" s="922"/>
      <c r="X3" s="922"/>
      <c r="Y3" s="922"/>
      <c r="Z3" s="922"/>
      <c r="AA3" s="922"/>
      <c r="AB3" s="922"/>
      <c r="AC3" s="922"/>
    </row>
    <row r="4" spans="1:29" s="870" customFormat="1" ht="17.100000000000001" customHeight="1">
      <c r="A4" s="873" t="s">
        <v>2741</v>
      </c>
      <c r="B4" s="873"/>
      <c r="C4" s="873"/>
      <c r="D4" s="873"/>
      <c r="E4" s="873"/>
      <c r="F4" s="873"/>
      <c r="G4" s="873"/>
      <c r="H4" s="2129" t="str">
        <f>IF('第二面（主）'!K4&lt;&gt;"",'第二面（主）'!K4,"")</f>
        <v/>
      </c>
      <c r="I4" s="2129"/>
      <c r="J4" s="2129"/>
      <c r="K4" s="2129"/>
      <c r="L4" s="2129"/>
      <c r="M4" s="2129"/>
      <c r="N4" s="2129"/>
      <c r="O4" s="2129"/>
      <c r="P4" s="2129"/>
      <c r="Q4" s="2129"/>
      <c r="R4" s="2129"/>
      <c r="S4" s="2129"/>
      <c r="T4" s="2129"/>
      <c r="U4" s="2129"/>
      <c r="V4" s="2129"/>
      <c r="W4" s="2129"/>
      <c r="X4" s="2129"/>
      <c r="Y4" s="2129"/>
      <c r="Z4" s="2129"/>
      <c r="AA4" s="2129"/>
      <c r="AB4" s="2129"/>
      <c r="AC4" s="2129"/>
    </row>
    <row r="5" spans="1:29" s="870" customFormat="1" ht="17.100000000000001" customHeight="1">
      <c r="A5" s="873" t="s">
        <v>2742</v>
      </c>
      <c r="B5" s="873"/>
      <c r="C5" s="873"/>
      <c r="D5" s="873"/>
      <c r="E5" s="873"/>
      <c r="F5" s="873"/>
      <c r="G5" s="873"/>
      <c r="H5" s="2129" t="str">
        <f>IF('第二面（主）'!K5&lt;&gt;"",'第二面（主）'!K5,"")</f>
        <v/>
      </c>
      <c r="I5" s="2129"/>
      <c r="J5" s="2129"/>
      <c r="K5" s="2129"/>
      <c r="L5" s="2129"/>
      <c r="M5" s="2129"/>
      <c r="N5" s="2129"/>
      <c r="O5" s="2129"/>
      <c r="P5" s="2129"/>
      <c r="Q5" s="2129"/>
      <c r="R5" s="2129"/>
      <c r="S5" s="2129"/>
      <c r="T5" s="2129"/>
      <c r="U5" s="2129"/>
      <c r="V5" s="2129"/>
      <c r="W5" s="2129"/>
      <c r="X5" s="2129"/>
      <c r="Y5" s="2129"/>
      <c r="Z5" s="2129"/>
      <c r="AA5" s="2129"/>
      <c r="AB5" s="2129"/>
      <c r="AC5" s="2129"/>
    </row>
    <row r="6" spans="1:29" s="870" customFormat="1" ht="17.100000000000001" customHeight="1">
      <c r="A6" s="873" t="s">
        <v>2743</v>
      </c>
      <c r="B6" s="873"/>
      <c r="C6" s="873"/>
      <c r="D6" s="873"/>
      <c r="E6" s="873"/>
      <c r="F6" s="873"/>
      <c r="G6" s="873"/>
      <c r="H6" s="2146" t="str">
        <f>IF('第二面（主）'!K6&lt;&gt;"",'第二面（主）'!K6,"")</f>
        <v/>
      </c>
      <c r="I6" s="2146"/>
      <c r="J6" s="2146"/>
      <c r="K6" s="923"/>
      <c r="L6" s="903"/>
      <c r="M6" s="903"/>
      <c r="N6" s="903"/>
      <c r="O6" s="903"/>
      <c r="P6" s="903"/>
      <c r="Q6" s="903"/>
      <c r="R6" s="903"/>
      <c r="S6" s="903"/>
      <c r="T6" s="903"/>
      <c r="U6" s="903"/>
      <c r="V6" s="903"/>
      <c r="W6" s="903"/>
      <c r="X6" s="903"/>
      <c r="Y6" s="903"/>
      <c r="Z6" s="903"/>
      <c r="AA6" s="903"/>
      <c r="AB6" s="903"/>
      <c r="AC6" s="903"/>
    </row>
    <row r="7" spans="1:29" s="870" customFormat="1" ht="17.100000000000001" customHeight="1">
      <c r="A7" s="873" t="s">
        <v>2744</v>
      </c>
      <c r="B7" s="873"/>
      <c r="C7" s="873"/>
      <c r="D7" s="873"/>
      <c r="E7" s="873"/>
      <c r="F7" s="873"/>
      <c r="G7" s="873"/>
      <c r="H7" s="2129" t="str">
        <f>IF('第二面（主）'!K7&lt;&gt;"",'第二面（主）'!K7,"")</f>
        <v/>
      </c>
      <c r="I7" s="2129"/>
      <c r="J7" s="2129"/>
      <c r="K7" s="2129"/>
      <c r="L7" s="2129"/>
      <c r="M7" s="2129"/>
      <c r="N7" s="2129"/>
      <c r="O7" s="2129"/>
      <c r="P7" s="2129"/>
      <c r="Q7" s="2129"/>
      <c r="R7" s="2129"/>
      <c r="S7" s="2129"/>
      <c r="T7" s="2129"/>
      <c r="U7" s="2129"/>
      <c r="V7" s="2129"/>
      <c r="W7" s="2129"/>
      <c r="X7" s="2129"/>
      <c r="Y7" s="2129"/>
      <c r="Z7" s="2129"/>
      <c r="AA7" s="2129"/>
      <c r="AB7" s="2129"/>
      <c r="AC7" s="2129"/>
    </row>
    <row r="8" spans="1:29" s="870" customFormat="1" ht="17.100000000000001" customHeight="1">
      <c r="A8" s="873" t="s">
        <v>2745</v>
      </c>
      <c r="B8" s="873"/>
      <c r="C8" s="873"/>
      <c r="D8" s="873"/>
      <c r="E8" s="873"/>
      <c r="F8" s="873"/>
      <c r="G8" s="873"/>
      <c r="H8" s="2136" t="str">
        <f>IF('第二面（主）'!K8&lt;&gt;"",'第二面（主）'!K8,"")</f>
        <v/>
      </c>
      <c r="I8" s="2136"/>
      <c r="J8" s="2136"/>
      <c r="K8" s="2136"/>
      <c r="L8" s="2136"/>
      <c r="M8" s="2136"/>
      <c r="N8" s="2136"/>
      <c r="O8" s="2136"/>
      <c r="P8" s="2136"/>
      <c r="Q8" s="2136"/>
      <c r="R8" s="2136"/>
      <c r="S8" s="2136"/>
      <c r="T8" s="2136"/>
      <c r="U8" s="2136"/>
      <c r="V8" s="2136"/>
      <c r="W8" s="2136"/>
      <c r="X8" s="2136"/>
      <c r="Y8" s="2136"/>
      <c r="Z8" s="2136"/>
      <c r="AA8" s="2136"/>
      <c r="AB8" s="2136"/>
      <c r="AC8" s="2136"/>
    </row>
    <row r="9" spans="1:29" s="870" customFormat="1" ht="17.100000000000001" customHeight="1">
      <c r="A9" s="873"/>
      <c r="B9" s="873"/>
      <c r="C9" s="873"/>
      <c r="D9" s="873"/>
      <c r="E9" s="873"/>
      <c r="F9" s="873"/>
      <c r="G9" s="873"/>
      <c r="H9" s="924"/>
      <c r="I9" s="924"/>
      <c r="J9" s="924"/>
      <c r="K9" s="924"/>
      <c r="L9" s="924"/>
      <c r="M9" s="924"/>
      <c r="N9" s="924"/>
      <c r="O9" s="924"/>
      <c r="P9" s="924"/>
      <c r="Q9" s="924"/>
      <c r="R9" s="924"/>
      <c r="S9" s="924"/>
      <c r="T9" s="924"/>
      <c r="U9" s="924"/>
      <c r="V9" s="924"/>
      <c r="W9" s="924"/>
      <c r="X9" s="924"/>
      <c r="Y9" s="924"/>
      <c r="Z9" s="924"/>
      <c r="AA9" s="924"/>
      <c r="AB9" s="924"/>
      <c r="AC9" s="924"/>
    </row>
    <row r="10" spans="1:29" s="870" customFormat="1" ht="17.100000000000001" customHeight="1">
      <c r="A10" s="915" t="s">
        <v>3937</v>
      </c>
      <c r="B10" s="915"/>
      <c r="C10" s="915"/>
      <c r="D10" s="915"/>
      <c r="E10" s="915"/>
      <c r="F10" s="915"/>
      <c r="G10" s="915"/>
      <c r="H10" s="925"/>
      <c r="I10" s="925"/>
      <c r="J10" s="925"/>
      <c r="K10" s="925"/>
      <c r="L10" s="925"/>
      <c r="M10" s="925"/>
      <c r="N10" s="925"/>
      <c r="O10" s="925"/>
      <c r="P10" s="925"/>
      <c r="Q10" s="925"/>
      <c r="R10" s="925"/>
      <c r="S10" s="925"/>
      <c r="T10" s="925"/>
      <c r="U10" s="925"/>
      <c r="V10" s="925"/>
      <c r="W10" s="925"/>
      <c r="X10" s="925"/>
      <c r="Y10" s="925"/>
      <c r="Z10" s="925"/>
      <c r="AA10" s="925"/>
      <c r="AB10" s="925"/>
      <c r="AC10" s="925"/>
    </row>
    <row r="11" spans="1:29" s="870" customFormat="1" ht="17.100000000000001" customHeight="1">
      <c r="A11" s="873" t="s">
        <v>2741</v>
      </c>
      <c r="B11" s="873"/>
      <c r="C11" s="873"/>
      <c r="D11" s="873"/>
      <c r="E11" s="873"/>
      <c r="F11" s="873"/>
      <c r="G11" s="873"/>
      <c r="H11" s="2129" t="str">
        <f>IF('第二面（主）'!K11&lt;&gt;"",'第二面（主）'!K11,"")</f>
        <v/>
      </c>
      <c r="I11" s="2129"/>
      <c r="J11" s="2129"/>
      <c r="K11" s="2129"/>
      <c r="L11" s="2129"/>
      <c r="M11" s="2129"/>
      <c r="N11" s="2129"/>
      <c r="O11" s="2129"/>
      <c r="P11" s="2129"/>
      <c r="Q11" s="2129"/>
      <c r="R11" s="2129"/>
      <c r="S11" s="2129"/>
      <c r="T11" s="2129"/>
      <c r="U11" s="2129"/>
      <c r="V11" s="2129"/>
      <c r="W11" s="2129"/>
      <c r="X11" s="2129"/>
      <c r="Y11" s="2129"/>
      <c r="Z11" s="2129"/>
      <c r="AA11" s="2129"/>
      <c r="AB11" s="2129"/>
      <c r="AC11" s="2129"/>
    </row>
    <row r="12" spans="1:29" s="870" customFormat="1" ht="17.100000000000001" customHeight="1">
      <c r="A12" s="873" t="s">
        <v>2742</v>
      </c>
      <c r="B12" s="873"/>
      <c r="C12" s="873"/>
      <c r="D12" s="873"/>
      <c r="E12" s="873"/>
      <c r="F12" s="873"/>
      <c r="G12" s="873"/>
      <c r="H12" s="2129" t="str">
        <f>IF('第二面（主）'!K12&lt;&gt;"",'第二面（主）'!K12,"")</f>
        <v/>
      </c>
      <c r="I12" s="2129"/>
      <c r="J12" s="2129"/>
      <c r="K12" s="2129"/>
      <c r="L12" s="2129"/>
      <c r="M12" s="2129"/>
      <c r="N12" s="2129"/>
      <c r="O12" s="2129"/>
      <c r="P12" s="2129"/>
      <c r="Q12" s="2129"/>
      <c r="R12" s="2129"/>
      <c r="S12" s="2129"/>
      <c r="T12" s="2129"/>
      <c r="U12" s="2129"/>
      <c r="V12" s="2129"/>
      <c r="W12" s="2129"/>
      <c r="X12" s="2129"/>
      <c r="Y12" s="2129"/>
      <c r="Z12" s="2129"/>
      <c r="AA12" s="2129"/>
      <c r="AB12" s="2129"/>
      <c r="AC12" s="2129"/>
    </row>
    <row r="13" spans="1:29" s="870" customFormat="1" ht="17.100000000000001" customHeight="1">
      <c r="A13" s="873" t="s">
        <v>2743</v>
      </c>
      <c r="B13" s="873"/>
      <c r="C13" s="873"/>
      <c r="D13" s="873"/>
      <c r="E13" s="873"/>
      <c r="F13" s="873"/>
      <c r="G13" s="873"/>
      <c r="H13" s="2146" t="str">
        <f>IF('第二面（主）'!K13&lt;&gt;"",'第二面（主）'!K13,"")</f>
        <v/>
      </c>
      <c r="I13" s="2146"/>
      <c r="J13" s="2146"/>
      <c r="K13" s="923"/>
      <c r="L13" s="903"/>
      <c r="M13" s="903"/>
      <c r="N13" s="903"/>
      <c r="O13" s="903"/>
      <c r="P13" s="903"/>
      <c r="Q13" s="903"/>
      <c r="R13" s="903"/>
      <c r="S13" s="903"/>
      <c r="T13" s="903"/>
      <c r="U13" s="903"/>
      <c r="V13" s="903"/>
      <c r="W13" s="903"/>
      <c r="X13" s="903"/>
      <c r="Y13" s="903"/>
      <c r="Z13" s="903"/>
      <c r="AA13" s="903"/>
      <c r="AB13" s="903"/>
      <c r="AC13" s="903"/>
    </row>
    <row r="14" spans="1:29" s="870" customFormat="1" ht="17.100000000000001" customHeight="1">
      <c r="A14" s="873" t="s">
        <v>2744</v>
      </c>
      <c r="B14" s="873"/>
      <c r="C14" s="873"/>
      <c r="D14" s="873"/>
      <c r="E14" s="873"/>
      <c r="F14" s="873"/>
      <c r="G14" s="873"/>
      <c r="H14" s="2129" t="str">
        <f>IF('第二面（主）'!K14&lt;&gt;"",'第二面（主）'!K14,"")</f>
        <v/>
      </c>
      <c r="I14" s="2129"/>
      <c r="J14" s="2129"/>
      <c r="K14" s="2129"/>
      <c r="L14" s="2129"/>
      <c r="M14" s="2129"/>
      <c r="N14" s="2129"/>
      <c r="O14" s="2129"/>
      <c r="P14" s="2129"/>
      <c r="Q14" s="2129"/>
      <c r="R14" s="2129"/>
      <c r="S14" s="2129"/>
      <c r="T14" s="2129"/>
      <c r="U14" s="2129"/>
      <c r="V14" s="2129"/>
      <c r="W14" s="2129"/>
      <c r="X14" s="2129"/>
      <c r="Y14" s="2129"/>
      <c r="Z14" s="2129"/>
      <c r="AA14" s="2129"/>
      <c r="AB14" s="2129"/>
      <c r="AC14" s="2129"/>
    </row>
    <row r="15" spans="1:29" s="870" customFormat="1" ht="17.100000000000001" customHeight="1">
      <c r="A15" s="873" t="s">
        <v>2745</v>
      </c>
      <c r="B15" s="873"/>
      <c r="C15" s="873"/>
      <c r="D15" s="873"/>
      <c r="E15" s="873"/>
      <c r="F15" s="873"/>
      <c r="G15" s="873"/>
      <c r="H15" s="2136" t="str">
        <f>IF('第二面（主）'!K15&lt;&gt;"",'第二面（主）'!K15,"")</f>
        <v/>
      </c>
      <c r="I15" s="2136"/>
      <c r="J15" s="2136"/>
      <c r="K15" s="2136"/>
      <c r="L15" s="2136"/>
      <c r="M15" s="2136"/>
      <c r="N15" s="2136"/>
      <c r="O15" s="2136"/>
      <c r="P15" s="2136"/>
      <c r="Q15" s="2136"/>
      <c r="R15" s="2136"/>
      <c r="S15" s="2136"/>
      <c r="T15" s="2136"/>
      <c r="U15" s="2136"/>
      <c r="V15" s="2136"/>
      <c r="W15" s="2136"/>
      <c r="X15" s="2136"/>
      <c r="Y15" s="2136"/>
      <c r="Z15" s="2136"/>
      <c r="AA15" s="2136"/>
      <c r="AB15" s="2136"/>
      <c r="AC15" s="2136"/>
    </row>
    <row r="16" spans="1:29" s="870" customFormat="1" ht="17.100000000000001" customHeight="1">
      <c r="A16" s="873"/>
      <c r="B16" s="873"/>
      <c r="C16" s="873"/>
      <c r="D16" s="873"/>
      <c r="E16" s="873"/>
      <c r="F16" s="873"/>
      <c r="G16" s="873"/>
      <c r="H16" s="924"/>
      <c r="I16" s="924"/>
      <c r="J16" s="924"/>
      <c r="K16" s="924"/>
      <c r="L16" s="924"/>
      <c r="M16" s="924"/>
      <c r="N16" s="924"/>
      <c r="O16" s="924"/>
      <c r="P16" s="924"/>
      <c r="Q16" s="924"/>
      <c r="R16" s="924"/>
      <c r="S16" s="924"/>
      <c r="T16" s="924"/>
      <c r="U16" s="924"/>
      <c r="V16" s="924"/>
      <c r="W16" s="924"/>
      <c r="X16" s="924"/>
      <c r="Y16" s="924"/>
      <c r="Z16" s="924"/>
      <c r="AA16" s="924"/>
      <c r="AB16" s="924"/>
      <c r="AC16" s="924"/>
    </row>
    <row r="17" spans="1:29" s="870" customFormat="1" ht="17.100000000000001" customHeight="1">
      <c r="A17" s="915" t="s">
        <v>3938</v>
      </c>
      <c r="B17" s="915"/>
      <c r="C17" s="915"/>
      <c r="D17" s="915"/>
      <c r="E17" s="915"/>
      <c r="F17" s="915"/>
      <c r="G17" s="915"/>
      <c r="H17" s="925"/>
      <c r="I17" s="925"/>
      <c r="J17" s="925"/>
      <c r="K17" s="925"/>
      <c r="L17" s="925"/>
      <c r="M17" s="925"/>
      <c r="N17" s="925"/>
      <c r="O17" s="925"/>
      <c r="P17" s="925"/>
      <c r="Q17" s="925"/>
      <c r="R17" s="925"/>
      <c r="S17" s="925"/>
      <c r="T17" s="925"/>
      <c r="U17" s="925"/>
      <c r="V17" s="925"/>
      <c r="W17" s="925"/>
      <c r="X17" s="925"/>
      <c r="Y17" s="925"/>
      <c r="Z17" s="925"/>
      <c r="AA17" s="925"/>
      <c r="AB17" s="925"/>
      <c r="AC17" s="925"/>
    </row>
    <row r="18" spans="1:29" s="870" customFormat="1" ht="17.100000000000001" customHeight="1">
      <c r="A18" s="873" t="s">
        <v>2741</v>
      </c>
      <c r="B18" s="873"/>
      <c r="C18" s="873"/>
      <c r="D18" s="873"/>
      <c r="E18" s="873"/>
      <c r="F18" s="873"/>
      <c r="G18" s="873"/>
      <c r="H18" s="2129" t="str">
        <f>IF('第二面（主）'!K18&lt;&gt;"",'第二面（主）'!K18,"")</f>
        <v/>
      </c>
      <c r="I18" s="2129"/>
      <c r="J18" s="2129"/>
      <c r="K18" s="2129"/>
      <c r="L18" s="2129"/>
      <c r="M18" s="2129"/>
      <c r="N18" s="2129"/>
      <c r="O18" s="2129"/>
      <c r="P18" s="2129"/>
      <c r="Q18" s="2129"/>
      <c r="R18" s="2129"/>
      <c r="S18" s="2129"/>
      <c r="T18" s="2129"/>
      <c r="U18" s="2129"/>
      <c r="V18" s="2129"/>
      <c r="W18" s="2129"/>
      <c r="X18" s="2129"/>
      <c r="Y18" s="2129"/>
      <c r="Z18" s="2129"/>
      <c r="AA18" s="2129"/>
      <c r="AB18" s="2129"/>
      <c r="AC18" s="2129"/>
    </row>
    <row r="19" spans="1:29" s="870" customFormat="1" ht="17.100000000000001" customHeight="1">
      <c r="A19" s="873" t="s">
        <v>2742</v>
      </c>
      <c r="B19" s="873"/>
      <c r="C19" s="873"/>
      <c r="D19" s="873"/>
      <c r="E19" s="873"/>
      <c r="F19" s="873"/>
      <c r="G19" s="873"/>
      <c r="H19" s="2129" t="str">
        <f>IF('第二面（主）'!K19&lt;&gt;"",'第二面（主）'!K19,"")</f>
        <v/>
      </c>
      <c r="I19" s="2129"/>
      <c r="J19" s="2129"/>
      <c r="K19" s="2129"/>
      <c r="L19" s="2129"/>
      <c r="M19" s="2129"/>
      <c r="N19" s="2129"/>
      <c r="O19" s="2129"/>
      <c r="P19" s="2129"/>
      <c r="Q19" s="2129"/>
      <c r="R19" s="2129"/>
      <c r="S19" s="2129"/>
      <c r="T19" s="2129"/>
      <c r="U19" s="2129"/>
      <c r="V19" s="2129"/>
      <c r="W19" s="2129"/>
      <c r="X19" s="2129"/>
      <c r="Y19" s="2129"/>
      <c r="Z19" s="2129"/>
      <c r="AA19" s="2129"/>
      <c r="AB19" s="2129"/>
      <c r="AC19" s="2129"/>
    </row>
    <row r="20" spans="1:29" s="870" customFormat="1" ht="17.100000000000001" customHeight="1">
      <c r="A20" s="873" t="s">
        <v>2743</v>
      </c>
      <c r="B20" s="873"/>
      <c r="C20" s="873"/>
      <c r="D20" s="873"/>
      <c r="E20" s="873"/>
      <c r="F20" s="873"/>
      <c r="G20" s="873"/>
      <c r="H20" s="2146" t="str">
        <f>IF('第二面（主）'!K20&lt;&gt;"",'第二面（主）'!K20,"")</f>
        <v/>
      </c>
      <c r="I20" s="2146"/>
      <c r="J20" s="2146"/>
      <c r="K20" s="923"/>
      <c r="L20" s="903"/>
      <c r="M20" s="903"/>
      <c r="N20" s="903"/>
      <c r="O20" s="903"/>
      <c r="P20" s="903"/>
      <c r="Q20" s="903"/>
      <c r="R20" s="903"/>
      <c r="S20" s="903"/>
      <c r="T20" s="903"/>
      <c r="U20" s="903"/>
      <c r="V20" s="903"/>
      <c r="W20" s="903"/>
      <c r="X20" s="903"/>
      <c r="Y20" s="903"/>
      <c r="Z20" s="903"/>
      <c r="AA20" s="903"/>
      <c r="AB20" s="903"/>
      <c r="AC20" s="903"/>
    </row>
    <row r="21" spans="1:29" s="870" customFormat="1" ht="17.100000000000001" customHeight="1">
      <c r="A21" s="873" t="s">
        <v>2744</v>
      </c>
      <c r="B21" s="873"/>
      <c r="C21" s="873"/>
      <c r="D21" s="873"/>
      <c r="E21" s="873"/>
      <c r="F21" s="873"/>
      <c r="G21" s="873"/>
      <c r="H21" s="2129" t="str">
        <f>IF('第二面（主）'!K21&lt;&gt;"",'第二面（主）'!K21,"")</f>
        <v/>
      </c>
      <c r="I21" s="2129"/>
      <c r="J21" s="2129"/>
      <c r="K21" s="2129"/>
      <c r="L21" s="2129"/>
      <c r="M21" s="2129"/>
      <c r="N21" s="2129"/>
      <c r="O21" s="2129"/>
      <c r="P21" s="2129"/>
      <c r="Q21" s="2129"/>
      <c r="R21" s="2129"/>
      <c r="S21" s="2129"/>
      <c r="T21" s="2129"/>
      <c r="U21" s="2129"/>
      <c r="V21" s="2129"/>
      <c r="W21" s="2129"/>
      <c r="X21" s="2129"/>
      <c r="Y21" s="2129"/>
      <c r="Z21" s="2129"/>
      <c r="AA21" s="2129"/>
      <c r="AB21" s="2129"/>
      <c r="AC21" s="2129"/>
    </row>
    <row r="22" spans="1:29" s="870" customFormat="1" ht="17.100000000000001" customHeight="1">
      <c r="A22" s="873" t="s">
        <v>2745</v>
      </c>
      <c r="B22" s="873"/>
      <c r="C22" s="873"/>
      <c r="D22" s="873"/>
      <c r="E22" s="873"/>
      <c r="F22" s="873"/>
      <c r="G22" s="873"/>
      <c r="H22" s="2136" t="str">
        <f>IF('第二面（主）'!K22&lt;&gt;"",'第二面（主）'!K22,"")</f>
        <v/>
      </c>
      <c r="I22" s="2136"/>
      <c r="J22" s="2136"/>
      <c r="K22" s="2136"/>
      <c r="L22" s="2136"/>
      <c r="M22" s="2136"/>
      <c r="N22" s="2136"/>
      <c r="O22" s="2136"/>
      <c r="P22" s="2136"/>
      <c r="Q22" s="2136"/>
      <c r="R22" s="2136"/>
      <c r="S22" s="2136"/>
      <c r="T22" s="2136"/>
      <c r="U22" s="2136"/>
      <c r="V22" s="2136"/>
      <c r="W22" s="2136"/>
      <c r="X22" s="2136"/>
      <c r="Y22" s="2136"/>
      <c r="Z22" s="2136"/>
      <c r="AA22" s="2136"/>
      <c r="AB22" s="2136"/>
      <c r="AC22" s="2136"/>
    </row>
    <row r="23" spans="1:29" s="870" customFormat="1" ht="17.100000000000001" customHeight="1">
      <c r="A23" s="873"/>
      <c r="B23" s="873"/>
      <c r="C23" s="873"/>
      <c r="D23" s="873"/>
      <c r="E23" s="873"/>
      <c r="F23" s="873"/>
      <c r="G23" s="873"/>
      <c r="H23" s="924"/>
      <c r="I23" s="924"/>
      <c r="J23" s="924"/>
      <c r="K23" s="924"/>
      <c r="L23" s="924"/>
      <c r="M23" s="924"/>
      <c r="N23" s="924"/>
      <c r="O23" s="924"/>
      <c r="P23" s="924"/>
      <c r="Q23" s="924"/>
      <c r="R23" s="924"/>
      <c r="S23" s="924"/>
      <c r="T23" s="924"/>
      <c r="U23" s="924"/>
      <c r="V23" s="924"/>
      <c r="W23" s="924"/>
      <c r="X23" s="924"/>
      <c r="Y23" s="924"/>
      <c r="Z23" s="924"/>
      <c r="AA23" s="924"/>
      <c r="AB23" s="924"/>
      <c r="AC23" s="924"/>
    </row>
    <row r="24" spans="1:29" s="870" customFormat="1" ht="17.100000000000001" customHeight="1">
      <c r="A24" s="915" t="s">
        <v>3939</v>
      </c>
      <c r="B24" s="915"/>
      <c r="C24" s="915"/>
      <c r="D24" s="915"/>
      <c r="E24" s="915"/>
      <c r="F24" s="915"/>
      <c r="G24" s="915"/>
      <c r="H24" s="925"/>
      <c r="I24" s="925"/>
      <c r="J24" s="925"/>
      <c r="K24" s="925"/>
      <c r="L24" s="925"/>
      <c r="M24" s="925"/>
      <c r="N24" s="925"/>
      <c r="O24" s="925"/>
      <c r="P24" s="925"/>
      <c r="Q24" s="925"/>
      <c r="R24" s="925"/>
      <c r="S24" s="925"/>
      <c r="T24" s="925"/>
      <c r="U24" s="925"/>
      <c r="V24" s="925"/>
      <c r="W24" s="925"/>
      <c r="X24" s="925"/>
      <c r="Y24" s="925"/>
      <c r="Z24" s="925"/>
      <c r="AA24" s="925"/>
      <c r="AB24" s="925"/>
      <c r="AC24" s="925"/>
    </row>
    <row r="25" spans="1:29" s="870" customFormat="1" ht="17.100000000000001" customHeight="1">
      <c r="A25" s="873" t="s">
        <v>2741</v>
      </c>
      <c r="B25" s="873"/>
      <c r="C25" s="873"/>
      <c r="D25" s="873"/>
      <c r="E25" s="873"/>
      <c r="F25" s="873"/>
      <c r="G25" s="873"/>
      <c r="H25" s="2129" t="str">
        <f>IF('第二面（主）'!K25&lt;&gt;"",'第二面（主）'!K25,"")</f>
        <v/>
      </c>
      <c r="I25" s="2129"/>
      <c r="J25" s="2129"/>
      <c r="K25" s="2129"/>
      <c r="L25" s="2129"/>
      <c r="M25" s="2129"/>
      <c r="N25" s="2129"/>
      <c r="O25" s="2129"/>
      <c r="P25" s="2129"/>
      <c r="Q25" s="2129"/>
      <c r="R25" s="2129"/>
      <c r="S25" s="2129"/>
      <c r="T25" s="2129"/>
      <c r="U25" s="2129"/>
      <c r="V25" s="2129"/>
      <c r="W25" s="2129"/>
      <c r="X25" s="2129"/>
      <c r="Y25" s="2129"/>
      <c r="Z25" s="2129"/>
      <c r="AA25" s="2129"/>
      <c r="AB25" s="2129"/>
      <c r="AC25" s="2129"/>
    </row>
    <row r="26" spans="1:29" s="870" customFormat="1" ht="17.100000000000001" customHeight="1">
      <c r="A26" s="873" t="s">
        <v>2742</v>
      </c>
      <c r="B26" s="873"/>
      <c r="C26" s="873"/>
      <c r="D26" s="873"/>
      <c r="E26" s="873"/>
      <c r="F26" s="873"/>
      <c r="G26" s="873"/>
      <c r="H26" s="2129" t="str">
        <f>IF('第二面（主）'!K26&lt;&gt;"",'第二面（主）'!K26,"")</f>
        <v/>
      </c>
      <c r="I26" s="2129"/>
      <c r="J26" s="2129"/>
      <c r="K26" s="2129"/>
      <c r="L26" s="2129"/>
      <c r="M26" s="2129"/>
      <c r="N26" s="2129"/>
      <c r="O26" s="2129"/>
      <c r="P26" s="2129"/>
      <c r="Q26" s="2129"/>
      <c r="R26" s="2129"/>
      <c r="S26" s="2129"/>
      <c r="T26" s="2129"/>
      <c r="U26" s="2129"/>
      <c r="V26" s="2129"/>
      <c r="W26" s="2129"/>
      <c r="X26" s="2129"/>
      <c r="Y26" s="2129"/>
      <c r="Z26" s="2129"/>
      <c r="AA26" s="2129"/>
      <c r="AB26" s="2129"/>
      <c r="AC26" s="2129"/>
    </row>
    <row r="27" spans="1:29" s="870" customFormat="1" ht="17.100000000000001" customHeight="1">
      <c r="A27" s="873" t="s">
        <v>2743</v>
      </c>
      <c r="B27" s="873"/>
      <c r="C27" s="873"/>
      <c r="D27" s="873"/>
      <c r="E27" s="873"/>
      <c r="F27" s="873"/>
      <c r="G27" s="873"/>
      <c r="H27" s="2146" t="str">
        <f>IF('第二面（主）'!K27&lt;&gt;"",'第二面（主）'!K27,"")</f>
        <v/>
      </c>
      <c r="I27" s="2146"/>
      <c r="J27" s="2146"/>
      <c r="K27" s="923"/>
      <c r="L27" s="903"/>
      <c r="M27" s="903"/>
      <c r="N27" s="903"/>
      <c r="O27" s="903"/>
      <c r="P27" s="903"/>
      <c r="Q27" s="903"/>
      <c r="R27" s="903"/>
      <c r="S27" s="903"/>
      <c r="T27" s="903"/>
      <c r="U27" s="903"/>
      <c r="V27" s="903"/>
      <c r="W27" s="903"/>
      <c r="X27" s="903"/>
      <c r="Y27" s="903"/>
      <c r="Z27" s="903"/>
      <c r="AA27" s="903"/>
      <c r="AB27" s="903"/>
      <c r="AC27" s="903"/>
    </row>
    <row r="28" spans="1:29" s="870" customFormat="1" ht="17.100000000000001" customHeight="1">
      <c r="A28" s="873" t="s">
        <v>2744</v>
      </c>
      <c r="B28" s="873"/>
      <c r="C28" s="873"/>
      <c r="D28" s="873"/>
      <c r="E28" s="873"/>
      <c r="F28" s="873"/>
      <c r="G28" s="873"/>
      <c r="H28" s="2129" t="str">
        <f>IF('第二面（主）'!K28&lt;&gt;"",'第二面（主）'!K28,"")</f>
        <v/>
      </c>
      <c r="I28" s="2129"/>
      <c r="J28" s="2129"/>
      <c r="K28" s="2129"/>
      <c r="L28" s="2129"/>
      <c r="M28" s="2129"/>
      <c r="N28" s="2129"/>
      <c r="O28" s="2129"/>
      <c r="P28" s="2129"/>
      <c r="Q28" s="2129"/>
      <c r="R28" s="2129"/>
      <c r="S28" s="2129"/>
      <c r="T28" s="2129"/>
      <c r="U28" s="2129"/>
      <c r="V28" s="2129"/>
      <c r="W28" s="2129"/>
      <c r="X28" s="2129"/>
      <c r="Y28" s="2129"/>
      <c r="Z28" s="2129"/>
      <c r="AA28" s="2129"/>
      <c r="AB28" s="2129"/>
      <c r="AC28" s="2129"/>
    </row>
    <row r="29" spans="1:29" s="870" customFormat="1" ht="17.100000000000001" customHeight="1">
      <c r="A29" s="873" t="s">
        <v>2745</v>
      </c>
      <c r="B29" s="873"/>
      <c r="C29" s="873"/>
      <c r="D29" s="873"/>
      <c r="E29" s="873"/>
      <c r="F29" s="873"/>
      <c r="G29" s="873"/>
      <c r="H29" s="2136" t="str">
        <f>IF('第二面（主）'!K29&lt;&gt;"",'第二面（主）'!K29,"")</f>
        <v/>
      </c>
      <c r="I29" s="2136"/>
      <c r="J29" s="2136"/>
      <c r="K29" s="2136"/>
      <c r="L29" s="2136"/>
      <c r="M29" s="2136"/>
      <c r="N29" s="2136"/>
      <c r="O29" s="2136"/>
      <c r="P29" s="2136"/>
      <c r="Q29" s="2136"/>
      <c r="R29" s="2136"/>
      <c r="S29" s="2136"/>
      <c r="T29" s="2136"/>
      <c r="U29" s="2136"/>
      <c r="V29" s="2136"/>
      <c r="W29" s="2136"/>
      <c r="X29" s="2136"/>
      <c r="Y29" s="2136"/>
      <c r="Z29" s="2136"/>
      <c r="AA29" s="2136"/>
      <c r="AB29" s="2136"/>
      <c r="AC29" s="2136"/>
    </row>
    <row r="30" spans="1:29" s="870" customFormat="1" ht="17.100000000000001" customHeight="1">
      <c r="A30" s="873"/>
      <c r="B30" s="873"/>
      <c r="C30" s="873"/>
      <c r="D30" s="873"/>
      <c r="E30" s="873"/>
      <c r="F30" s="873"/>
      <c r="G30" s="873"/>
      <c r="H30" s="899"/>
      <c r="I30" s="899"/>
      <c r="J30" s="899"/>
      <c r="K30" s="899"/>
      <c r="L30" s="899"/>
      <c r="M30" s="899"/>
      <c r="N30" s="899"/>
      <c r="O30" s="899"/>
      <c r="P30" s="899"/>
      <c r="Q30" s="899"/>
      <c r="R30" s="899"/>
      <c r="S30" s="899"/>
      <c r="T30" s="899"/>
      <c r="U30" s="899"/>
      <c r="V30" s="899"/>
      <c r="W30" s="899"/>
      <c r="X30" s="899"/>
      <c r="Y30" s="899"/>
      <c r="Z30" s="899"/>
      <c r="AA30" s="899"/>
      <c r="AB30" s="899"/>
      <c r="AC30" s="899"/>
    </row>
    <row r="31" spans="1:29" s="870" customFormat="1" ht="17.100000000000001" customHeight="1">
      <c r="A31" s="915" t="s">
        <v>3940</v>
      </c>
      <c r="B31" s="915"/>
      <c r="C31" s="915"/>
      <c r="D31" s="915"/>
      <c r="E31" s="915"/>
      <c r="F31" s="915"/>
      <c r="G31" s="915"/>
      <c r="H31" s="922"/>
      <c r="I31" s="922"/>
      <c r="J31" s="922"/>
      <c r="K31" s="922"/>
      <c r="L31" s="922"/>
      <c r="M31" s="922"/>
      <c r="N31" s="922"/>
      <c r="O31" s="922"/>
      <c r="P31" s="922"/>
      <c r="Q31" s="922"/>
      <c r="R31" s="922"/>
      <c r="S31" s="922"/>
      <c r="T31" s="922"/>
      <c r="U31" s="922"/>
      <c r="V31" s="922"/>
      <c r="W31" s="922"/>
      <c r="X31" s="922"/>
      <c r="Y31" s="922"/>
      <c r="Z31" s="922"/>
      <c r="AA31" s="922"/>
      <c r="AB31" s="922"/>
      <c r="AC31" s="922"/>
    </row>
    <row r="32" spans="1:29" s="870" customFormat="1" ht="17.100000000000001" customHeight="1">
      <c r="A32" s="873" t="s">
        <v>2741</v>
      </c>
      <c r="B32" s="873"/>
      <c r="C32" s="873"/>
      <c r="D32" s="873"/>
      <c r="E32" s="873"/>
      <c r="F32" s="873"/>
      <c r="G32" s="873"/>
      <c r="H32" s="2129" t="str">
        <f>IF('第二面（主）'!K32&lt;&gt;"",'第二面（主）'!K32,"")</f>
        <v/>
      </c>
      <c r="I32" s="2129"/>
      <c r="J32" s="2129"/>
      <c r="K32" s="2129"/>
      <c r="L32" s="2129"/>
      <c r="M32" s="2129"/>
      <c r="N32" s="2129"/>
      <c r="O32" s="2129"/>
      <c r="P32" s="2129"/>
      <c r="Q32" s="2129"/>
      <c r="R32" s="2129"/>
      <c r="S32" s="2129"/>
      <c r="T32" s="2129"/>
      <c r="U32" s="2129"/>
      <c r="V32" s="2129"/>
      <c r="W32" s="2129"/>
      <c r="X32" s="2129"/>
      <c r="Y32" s="2129"/>
      <c r="Z32" s="2129"/>
      <c r="AA32" s="2129"/>
      <c r="AB32" s="2129"/>
      <c r="AC32" s="2129"/>
    </row>
    <row r="33" spans="1:29" s="870" customFormat="1" ht="17.100000000000001" customHeight="1">
      <c r="A33" s="873" t="s">
        <v>2742</v>
      </c>
      <c r="B33" s="873"/>
      <c r="C33" s="873"/>
      <c r="D33" s="873"/>
      <c r="E33" s="873"/>
      <c r="F33" s="873"/>
      <c r="G33" s="873"/>
      <c r="H33" s="2129" t="str">
        <f>IF('第二面（主）'!K33&lt;&gt;"",'第二面（主）'!K33,"")</f>
        <v/>
      </c>
      <c r="I33" s="2129"/>
      <c r="J33" s="2129"/>
      <c r="K33" s="2129"/>
      <c r="L33" s="2129"/>
      <c r="M33" s="2129"/>
      <c r="N33" s="2129"/>
      <c r="O33" s="2129"/>
      <c r="P33" s="2129"/>
      <c r="Q33" s="2129"/>
      <c r="R33" s="2129"/>
      <c r="S33" s="2129"/>
      <c r="T33" s="2129"/>
      <c r="U33" s="2129"/>
      <c r="V33" s="2129"/>
      <c r="W33" s="2129"/>
      <c r="X33" s="2129"/>
      <c r="Y33" s="2129"/>
      <c r="Z33" s="2129"/>
      <c r="AA33" s="2129"/>
      <c r="AB33" s="2129"/>
      <c r="AC33" s="2129"/>
    </row>
    <row r="34" spans="1:29" s="870" customFormat="1" ht="17.100000000000001" customHeight="1">
      <c r="A34" s="873" t="s">
        <v>2743</v>
      </c>
      <c r="B34" s="873"/>
      <c r="C34" s="873"/>
      <c r="D34" s="873"/>
      <c r="E34" s="873"/>
      <c r="F34" s="873"/>
      <c r="G34" s="873"/>
      <c r="H34" s="2146" t="str">
        <f>IF('第二面（主）'!K34&lt;&gt;"",'第二面（主）'!K34,"")</f>
        <v/>
      </c>
      <c r="I34" s="2146"/>
      <c r="J34" s="2146"/>
      <c r="K34" s="923"/>
      <c r="L34" s="903"/>
      <c r="M34" s="903"/>
      <c r="N34" s="903"/>
      <c r="O34" s="903"/>
      <c r="P34" s="903"/>
      <c r="Q34" s="903"/>
      <c r="R34" s="903"/>
      <c r="S34" s="903"/>
      <c r="T34" s="903"/>
      <c r="U34" s="903"/>
      <c r="V34" s="903"/>
      <c r="W34" s="903"/>
      <c r="X34" s="903"/>
      <c r="Y34" s="903"/>
      <c r="Z34" s="903"/>
      <c r="AA34" s="903"/>
      <c r="AB34" s="903"/>
      <c r="AC34" s="903"/>
    </row>
    <row r="35" spans="1:29" s="870" customFormat="1" ht="17.100000000000001" customHeight="1">
      <c r="A35" s="873" t="s">
        <v>2744</v>
      </c>
      <c r="B35" s="873"/>
      <c r="C35" s="873"/>
      <c r="D35" s="873"/>
      <c r="E35" s="873"/>
      <c r="F35" s="873"/>
      <c r="G35" s="873"/>
      <c r="H35" s="2129" t="str">
        <f>IF('第二面（主）'!K35&lt;&gt;"",'第二面（主）'!K35,"")</f>
        <v/>
      </c>
      <c r="I35" s="2129"/>
      <c r="J35" s="2129"/>
      <c r="K35" s="2129"/>
      <c r="L35" s="2129"/>
      <c r="M35" s="2129"/>
      <c r="N35" s="2129"/>
      <c r="O35" s="2129"/>
      <c r="P35" s="2129"/>
      <c r="Q35" s="2129"/>
      <c r="R35" s="2129"/>
      <c r="S35" s="2129"/>
      <c r="T35" s="2129"/>
      <c r="U35" s="2129"/>
      <c r="V35" s="2129"/>
      <c r="W35" s="2129"/>
      <c r="X35" s="2129"/>
      <c r="Y35" s="2129"/>
      <c r="Z35" s="2129"/>
      <c r="AA35" s="2129"/>
      <c r="AB35" s="2129"/>
      <c r="AC35" s="2129"/>
    </row>
    <row r="36" spans="1:29" s="870" customFormat="1" ht="17.100000000000001" customHeight="1">
      <c r="A36" s="873" t="s">
        <v>2745</v>
      </c>
      <c r="B36" s="873"/>
      <c r="C36" s="873"/>
      <c r="D36" s="873"/>
      <c r="E36" s="873"/>
      <c r="F36" s="873"/>
      <c r="G36" s="873"/>
      <c r="H36" s="2136" t="str">
        <f>IF('第二面（主）'!K36&lt;&gt;"",'第二面（主）'!K36,"")</f>
        <v/>
      </c>
      <c r="I36" s="2136"/>
      <c r="J36" s="2136"/>
      <c r="K36" s="2136"/>
      <c r="L36" s="2136"/>
      <c r="M36" s="2136"/>
      <c r="N36" s="2136"/>
      <c r="O36" s="2136"/>
      <c r="P36" s="2136"/>
      <c r="Q36" s="2136"/>
      <c r="R36" s="2136"/>
      <c r="S36" s="2136"/>
      <c r="T36" s="2136"/>
      <c r="U36" s="2136"/>
      <c r="V36" s="2136"/>
      <c r="W36" s="2136"/>
      <c r="X36" s="2136"/>
      <c r="Y36" s="2136"/>
      <c r="Z36" s="2136"/>
      <c r="AA36" s="2136"/>
      <c r="AB36" s="2136"/>
      <c r="AC36" s="2136"/>
    </row>
    <row r="37" spans="1:29" s="870" customFormat="1" ht="17.100000000000001" customHeight="1">
      <c r="A37" s="873"/>
      <c r="B37" s="873"/>
      <c r="C37" s="873"/>
      <c r="D37" s="873"/>
      <c r="E37" s="873"/>
      <c r="F37" s="873"/>
      <c r="G37" s="873"/>
      <c r="H37" s="924"/>
      <c r="I37" s="924"/>
      <c r="J37" s="924"/>
      <c r="K37" s="924"/>
      <c r="L37" s="924"/>
      <c r="M37" s="924"/>
      <c r="N37" s="924"/>
      <c r="O37" s="924"/>
      <c r="P37" s="924"/>
      <c r="Q37" s="924"/>
      <c r="R37" s="924"/>
      <c r="S37" s="924"/>
      <c r="T37" s="924"/>
      <c r="U37" s="924"/>
      <c r="V37" s="924"/>
      <c r="W37" s="924"/>
      <c r="X37" s="924"/>
      <c r="Y37" s="924"/>
      <c r="Z37" s="924"/>
      <c r="AA37" s="924"/>
      <c r="AB37" s="924"/>
      <c r="AC37" s="924"/>
    </row>
    <row r="38" spans="1:29" s="870" customFormat="1" ht="17.100000000000001" customHeight="1">
      <c r="A38" s="915" t="s">
        <v>3941</v>
      </c>
      <c r="B38" s="915"/>
      <c r="C38" s="915"/>
      <c r="D38" s="915"/>
      <c r="E38" s="915"/>
      <c r="F38" s="915"/>
      <c r="G38" s="915"/>
      <c r="H38" s="925"/>
      <c r="I38" s="925"/>
      <c r="J38" s="925"/>
      <c r="K38" s="925"/>
      <c r="L38" s="925"/>
      <c r="M38" s="925"/>
      <c r="N38" s="925"/>
      <c r="O38" s="925"/>
      <c r="P38" s="925"/>
      <c r="Q38" s="925"/>
      <c r="R38" s="925"/>
      <c r="S38" s="925"/>
      <c r="T38" s="925"/>
      <c r="U38" s="925"/>
      <c r="V38" s="925"/>
      <c r="W38" s="925"/>
      <c r="X38" s="925"/>
      <c r="Y38" s="925"/>
      <c r="Z38" s="925"/>
      <c r="AA38" s="925"/>
      <c r="AB38" s="925"/>
      <c r="AC38" s="925"/>
    </row>
    <row r="39" spans="1:29" s="870" customFormat="1" ht="17.100000000000001" customHeight="1">
      <c r="A39" s="873" t="s">
        <v>2741</v>
      </c>
      <c r="B39" s="873"/>
      <c r="C39" s="873"/>
      <c r="D39" s="873"/>
      <c r="E39" s="873"/>
      <c r="F39" s="873"/>
      <c r="G39" s="873"/>
      <c r="H39" s="2129" t="str">
        <f>IF('第二面（主）'!K39&lt;&gt;"",'第二面（主）'!K39,"")</f>
        <v/>
      </c>
      <c r="I39" s="2129"/>
      <c r="J39" s="2129"/>
      <c r="K39" s="2129"/>
      <c r="L39" s="2129"/>
      <c r="M39" s="2129"/>
      <c r="N39" s="2129"/>
      <c r="O39" s="2129"/>
      <c r="P39" s="2129"/>
      <c r="Q39" s="2129"/>
      <c r="R39" s="2129"/>
      <c r="S39" s="2129"/>
      <c r="T39" s="2129"/>
      <c r="U39" s="2129"/>
      <c r="V39" s="2129"/>
      <c r="W39" s="2129"/>
      <c r="X39" s="2129"/>
      <c r="Y39" s="2129"/>
      <c r="Z39" s="2129"/>
      <c r="AA39" s="2129"/>
      <c r="AB39" s="2129"/>
      <c r="AC39" s="2129"/>
    </row>
    <row r="40" spans="1:29" s="870" customFormat="1" ht="17.100000000000001" customHeight="1">
      <c r="A40" s="873" t="s">
        <v>2742</v>
      </c>
      <c r="B40" s="873"/>
      <c r="C40" s="873"/>
      <c r="D40" s="873"/>
      <c r="E40" s="873"/>
      <c r="F40" s="873"/>
      <c r="G40" s="873"/>
      <c r="H40" s="2129" t="str">
        <f>IF('第二面（主）'!K40&lt;&gt;"",'第二面（主）'!K40,"")</f>
        <v/>
      </c>
      <c r="I40" s="2129"/>
      <c r="J40" s="2129"/>
      <c r="K40" s="2129"/>
      <c r="L40" s="2129"/>
      <c r="M40" s="2129"/>
      <c r="N40" s="2129"/>
      <c r="O40" s="2129"/>
      <c r="P40" s="2129"/>
      <c r="Q40" s="2129"/>
      <c r="R40" s="2129"/>
      <c r="S40" s="2129"/>
      <c r="T40" s="2129"/>
      <c r="U40" s="2129"/>
      <c r="V40" s="2129"/>
      <c r="W40" s="2129"/>
      <c r="X40" s="2129"/>
      <c r="Y40" s="2129"/>
      <c r="Z40" s="2129"/>
      <c r="AA40" s="2129"/>
      <c r="AB40" s="2129"/>
      <c r="AC40" s="2129"/>
    </row>
    <row r="41" spans="1:29" s="870" customFormat="1" ht="17.100000000000001" customHeight="1">
      <c r="A41" s="873" t="s">
        <v>2743</v>
      </c>
      <c r="B41" s="873"/>
      <c r="C41" s="873"/>
      <c r="D41" s="873"/>
      <c r="E41" s="873"/>
      <c r="F41" s="873"/>
      <c r="G41" s="873"/>
      <c r="H41" s="2146" t="str">
        <f>IF('第二面（主）'!K41&lt;&gt;"",'第二面（主）'!K41,"")</f>
        <v/>
      </c>
      <c r="I41" s="2146"/>
      <c r="J41" s="2146"/>
      <c r="K41" s="923"/>
      <c r="L41" s="903"/>
      <c r="M41" s="903"/>
      <c r="N41" s="903"/>
      <c r="O41" s="903"/>
      <c r="P41" s="903"/>
      <c r="Q41" s="903"/>
      <c r="R41" s="903"/>
      <c r="S41" s="903"/>
      <c r="T41" s="903"/>
      <c r="U41" s="903"/>
      <c r="V41" s="903"/>
      <c r="W41" s="903"/>
      <c r="X41" s="903"/>
      <c r="Y41" s="903"/>
      <c r="Z41" s="903"/>
      <c r="AA41" s="903"/>
      <c r="AB41" s="903"/>
      <c r="AC41" s="903"/>
    </row>
    <row r="42" spans="1:29" s="870" customFormat="1" ht="17.100000000000001" customHeight="1">
      <c r="A42" s="873" t="s">
        <v>2744</v>
      </c>
      <c r="B42" s="873"/>
      <c r="C42" s="873"/>
      <c r="D42" s="873"/>
      <c r="E42" s="873"/>
      <c r="F42" s="873"/>
      <c r="G42" s="873"/>
      <c r="H42" s="2129" t="str">
        <f>IF('第二面（主）'!K42&lt;&gt;"",'第二面（主）'!K42,"")</f>
        <v/>
      </c>
      <c r="I42" s="2129"/>
      <c r="J42" s="2129"/>
      <c r="K42" s="2129"/>
      <c r="L42" s="2129"/>
      <c r="M42" s="2129"/>
      <c r="N42" s="2129"/>
      <c r="O42" s="2129"/>
      <c r="P42" s="2129"/>
      <c r="Q42" s="2129"/>
      <c r="R42" s="2129"/>
      <c r="S42" s="2129"/>
      <c r="T42" s="2129"/>
      <c r="U42" s="2129"/>
      <c r="V42" s="2129"/>
      <c r="W42" s="2129"/>
      <c r="X42" s="2129"/>
      <c r="Y42" s="2129"/>
      <c r="Z42" s="2129"/>
      <c r="AA42" s="2129"/>
      <c r="AB42" s="2129"/>
      <c r="AC42" s="2129"/>
    </row>
    <row r="43" spans="1:29" s="870" customFormat="1" ht="17.100000000000001" customHeight="1">
      <c r="A43" s="873" t="s">
        <v>2745</v>
      </c>
      <c r="B43" s="873"/>
      <c r="C43" s="873"/>
      <c r="D43" s="873"/>
      <c r="E43" s="873"/>
      <c r="F43" s="873"/>
      <c r="G43" s="873"/>
      <c r="H43" s="2136" t="str">
        <f>IF('第二面（主）'!K43&lt;&gt;"",'第二面（主）'!K43,"")</f>
        <v/>
      </c>
      <c r="I43" s="2136"/>
      <c r="J43" s="2136"/>
      <c r="K43" s="2136"/>
      <c r="L43" s="2136"/>
      <c r="M43" s="2136"/>
      <c r="N43" s="2136"/>
      <c r="O43" s="2136"/>
      <c r="P43" s="2136"/>
      <c r="Q43" s="2136"/>
      <c r="R43" s="2136"/>
      <c r="S43" s="2136"/>
      <c r="T43" s="2136"/>
      <c r="U43" s="2136"/>
      <c r="V43" s="2136"/>
      <c r="W43" s="2136"/>
      <c r="X43" s="2136"/>
      <c r="Y43" s="2136"/>
      <c r="Z43" s="2136"/>
      <c r="AA43" s="2136"/>
      <c r="AB43" s="2136"/>
      <c r="AC43" s="2136"/>
    </row>
    <row r="44" spans="1:29" s="870" customFormat="1" ht="17.100000000000001" customHeight="1">
      <c r="A44" s="916"/>
      <c r="B44" s="916"/>
      <c r="C44" s="916"/>
      <c r="D44" s="916"/>
      <c r="E44" s="916"/>
      <c r="F44" s="916"/>
      <c r="G44" s="916"/>
      <c r="H44" s="926"/>
      <c r="I44" s="926"/>
      <c r="J44" s="926"/>
      <c r="K44" s="926"/>
      <c r="L44" s="926"/>
      <c r="M44" s="926"/>
      <c r="N44" s="926"/>
      <c r="O44" s="926"/>
      <c r="P44" s="926"/>
      <c r="Q44" s="926"/>
      <c r="R44" s="926"/>
      <c r="S44" s="926"/>
      <c r="T44" s="926"/>
      <c r="U44" s="926"/>
      <c r="V44" s="926"/>
      <c r="W44" s="926"/>
      <c r="X44" s="926"/>
      <c r="Y44" s="926"/>
      <c r="Z44" s="926"/>
      <c r="AA44" s="926"/>
      <c r="AB44" s="926"/>
      <c r="AC44" s="926"/>
    </row>
  </sheetData>
  <mergeCells count="32">
    <mergeCell ref="H42:AC42"/>
    <mergeCell ref="H43:AC43"/>
    <mergeCell ref="H34:J34"/>
    <mergeCell ref="H35:AC35"/>
    <mergeCell ref="H36:AC36"/>
    <mergeCell ref="H39:AC39"/>
    <mergeCell ref="H40:AC40"/>
    <mergeCell ref="H41:J41"/>
    <mergeCell ref="H33:AC33"/>
    <mergeCell ref="H18:AC18"/>
    <mergeCell ref="H19:AC19"/>
    <mergeCell ref="H20:J20"/>
    <mergeCell ref="H21:AC21"/>
    <mergeCell ref="H22:AC22"/>
    <mergeCell ref="H25:AC25"/>
    <mergeCell ref="H26:AC26"/>
    <mergeCell ref="H27:J27"/>
    <mergeCell ref="H28:AC28"/>
    <mergeCell ref="H29:AC29"/>
    <mergeCell ref="H32:AC32"/>
    <mergeCell ref="H15:AC15"/>
    <mergeCell ref="A1:AC1"/>
    <mergeCell ref="A2:AC2"/>
    <mergeCell ref="H4:AC4"/>
    <mergeCell ref="H5:AC5"/>
    <mergeCell ref="H6:J6"/>
    <mergeCell ref="H7:AC7"/>
    <mergeCell ref="H8:AC8"/>
    <mergeCell ref="H11:AC11"/>
    <mergeCell ref="H12:AC12"/>
    <mergeCell ref="H13:J13"/>
    <mergeCell ref="H14:AC14"/>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2569</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2570</v>
      </c>
      <c r="B2" s="320"/>
      <c r="C2" s="320"/>
      <c r="D2" s="320"/>
      <c r="E2" s="320"/>
      <c r="F2" s="321"/>
      <c r="G2" s="321"/>
      <c r="H2" s="321"/>
      <c r="I2" s="321"/>
      <c r="J2" s="321"/>
      <c r="K2" s="321" t="s">
        <v>2571</v>
      </c>
      <c r="L2" s="1215"/>
      <c r="M2" s="1215"/>
      <c r="N2" s="1215"/>
      <c r="O2" s="1215"/>
      <c r="P2" s="1211" t="s">
        <v>2572</v>
      </c>
      <c r="Q2" s="1211"/>
      <c r="R2" s="1211"/>
      <c r="S2" s="1215"/>
      <c r="T2" s="1215"/>
      <c r="U2" s="1215"/>
      <c r="V2" s="1215"/>
      <c r="W2" s="1211" t="s">
        <v>2573</v>
      </c>
      <c r="X2" s="1211"/>
      <c r="Y2" s="1211"/>
      <c r="Z2" s="1212"/>
      <c r="AA2" s="1212"/>
      <c r="AB2" s="1212"/>
      <c r="AC2" s="1212"/>
      <c r="AD2" s="1212"/>
      <c r="AE2" s="1212"/>
      <c r="AF2" s="323" t="s">
        <v>17</v>
      </c>
      <c r="AG2" s="317"/>
    </row>
    <row r="3" spans="1:33" s="318" customFormat="1" ht="15.75" customHeight="1">
      <c r="A3" s="319" t="s">
        <v>2574</v>
      </c>
      <c r="B3" s="320"/>
      <c r="C3" s="320"/>
      <c r="D3" s="320"/>
      <c r="E3" s="320"/>
      <c r="F3" s="324"/>
      <c r="G3" s="324"/>
      <c r="H3" s="324"/>
      <c r="I3" s="324"/>
      <c r="J3" s="324"/>
      <c r="K3" s="1216"/>
      <c r="L3" s="1216"/>
      <c r="M3" s="1216"/>
      <c r="N3" s="1216"/>
      <c r="O3" s="1216"/>
      <c r="P3" s="1216"/>
      <c r="Q3" s="1216"/>
      <c r="R3" s="1216"/>
      <c r="S3" s="1216"/>
      <c r="T3" s="1216"/>
      <c r="U3" s="1216"/>
      <c r="V3" s="1216"/>
      <c r="W3" s="1216"/>
      <c r="X3" s="1216"/>
      <c r="Y3" s="1216"/>
      <c r="Z3" s="1216"/>
      <c r="AA3" s="1216"/>
      <c r="AB3" s="1216"/>
      <c r="AC3" s="1216"/>
      <c r="AD3" s="1216"/>
      <c r="AE3" s="1216"/>
      <c r="AF3" s="1217"/>
      <c r="AG3" s="317"/>
    </row>
    <row r="4" spans="1:33" s="318" customFormat="1" ht="15.75" customHeight="1">
      <c r="A4" s="319" t="s">
        <v>2575</v>
      </c>
      <c r="B4" s="320"/>
      <c r="C4" s="320"/>
      <c r="D4" s="320"/>
      <c r="E4" s="320"/>
      <c r="F4" s="320"/>
      <c r="G4" s="320"/>
      <c r="H4" s="320"/>
      <c r="I4" s="320"/>
      <c r="J4" s="320"/>
      <c r="K4" s="321" t="s">
        <v>2571</v>
      </c>
      <c r="L4" s="1210"/>
      <c r="M4" s="1210"/>
      <c r="N4" s="1210"/>
      <c r="O4" s="1211" t="s">
        <v>2576</v>
      </c>
      <c r="P4" s="1211"/>
      <c r="Q4" s="1211"/>
      <c r="R4" s="1211"/>
      <c r="S4" s="1211"/>
      <c r="T4" s="1210"/>
      <c r="U4" s="1210"/>
      <c r="V4" s="1210"/>
      <c r="W4" s="1211" t="s">
        <v>2577</v>
      </c>
      <c r="X4" s="1211"/>
      <c r="Y4" s="1211"/>
      <c r="Z4" s="1211"/>
      <c r="AA4" s="1212"/>
      <c r="AB4" s="1212"/>
      <c r="AC4" s="1212"/>
      <c r="AD4" s="1212"/>
      <c r="AE4" s="1212"/>
      <c r="AF4" s="323" t="s">
        <v>17</v>
      </c>
      <c r="AG4" s="317"/>
    </row>
    <row r="5" spans="1:33" s="318" customFormat="1" ht="15.75" customHeight="1">
      <c r="A5" s="319"/>
      <c r="B5" s="320"/>
      <c r="C5" s="320"/>
      <c r="D5" s="320"/>
      <c r="E5" s="320"/>
      <c r="F5" s="320"/>
      <c r="G5" s="320"/>
      <c r="H5" s="320"/>
      <c r="I5" s="320"/>
      <c r="J5" s="320"/>
      <c r="K5" s="1213"/>
      <c r="L5" s="1213"/>
      <c r="M5" s="1213"/>
      <c r="N5" s="1213"/>
      <c r="O5" s="1213"/>
      <c r="P5" s="1213"/>
      <c r="Q5" s="1213"/>
      <c r="R5" s="1213"/>
      <c r="S5" s="1213"/>
      <c r="T5" s="1213"/>
      <c r="U5" s="1213"/>
      <c r="V5" s="1213"/>
      <c r="W5" s="1213"/>
      <c r="X5" s="1213"/>
      <c r="Y5" s="1213"/>
      <c r="Z5" s="1213"/>
      <c r="AA5" s="1213"/>
      <c r="AB5" s="1213"/>
      <c r="AC5" s="1213"/>
      <c r="AD5" s="1213"/>
      <c r="AE5" s="1213"/>
      <c r="AF5" s="1214"/>
      <c r="AG5" s="317"/>
    </row>
    <row r="6" spans="1:33" s="318" customFormat="1" ht="15.75" customHeight="1">
      <c r="A6" s="319" t="s">
        <v>2578</v>
      </c>
      <c r="B6" s="320"/>
      <c r="C6" s="320"/>
      <c r="D6" s="320"/>
      <c r="E6" s="320"/>
      <c r="F6" s="320"/>
      <c r="G6" s="320"/>
      <c r="H6" s="320"/>
      <c r="I6" s="320"/>
      <c r="J6" s="320"/>
      <c r="K6" s="1218"/>
      <c r="L6" s="1218"/>
      <c r="M6" s="1218"/>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2579</v>
      </c>
      <c r="B7" s="320"/>
      <c r="C7" s="320"/>
      <c r="D7" s="320"/>
      <c r="E7" s="320"/>
      <c r="F7" s="320"/>
      <c r="G7" s="320"/>
      <c r="H7" s="320"/>
      <c r="I7" s="320"/>
      <c r="J7" s="320"/>
      <c r="K7" s="1219"/>
      <c r="L7" s="1219"/>
      <c r="M7" s="1219"/>
      <c r="N7" s="1219"/>
      <c r="O7" s="1219"/>
      <c r="P7" s="1219"/>
      <c r="Q7" s="1219"/>
      <c r="R7" s="1219"/>
      <c r="S7" s="1219"/>
      <c r="T7" s="1219"/>
      <c r="U7" s="1219"/>
      <c r="V7" s="1219"/>
      <c r="W7" s="1219"/>
      <c r="X7" s="1219"/>
      <c r="Y7" s="1219"/>
      <c r="Z7" s="1219"/>
      <c r="AA7" s="1219"/>
      <c r="AB7" s="1219"/>
      <c r="AC7" s="1219"/>
      <c r="AD7" s="1219"/>
      <c r="AE7" s="1219"/>
      <c r="AF7" s="1220"/>
      <c r="AG7" s="317"/>
    </row>
    <row r="8" spans="1:33" s="318" customFormat="1" ht="15.75" customHeight="1">
      <c r="A8" s="319" t="s">
        <v>2580</v>
      </c>
      <c r="B8" s="320"/>
      <c r="C8" s="320"/>
      <c r="D8" s="320"/>
      <c r="E8" s="320"/>
      <c r="F8" s="320"/>
      <c r="G8" s="320"/>
      <c r="H8" s="320"/>
      <c r="I8" s="320"/>
      <c r="J8" s="320"/>
      <c r="K8" s="1221"/>
      <c r="L8" s="1221"/>
      <c r="M8" s="1221"/>
      <c r="N8" s="1221"/>
      <c r="O8" s="1221"/>
      <c r="P8" s="1221"/>
      <c r="Q8" s="1221"/>
      <c r="R8" s="1221"/>
      <c r="S8" s="1221"/>
      <c r="T8" s="1221"/>
      <c r="U8" s="1221"/>
      <c r="V8" s="1221"/>
      <c r="W8" s="1221"/>
      <c r="X8" s="1221"/>
      <c r="Y8" s="1221"/>
      <c r="Z8" s="1221"/>
      <c r="AA8" s="1221"/>
      <c r="AB8" s="1221"/>
      <c r="AC8" s="1221"/>
      <c r="AD8" s="1221"/>
      <c r="AE8" s="1221"/>
      <c r="AF8" s="1222"/>
      <c r="AG8" s="317"/>
    </row>
    <row r="9" spans="1:33" s="318" customFormat="1" ht="15.75" customHeight="1">
      <c r="A9" s="319" t="s">
        <v>2581</v>
      </c>
      <c r="B9" s="320"/>
      <c r="C9" s="320"/>
      <c r="D9" s="320"/>
      <c r="E9" s="320"/>
      <c r="F9" s="320"/>
      <c r="G9" s="320"/>
      <c r="H9" s="320"/>
      <c r="I9" s="320"/>
      <c r="J9" s="320"/>
      <c r="K9" s="1221"/>
      <c r="L9" s="1221"/>
      <c r="M9" s="1221"/>
      <c r="N9" s="1221"/>
      <c r="O9" s="1221"/>
      <c r="P9" s="1221"/>
      <c r="Q9" s="1221"/>
      <c r="R9" s="1221"/>
      <c r="S9" s="1221"/>
      <c r="T9" s="1221"/>
      <c r="U9" s="1221"/>
      <c r="V9" s="1221"/>
      <c r="W9" s="1221"/>
      <c r="X9" s="1221"/>
      <c r="Y9" s="1221"/>
      <c r="Z9" s="1221"/>
      <c r="AA9" s="1221"/>
      <c r="AB9" s="1221"/>
      <c r="AC9" s="1221"/>
      <c r="AD9" s="1221"/>
      <c r="AE9" s="1221"/>
      <c r="AF9" s="1222"/>
      <c r="AG9" s="317"/>
    </row>
    <row r="10" spans="1:33" s="318" customFormat="1" ht="15.75" customHeight="1" thickBot="1">
      <c r="A10" s="328" t="s">
        <v>2582</v>
      </c>
      <c r="B10" s="329"/>
      <c r="C10" s="329"/>
      <c r="D10" s="329"/>
      <c r="E10" s="329"/>
      <c r="F10" s="329"/>
      <c r="G10" s="329"/>
      <c r="H10" s="329"/>
      <c r="I10" s="329"/>
      <c r="J10" s="329"/>
      <c r="K10" s="1223"/>
      <c r="L10" s="1223"/>
      <c r="M10" s="1223"/>
      <c r="N10" s="1223"/>
      <c r="O10" s="1223"/>
      <c r="P10" s="1223"/>
      <c r="Q10" s="1223"/>
      <c r="R10" s="1223"/>
      <c r="S10" s="1223"/>
      <c r="T10" s="1223"/>
      <c r="U10" s="1223"/>
      <c r="V10" s="1223"/>
      <c r="W10" s="1223"/>
      <c r="X10" s="1223"/>
      <c r="Y10" s="1223"/>
      <c r="Z10" s="1223"/>
      <c r="AA10" s="1223"/>
      <c r="AB10" s="1223"/>
      <c r="AC10" s="1223"/>
      <c r="AD10" s="1223"/>
      <c r="AE10" s="1223"/>
      <c r="AF10" s="1224"/>
      <c r="AG10" s="317"/>
    </row>
    <row r="11" spans="1:33" s="318" customFormat="1" ht="15.75" customHeight="1">
      <c r="A11" s="314" t="s">
        <v>2583</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2570</v>
      </c>
      <c r="B12" s="320"/>
      <c r="C12" s="320"/>
      <c r="D12" s="320"/>
      <c r="E12" s="320"/>
      <c r="F12" s="321"/>
      <c r="G12" s="321"/>
      <c r="H12" s="321"/>
      <c r="I12" s="321"/>
      <c r="J12" s="321"/>
      <c r="K12" s="321" t="s">
        <v>2571</v>
      </c>
      <c r="L12" s="1215"/>
      <c r="M12" s="1215"/>
      <c r="N12" s="1215"/>
      <c r="O12" s="1215"/>
      <c r="P12" s="1211" t="s">
        <v>2572</v>
      </c>
      <c r="Q12" s="1211"/>
      <c r="R12" s="1211"/>
      <c r="S12" s="1215"/>
      <c r="T12" s="1215"/>
      <c r="U12" s="1215"/>
      <c r="V12" s="1215"/>
      <c r="W12" s="1211" t="s">
        <v>2573</v>
      </c>
      <c r="X12" s="1211"/>
      <c r="Y12" s="1211"/>
      <c r="Z12" s="1212"/>
      <c r="AA12" s="1212"/>
      <c r="AB12" s="1212"/>
      <c r="AC12" s="1212"/>
      <c r="AD12" s="1212"/>
      <c r="AE12" s="1212"/>
      <c r="AF12" s="323" t="s">
        <v>17</v>
      </c>
      <c r="AG12" s="317"/>
    </row>
    <row r="13" spans="1:33" s="318" customFormat="1" ht="15.75" customHeight="1">
      <c r="A13" s="319" t="s">
        <v>2574</v>
      </c>
      <c r="B13" s="320"/>
      <c r="C13" s="320"/>
      <c r="D13" s="320"/>
      <c r="E13" s="320"/>
      <c r="F13" s="324"/>
      <c r="G13" s="324"/>
      <c r="H13" s="324"/>
      <c r="I13" s="324"/>
      <c r="J13" s="324"/>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7"/>
      <c r="AG13" s="317"/>
    </row>
    <row r="14" spans="1:33" s="318" customFormat="1" ht="15.75" customHeight="1">
      <c r="A14" s="319" t="s">
        <v>2575</v>
      </c>
      <c r="B14" s="320"/>
      <c r="C14" s="320"/>
      <c r="D14" s="320"/>
      <c r="E14" s="320"/>
      <c r="F14" s="320"/>
      <c r="G14" s="320"/>
      <c r="H14" s="320"/>
      <c r="I14" s="320"/>
      <c r="J14" s="320"/>
      <c r="K14" s="321" t="s">
        <v>2571</v>
      </c>
      <c r="L14" s="1210"/>
      <c r="M14" s="1210"/>
      <c r="N14" s="1210"/>
      <c r="O14" s="1211" t="s">
        <v>2576</v>
      </c>
      <c r="P14" s="1211"/>
      <c r="Q14" s="1211"/>
      <c r="R14" s="1211"/>
      <c r="S14" s="1211"/>
      <c r="T14" s="1210"/>
      <c r="U14" s="1210"/>
      <c r="V14" s="1210"/>
      <c r="W14" s="1211" t="s">
        <v>2577</v>
      </c>
      <c r="X14" s="1211"/>
      <c r="Y14" s="1211"/>
      <c r="Z14" s="1211"/>
      <c r="AA14" s="1212"/>
      <c r="AB14" s="1212"/>
      <c r="AC14" s="1212"/>
      <c r="AD14" s="1212"/>
      <c r="AE14" s="1212"/>
      <c r="AF14" s="323" t="s">
        <v>17</v>
      </c>
      <c r="AG14" s="317"/>
    </row>
    <row r="15" spans="1:33" s="318" customFormat="1" ht="15.75" customHeight="1">
      <c r="A15" s="319"/>
      <c r="B15" s="1225"/>
      <c r="C15" s="1225"/>
      <c r="D15" s="1225"/>
      <c r="E15" s="1225"/>
      <c r="F15" s="1225"/>
      <c r="G15" s="1225"/>
      <c r="H15" s="1225"/>
      <c r="I15" s="1225"/>
      <c r="J15" s="1225"/>
      <c r="K15" s="1213"/>
      <c r="L15" s="1213"/>
      <c r="M15" s="1213"/>
      <c r="N15" s="1213"/>
      <c r="O15" s="1213"/>
      <c r="P15" s="1213"/>
      <c r="Q15" s="1213"/>
      <c r="R15" s="1213"/>
      <c r="S15" s="1213"/>
      <c r="T15" s="1213"/>
      <c r="U15" s="1213"/>
      <c r="V15" s="1213"/>
      <c r="W15" s="1213"/>
      <c r="X15" s="1213"/>
      <c r="Y15" s="1213"/>
      <c r="Z15" s="1213"/>
      <c r="AA15" s="1213"/>
      <c r="AB15" s="1213"/>
      <c r="AC15" s="1213"/>
      <c r="AD15" s="1213"/>
      <c r="AE15" s="1213"/>
      <c r="AF15" s="1214"/>
      <c r="AG15" s="317"/>
    </row>
    <row r="16" spans="1:33" s="318" customFormat="1" ht="15.75" customHeight="1">
      <c r="A16" s="319" t="s">
        <v>2578</v>
      </c>
      <c r="B16" s="320"/>
      <c r="C16" s="320"/>
      <c r="D16" s="320"/>
      <c r="E16" s="320"/>
      <c r="F16" s="320"/>
      <c r="G16" s="320"/>
      <c r="H16" s="320"/>
      <c r="I16" s="320"/>
      <c r="J16" s="320"/>
      <c r="K16" s="1218"/>
      <c r="L16" s="1218"/>
      <c r="M16" s="1218"/>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2579</v>
      </c>
      <c r="B17" s="320"/>
      <c r="C17" s="320"/>
      <c r="D17" s="320"/>
      <c r="E17" s="320"/>
      <c r="F17" s="320"/>
      <c r="G17" s="320"/>
      <c r="H17" s="320"/>
      <c r="I17" s="320"/>
      <c r="J17" s="320"/>
      <c r="K17" s="1219"/>
      <c r="L17" s="1219"/>
      <c r="M17" s="1219"/>
      <c r="N17" s="1219"/>
      <c r="O17" s="1219"/>
      <c r="P17" s="1219"/>
      <c r="Q17" s="1219"/>
      <c r="R17" s="1219"/>
      <c r="S17" s="1219"/>
      <c r="T17" s="1219"/>
      <c r="U17" s="1219"/>
      <c r="V17" s="1219"/>
      <c r="W17" s="1219"/>
      <c r="X17" s="1219"/>
      <c r="Y17" s="1219"/>
      <c r="Z17" s="1219"/>
      <c r="AA17" s="1219"/>
      <c r="AB17" s="1219"/>
      <c r="AC17" s="1219"/>
      <c r="AD17" s="1219"/>
      <c r="AE17" s="1219"/>
      <c r="AF17" s="1220"/>
      <c r="AG17" s="317"/>
    </row>
    <row r="18" spans="1:33" s="318" customFormat="1" ht="15.75" customHeight="1">
      <c r="A18" s="319" t="s">
        <v>2580</v>
      </c>
      <c r="B18" s="320"/>
      <c r="C18" s="320"/>
      <c r="D18" s="320"/>
      <c r="E18" s="320"/>
      <c r="F18" s="320"/>
      <c r="G18" s="320"/>
      <c r="H18" s="320"/>
      <c r="I18" s="320"/>
      <c r="J18" s="320"/>
      <c r="K18" s="1221"/>
      <c r="L18" s="1221"/>
      <c r="M18" s="1221"/>
      <c r="N18" s="1221"/>
      <c r="O18" s="1221"/>
      <c r="P18" s="1221"/>
      <c r="Q18" s="1221"/>
      <c r="R18" s="1221"/>
      <c r="S18" s="1221"/>
      <c r="T18" s="1221"/>
      <c r="U18" s="1221"/>
      <c r="V18" s="1221"/>
      <c r="W18" s="1221"/>
      <c r="X18" s="1221"/>
      <c r="Y18" s="1221"/>
      <c r="Z18" s="1221"/>
      <c r="AA18" s="1221"/>
      <c r="AB18" s="1221"/>
      <c r="AC18" s="1221"/>
      <c r="AD18" s="1221"/>
      <c r="AE18" s="1221"/>
      <c r="AF18" s="1222"/>
      <c r="AG18" s="317"/>
    </row>
    <row r="19" spans="1:33" s="318" customFormat="1" ht="15.75" customHeight="1">
      <c r="A19" s="319" t="s">
        <v>2581</v>
      </c>
      <c r="B19" s="320"/>
      <c r="C19" s="320"/>
      <c r="D19" s="320"/>
      <c r="E19" s="320"/>
      <c r="F19" s="320"/>
      <c r="G19" s="320"/>
      <c r="H19" s="320"/>
      <c r="I19" s="320"/>
      <c r="J19" s="320"/>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2"/>
      <c r="AG19" s="317"/>
    </row>
    <row r="20" spans="1:33" s="318" customFormat="1" ht="15.75" customHeight="1" thickBot="1">
      <c r="A20" s="328" t="s">
        <v>2582</v>
      </c>
      <c r="B20" s="331"/>
      <c r="C20" s="331"/>
      <c r="D20" s="331"/>
      <c r="E20" s="331"/>
      <c r="F20" s="331"/>
      <c r="G20" s="331"/>
      <c r="H20" s="331"/>
      <c r="I20" s="331"/>
      <c r="J20" s="331"/>
      <c r="K20" s="1223"/>
      <c r="L20" s="1223"/>
      <c r="M20" s="1223"/>
      <c r="N20" s="1223"/>
      <c r="O20" s="1223"/>
      <c r="P20" s="1223"/>
      <c r="Q20" s="1223"/>
      <c r="R20" s="1223"/>
      <c r="S20" s="1223"/>
      <c r="T20" s="1223"/>
      <c r="U20" s="1223"/>
      <c r="V20" s="1223"/>
      <c r="W20" s="1223"/>
      <c r="X20" s="1223"/>
      <c r="Y20" s="1223"/>
      <c r="Z20" s="1223"/>
      <c r="AA20" s="1223"/>
      <c r="AB20" s="1223"/>
      <c r="AC20" s="1223"/>
      <c r="AD20" s="1223"/>
      <c r="AE20" s="1223"/>
      <c r="AF20" s="1224"/>
      <c r="AG20" s="317"/>
    </row>
    <row r="21" spans="1:33" s="318" customFormat="1" ht="15.75" customHeight="1">
      <c r="A21" s="314" t="s">
        <v>2584</v>
      </c>
      <c r="B21" s="332"/>
      <c r="C21" s="332"/>
      <c r="D21" s="332"/>
      <c r="E21" s="332"/>
      <c r="F21" s="332"/>
      <c r="G21" s="332"/>
      <c r="H21" s="332"/>
      <c r="I21" s="332"/>
      <c r="J21" s="332"/>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7"/>
      <c r="AG21" s="317"/>
    </row>
    <row r="22" spans="1:33" s="318" customFormat="1" ht="15.75" customHeight="1">
      <c r="A22" s="319" t="s">
        <v>2570</v>
      </c>
      <c r="B22" s="320"/>
      <c r="C22" s="320"/>
      <c r="D22" s="320"/>
      <c r="E22" s="320"/>
      <c r="F22" s="321"/>
      <c r="G22" s="321"/>
      <c r="H22" s="321"/>
      <c r="I22" s="321"/>
      <c r="J22" s="321"/>
      <c r="K22" s="321" t="s">
        <v>2571</v>
      </c>
      <c r="L22" s="1215"/>
      <c r="M22" s="1215"/>
      <c r="N22" s="1215"/>
      <c r="O22" s="1215"/>
      <c r="P22" s="1211" t="s">
        <v>2572</v>
      </c>
      <c r="Q22" s="1211"/>
      <c r="R22" s="1211"/>
      <c r="S22" s="1215"/>
      <c r="T22" s="1215"/>
      <c r="U22" s="1215"/>
      <c r="V22" s="1215"/>
      <c r="W22" s="1211" t="s">
        <v>2573</v>
      </c>
      <c r="X22" s="1211"/>
      <c r="Y22" s="1211"/>
      <c r="Z22" s="1212"/>
      <c r="AA22" s="1212"/>
      <c r="AB22" s="1212"/>
      <c r="AC22" s="1212"/>
      <c r="AD22" s="1212"/>
      <c r="AE22" s="1212"/>
      <c r="AF22" s="323" t="s">
        <v>17</v>
      </c>
      <c r="AG22" s="317"/>
    </row>
    <row r="23" spans="1:33" s="318" customFormat="1" ht="15.75" customHeight="1">
      <c r="A23" s="319" t="s">
        <v>2574</v>
      </c>
      <c r="B23" s="320"/>
      <c r="C23" s="320"/>
      <c r="D23" s="320"/>
      <c r="E23" s="320"/>
      <c r="F23" s="324"/>
      <c r="G23" s="324"/>
      <c r="H23" s="324"/>
      <c r="I23" s="324"/>
      <c r="J23" s="324"/>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7"/>
      <c r="AG23" s="317"/>
    </row>
    <row r="24" spans="1:33" s="318" customFormat="1" ht="15.75" customHeight="1">
      <c r="A24" s="319" t="s">
        <v>2575</v>
      </c>
      <c r="B24" s="320"/>
      <c r="C24" s="320"/>
      <c r="D24" s="320"/>
      <c r="E24" s="320"/>
      <c r="F24" s="320"/>
      <c r="G24" s="320"/>
      <c r="H24" s="320"/>
      <c r="I24" s="320"/>
      <c r="J24" s="320"/>
      <c r="K24" s="321" t="s">
        <v>2571</v>
      </c>
      <c r="L24" s="1210"/>
      <c r="M24" s="1210"/>
      <c r="N24" s="1210"/>
      <c r="O24" s="1211" t="s">
        <v>2576</v>
      </c>
      <c r="P24" s="1211"/>
      <c r="Q24" s="1211"/>
      <c r="R24" s="1211"/>
      <c r="S24" s="1211"/>
      <c r="T24" s="1210"/>
      <c r="U24" s="1210"/>
      <c r="V24" s="1210"/>
      <c r="W24" s="1211" t="s">
        <v>2577</v>
      </c>
      <c r="X24" s="1211"/>
      <c r="Y24" s="1211"/>
      <c r="Z24" s="1211"/>
      <c r="AA24" s="1212"/>
      <c r="AB24" s="1212"/>
      <c r="AC24" s="1212"/>
      <c r="AD24" s="1212"/>
      <c r="AE24" s="1212"/>
      <c r="AF24" s="323" t="s">
        <v>17</v>
      </c>
      <c r="AG24" s="317"/>
    </row>
    <row r="25" spans="1:33" s="318" customFormat="1" ht="15.75" customHeight="1">
      <c r="A25" s="319"/>
      <c r="B25" s="320"/>
      <c r="C25" s="320"/>
      <c r="D25" s="320"/>
      <c r="E25" s="320"/>
      <c r="F25" s="320"/>
      <c r="G25" s="320"/>
      <c r="H25" s="320"/>
      <c r="I25" s="320"/>
      <c r="J25" s="320"/>
      <c r="K25" s="1213"/>
      <c r="L25" s="1213"/>
      <c r="M25" s="1213"/>
      <c r="N25" s="1213"/>
      <c r="O25" s="1213"/>
      <c r="P25" s="1213"/>
      <c r="Q25" s="1213"/>
      <c r="R25" s="1213"/>
      <c r="S25" s="1213"/>
      <c r="T25" s="1213"/>
      <c r="U25" s="1213"/>
      <c r="V25" s="1213"/>
      <c r="W25" s="1213"/>
      <c r="X25" s="1213"/>
      <c r="Y25" s="1213"/>
      <c r="Z25" s="1213"/>
      <c r="AA25" s="1213"/>
      <c r="AB25" s="1213"/>
      <c r="AC25" s="1213"/>
      <c r="AD25" s="1213"/>
      <c r="AE25" s="1213"/>
      <c r="AF25" s="1214"/>
      <c r="AG25" s="317"/>
    </row>
    <row r="26" spans="1:33" s="318" customFormat="1" ht="15.75" customHeight="1">
      <c r="A26" s="319" t="s">
        <v>2578</v>
      </c>
      <c r="B26" s="320"/>
      <c r="C26" s="320"/>
      <c r="D26" s="320"/>
      <c r="E26" s="320"/>
      <c r="F26" s="320"/>
      <c r="G26" s="320"/>
      <c r="H26" s="320"/>
      <c r="I26" s="320"/>
      <c r="J26" s="320"/>
      <c r="K26" s="1218"/>
      <c r="L26" s="1218"/>
      <c r="M26" s="1218"/>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2579</v>
      </c>
      <c r="B27" s="320"/>
      <c r="C27" s="320"/>
      <c r="D27" s="320"/>
      <c r="E27" s="320"/>
      <c r="F27" s="320"/>
      <c r="G27" s="320"/>
      <c r="H27" s="320"/>
      <c r="I27" s="320"/>
      <c r="J27" s="320"/>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20"/>
      <c r="AG27" s="317"/>
    </row>
    <row r="28" spans="1:33" s="318" customFormat="1" ht="15.75" customHeight="1">
      <c r="A28" s="319" t="s">
        <v>2580</v>
      </c>
      <c r="B28" s="320"/>
      <c r="C28" s="320"/>
      <c r="D28" s="320"/>
      <c r="E28" s="320"/>
      <c r="F28" s="320"/>
      <c r="G28" s="320"/>
      <c r="H28" s="320"/>
      <c r="I28" s="320"/>
      <c r="J28" s="320"/>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2"/>
      <c r="AG28" s="317"/>
    </row>
    <row r="29" spans="1:33" s="318" customFormat="1" ht="15.75" customHeight="1">
      <c r="A29" s="319" t="s">
        <v>2581</v>
      </c>
      <c r="B29" s="320"/>
      <c r="C29" s="320"/>
      <c r="D29" s="320"/>
      <c r="E29" s="320"/>
      <c r="F29" s="320"/>
      <c r="G29" s="320"/>
      <c r="H29" s="320"/>
      <c r="I29" s="320"/>
      <c r="J29" s="320"/>
      <c r="K29" s="1221"/>
      <c r="L29" s="1221"/>
      <c r="M29" s="1221"/>
      <c r="N29" s="1221"/>
      <c r="O29" s="1221"/>
      <c r="P29" s="1221"/>
      <c r="Q29" s="1221"/>
      <c r="R29" s="1221"/>
      <c r="S29" s="1221"/>
      <c r="T29" s="1221"/>
      <c r="U29" s="1221"/>
      <c r="V29" s="1221"/>
      <c r="W29" s="1221"/>
      <c r="X29" s="1221"/>
      <c r="Y29" s="1221"/>
      <c r="Z29" s="1221"/>
      <c r="AA29" s="1221"/>
      <c r="AB29" s="1221"/>
      <c r="AC29" s="1221"/>
      <c r="AD29" s="1221"/>
      <c r="AE29" s="1221"/>
      <c r="AF29" s="1222"/>
      <c r="AG29" s="317"/>
    </row>
    <row r="30" spans="1:33" s="318" customFormat="1" ht="15.75" customHeight="1" thickBot="1">
      <c r="A30" s="328" t="s">
        <v>2582</v>
      </c>
      <c r="B30" s="329"/>
      <c r="C30" s="329"/>
      <c r="D30" s="329"/>
      <c r="E30" s="329"/>
      <c r="F30" s="329"/>
      <c r="G30" s="329"/>
      <c r="H30" s="329"/>
      <c r="I30" s="329"/>
      <c r="J30" s="329"/>
      <c r="K30" s="1223"/>
      <c r="L30" s="1223"/>
      <c r="M30" s="1223"/>
      <c r="N30" s="1223"/>
      <c r="O30" s="1223"/>
      <c r="P30" s="1223"/>
      <c r="Q30" s="1223"/>
      <c r="R30" s="1223"/>
      <c r="S30" s="1223"/>
      <c r="T30" s="1223"/>
      <c r="U30" s="1223"/>
      <c r="V30" s="1223"/>
      <c r="W30" s="1223"/>
      <c r="X30" s="1223"/>
      <c r="Y30" s="1223"/>
      <c r="Z30" s="1223"/>
      <c r="AA30" s="1223"/>
      <c r="AB30" s="1223"/>
      <c r="AC30" s="1223"/>
      <c r="AD30" s="1223"/>
      <c r="AE30" s="1223"/>
      <c r="AF30" s="1224"/>
      <c r="AG30" s="317"/>
    </row>
    <row r="31" spans="1:33" s="318" customFormat="1" ht="15.75" customHeight="1">
      <c r="A31" s="314" t="s">
        <v>2585</v>
      </c>
      <c r="B31" s="332"/>
      <c r="C31" s="332"/>
      <c r="D31" s="332"/>
      <c r="E31" s="332"/>
      <c r="F31" s="332"/>
      <c r="G31" s="332"/>
      <c r="H31" s="332"/>
      <c r="I31" s="332"/>
      <c r="J31" s="332"/>
      <c r="K31" s="1226"/>
      <c r="L31" s="1226"/>
      <c r="M31" s="1226"/>
      <c r="N31" s="1226"/>
      <c r="O31" s="1226"/>
      <c r="P31" s="1226"/>
      <c r="Q31" s="1226"/>
      <c r="R31" s="1226"/>
      <c r="S31" s="1226"/>
      <c r="T31" s="1226"/>
      <c r="U31" s="1226"/>
      <c r="V31" s="1226"/>
      <c r="W31" s="1226"/>
      <c r="X31" s="1226"/>
      <c r="Y31" s="1226"/>
      <c r="Z31" s="1226"/>
      <c r="AA31" s="1226"/>
      <c r="AB31" s="1226"/>
      <c r="AC31" s="1226"/>
      <c r="AD31" s="1226"/>
      <c r="AE31" s="1226"/>
      <c r="AF31" s="1227"/>
      <c r="AG31" s="317"/>
    </row>
    <row r="32" spans="1:33" s="318" customFormat="1" ht="15.75" customHeight="1">
      <c r="A32" s="319" t="s">
        <v>2570</v>
      </c>
      <c r="B32" s="320"/>
      <c r="C32" s="320"/>
      <c r="D32" s="320"/>
      <c r="E32" s="320"/>
      <c r="F32" s="321"/>
      <c r="G32" s="321"/>
      <c r="H32" s="321"/>
      <c r="I32" s="321"/>
      <c r="J32" s="321"/>
      <c r="K32" s="321" t="s">
        <v>2571</v>
      </c>
      <c r="L32" s="1215"/>
      <c r="M32" s="1215"/>
      <c r="N32" s="1215"/>
      <c r="O32" s="1215"/>
      <c r="P32" s="1211" t="s">
        <v>2572</v>
      </c>
      <c r="Q32" s="1211"/>
      <c r="R32" s="1211"/>
      <c r="S32" s="1215"/>
      <c r="T32" s="1215"/>
      <c r="U32" s="1215"/>
      <c r="V32" s="1215"/>
      <c r="W32" s="1211" t="s">
        <v>2573</v>
      </c>
      <c r="X32" s="1211"/>
      <c r="Y32" s="1211"/>
      <c r="Z32" s="1212"/>
      <c r="AA32" s="1212"/>
      <c r="AB32" s="1212"/>
      <c r="AC32" s="1212"/>
      <c r="AD32" s="1212"/>
      <c r="AE32" s="1212"/>
      <c r="AF32" s="323" t="s">
        <v>17</v>
      </c>
      <c r="AG32" s="317"/>
    </row>
    <row r="33" spans="1:33" s="318" customFormat="1" ht="15.75" customHeight="1">
      <c r="A33" s="319" t="s">
        <v>2574</v>
      </c>
      <c r="B33" s="320"/>
      <c r="C33" s="320"/>
      <c r="D33" s="320"/>
      <c r="E33" s="320"/>
      <c r="F33" s="324"/>
      <c r="G33" s="324"/>
      <c r="H33" s="324"/>
      <c r="I33" s="324"/>
      <c r="J33" s="324"/>
      <c r="K33" s="1216"/>
      <c r="L33" s="1216"/>
      <c r="M33" s="1216"/>
      <c r="N33" s="1216"/>
      <c r="O33" s="1216"/>
      <c r="P33" s="1216"/>
      <c r="Q33" s="1216"/>
      <c r="R33" s="1216"/>
      <c r="S33" s="1216"/>
      <c r="T33" s="1216"/>
      <c r="U33" s="1216"/>
      <c r="V33" s="1216"/>
      <c r="W33" s="1216"/>
      <c r="X33" s="1216"/>
      <c r="Y33" s="1216"/>
      <c r="Z33" s="1216"/>
      <c r="AA33" s="1216"/>
      <c r="AB33" s="1216"/>
      <c r="AC33" s="1216"/>
      <c r="AD33" s="1216"/>
      <c r="AE33" s="1216"/>
      <c r="AF33" s="1217"/>
      <c r="AG33" s="317"/>
    </row>
    <row r="34" spans="1:33" s="318" customFormat="1" ht="15.75" customHeight="1">
      <c r="A34" s="319" t="s">
        <v>2575</v>
      </c>
      <c r="B34" s="320"/>
      <c r="C34" s="320"/>
      <c r="D34" s="320"/>
      <c r="E34" s="320"/>
      <c r="F34" s="320"/>
      <c r="G34" s="320"/>
      <c r="H34" s="320"/>
      <c r="I34" s="320"/>
      <c r="J34" s="320"/>
      <c r="K34" s="321" t="s">
        <v>2571</v>
      </c>
      <c r="L34" s="1210"/>
      <c r="M34" s="1210"/>
      <c r="N34" s="1210"/>
      <c r="O34" s="1211" t="s">
        <v>2576</v>
      </c>
      <c r="P34" s="1211"/>
      <c r="Q34" s="1211"/>
      <c r="R34" s="1211"/>
      <c r="S34" s="1211"/>
      <c r="T34" s="1210"/>
      <c r="U34" s="1210"/>
      <c r="V34" s="1210"/>
      <c r="W34" s="1211" t="s">
        <v>2577</v>
      </c>
      <c r="X34" s="1211"/>
      <c r="Y34" s="1211"/>
      <c r="Z34" s="1211"/>
      <c r="AA34" s="1212"/>
      <c r="AB34" s="1212"/>
      <c r="AC34" s="1212"/>
      <c r="AD34" s="1212"/>
      <c r="AE34" s="1212"/>
      <c r="AF34" s="323" t="s">
        <v>17</v>
      </c>
      <c r="AG34" s="317"/>
    </row>
    <row r="35" spans="1:33" s="318" customFormat="1" ht="15.75" customHeight="1">
      <c r="A35" s="319"/>
      <c r="B35" s="320"/>
      <c r="C35" s="320"/>
      <c r="D35" s="320"/>
      <c r="E35" s="320"/>
      <c r="F35" s="320"/>
      <c r="G35" s="320"/>
      <c r="H35" s="320"/>
      <c r="I35" s="320"/>
      <c r="J35" s="320"/>
      <c r="K35" s="1213"/>
      <c r="L35" s="1213"/>
      <c r="M35" s="1213"/>
      <c r="N35" s="1213"/>
      <c r="O35" s="1213"/>
      <c r="P35" s="1213"/>
      <c r="Q35" s="1213"/>
      <c r="R35" s="1213"/>
      <c r="S35" s="1213"/>
      <c r="T35" s="1213"/>
      <c r="U35" s="1213"/>
      <c r="V35" s="1213"/>
      <c r="W35" s="1213"/>
      <c r="X35" s="1213"/>
      <c r="Y35" s="1213"/>
      <c r="Z35" s="1213"/>
      <c r="AA35" s="1213"/>
      <c r="AB35" s="1213"/>
      <c r="AC35" s="1213"/>
      <c r="AD35" s="1213"/>
      <c r="AE35" s="1213"/>
      <c r="AF35" s="1214"/>
      <c r="AG35" s="317"/>
    </row>
    <row r="36" spans="1:33" s="318" customFormat="1" ht="15.75" customHeight="1">
      <c r="A36" s="319" t="s">
        <v>2578</v>
      </c>
      <c r="B36" s="320"/>
      <c r="C36" s="320"/>
      <c r="D36" s="320"/>
      <c r="E36" s="320"/>
      <c r="F36" s="320"/>
      <c r="G36" s="320"/>
      <c r="H36" s="320"/>
      <c r="I36" s="320"/>
      <c r="J36" s="320"/>
      <c r="K36" s="1218"/>
      <c r="L36" s="1218"/>
      <c r="M36" s="1218"/>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2579</v>
      </c>
      <c r="B37" s="320"/>
      <c r="C37" s="320"/>
      <c r="D37" s="320"/>
      <c r="E37" s="320"/>
      <c r="F37" s="320"/>
      <c r="G37" s="320"/>
      <c r="H37" s="320"/>
      <c r="I37" s="320"/>
      <c r="J37" s="320"/>
      <c r="K37" s="1219"/>
      <c r="L37" s="1219"/>
      <c r="M37" s="1219"/>
      <c r="N37" s="1219"/>
      <c r="O37" s="1219"/>
      <c r="P37" s="1219"/>
      <c r="Q37" s="1219"/>
      <c r="R37" s="1219"/>
      <c r="S37" s="1219"/>
      <c r="T37" s="1219"/>
      <c r="U37" s="1219"/>
      <c r="V37" s="1219"/>
      <c r="W37" s="1219"/>
      <c r="X37" s="1219"/>
      <c r="Y37" s="1219"/>
      <c r="Z37" s="1219"/>
      <c r="AA37" s="1219"/>
      <c r="AB37" s="1219"/>
      <c r="AC37" s="1219"/>
      <c r="AD37" s="1219"/>
      <c r="AE37" s="1219"/>
      <c r="AF37" s="1220"/>
      <c r="AG37" s="317"/>
    </row>
    <row r="38" spans="1:33" s="318" customFormat="1" ht="15.75" customHeight="1">
      <c r="A38" s="319" t="s">
        <v>2580</v>
      </c>
      <c r="B38" s="320"/>
      <c r="C38" s="320"/>
      <c r="D38" s="320"/>
      <c r="E38" s="320"/>
      <c r="F38" s="320"/>
      <c r="G38" s="320"/>
      <c r="H38" s="320"/>
      <c r="I38" s="320"/>
      <c r="J38" s="320"/>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2"/>
      <c r="AG38" s="317"/>
    </row>
    <row r="39" spans="1:33" s="318" customFormat="1" ht="15.75" customHeight="1">
      <c r="A39" s="319" t="s">
        <v>2581</v>
      </c>
      <c r="B39" s="320"/>
      <c r="C39" s="320"/>
      <c r="D39" s="320"/>
      <c r="E39" s="320"/>
      <c r="F39" s="320"/>
      <c r="G39" s="320"/>
      <c r="H39" s="320"/>
      <c r="I39" s="320"/>
      <c r="J39" s="320"/>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2"/>
      <c r="AG39" s="317"/>
    </row>
    <row r="40" spans="1:33" s="318" customFormat="1" ht="15.75" customHeight="1" thickBot="1">
      <c r="A40" s="328" t="s">
        <v>2582</v>
      </c>
      <c r="B40" s="329"/>
      <c r="C40" s="329"/>
      <c r="D40" s="329"/>
      <c r="E40" s="329"/>
      <c r="F40" s="329"/>
      <c r="G40" s="329"/>
      <c r="H40" s="329"/>
      <c r="I40" s="329"/>
      <c r="J40" s="329"/>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F40" s="1224"/>
      <c r="AG40" s="317"/>
    </row>
    <row r="41" spans="1:33" s="318" customFormat="1" ht="15.75" customHeight="1">
      <c r="A41" s="314" t="s">
        <v>2586</v>
      </c>
      <c r="B41" s="332"/>
      <c r="C41" s="332"/>
      <c r="D41" s="332"/>
      <c r="E41" s="332"/>
      <c r="F41" s="332"/>
      <c r="G41" s="332"/>
      <c r="H41" s="332"/>
      <c r="I41" s="332"/>
      <c r="J41" s="332"/>
      <c r="K41" s="1226"/>
      <c r="L41" s="1226"/>
      <c r="M41" s="1226"/>
      <c r="N41" s="1226"/>
      <c r="O41" s="1226"/>
      <c r="P41" s="1226"/>
      <c r="Q41" s="1226"/>
      <c r="R41" s="1226"/>
      <c r="S41" s="1226"/>
      <c r="T41" s="1226"/>
      <c r="U41" s="1226"/>
      <c r="V41" s="1226"/>
      <c r="W41" s="1226"/>
      <c r="X41" s="1226"/>
      <c r="Y41" s="1226"/>
      <c r="Z41" s="1226"/>
      <c r="AA41" s="1226"/>
      <c r="AB41" s="1226"/>
      <c r="AC41" s="1226"/>
      <c r="AD41" s="1226"/>
      <c r="AE41" s="1226"/>
      <c r="AF41" s="1227"/>
      <c r="AG41" s="317"/>
    </row>
    <row r="42" spans="1:33" s="318" customFormat="1" ht="15.75" customHeight="1">
      <c r="A42" s="319" t="s">
        <v>2570</v>
      </c>
      <c r="B42" s="320"/>
      <c r="C42" s="320"/>
      <c r="D42" s="320"/>
      <c r="E42" s="320"/>
      <c r="F42" s="321"/>
      <c r="G42" s="321"/>
      <c r="H42" s="321"/>
      <c r="I42" s="321"/>
      <c r="J42" s="321"/>
      <c r="K42" s="321" t="s">
        <v>2571</v>
      </c>
      <c r="L42" s="1215"/>
      <c r="M42" s="1215"/>
      <c r="N42" s="1215"/>
      <c r="O42" s="1215"/>
      <c r="P42" s="1211" t="s">
        <v>2572</v>
      </c>
      <c r="Q42" s="1211"/>
      <c r="R42" s="1211"/>
      <c r="S42" s="1215"/>
      <c r="T42" s="1215"/>
      <c r="U42" s="1215"/>
      <c r="V42" s="1215"/>
      <c r="W42" s="1211" t="s">
        <v>2573</v>
      </c>
      <c r="X42" s="1211"/>
      <c r="Y42" s="1211"/>
      <c r="Z42" s="1212"/>
      <c r="AA42" s="1212"/>
      <c r="AB42" s="1212"/>
      <c r="AC42" s="1212"/>
      <c r="AD42" s="1212"/>
      <c r="AE42" s="1212"/>
      <c r="AF42" s="323" t="s">
        <v>17</v>
      </c>
      <c r="AG42" s="317"/>
    </row>
    <row r="43" spans="1:33" s="318" customFormat="1" ht="15.75" customHeight="1">
      <c r="A43" s="319" t="s">
        <v>2574</v>
      </c>
      <c r="B43" s="320"/>
      <c r="C43" s="320"/>
      <c r="D43" s="320"/>
      <c r="E43" s="320"/>
      <c r="F43" s="324"/>
      <c r="G43" s="324"/>
      <c r="H43" s="324"/>
      <c r="I43" s="324"/>
      <c r="J43" s="324"/>
      <c r="K43" s="1216"/>
      <c r="L43" s="1216"/>
      <c r="M43" s="1216"/>
      <c r="N43" s="1216"/>
      <c r="O43" s="1216"/>
      <c r="P43" s="1216"/>
      <c r="Q43" s="1216"/>
      <c r="R43" s="1216"/>
      <c r="S43" s="1216"/>
      <c r="T43" s="1216"/>
      <c r="U43" s="1216"/>
      <c r="V43" s="1216"/>
      <c r="W43" s="1216"/>
      <c r="X43" s="1216"/>
      <c r="Y43" s="1216"/>
      <c r="Z43" s="1216"/>
      <c r="AA43" s="1216"/>
      <c r="AB43" s="1216"/>
      <c r="AC43" s="1216"/>
      <c r="AD43" s="1216"/>
      <c r="AE43" s="1216"/>
      <c r="AF43" s="1217"/>
      <c r="AG43" s="317"/>
    </row>
    <row r="44" spans="1:33" s="318" customFormat="1" ht="15.75" customHeight="1">
      <c r="A44" s="319" t="s">
        <v>2575</v>
      </c>
      <c r="B44" s="320"/>
      <c r="C44" s="320"/>
      <c r="D44" s="320"/>
      <c r="E44" s="320"/>
      <c r="F44" s="320"/>
      <c r="G44" s="320"/>
      <c r="H44" s="320"/>
      <c r="I44" s="320"/>
      <c r="J44" s="320"/>
      <c r="K44" s="321" t="s">
        <v>2571</v>
      </c>
      <c r="L44" s="1210"/>
      <c r="M44" s="1210"/>
      <c r="N44" s="1210"/>
      <c r="O44" s="1211" t="s">
        <v>2576</v>
      </c>
      <c r="P44" s="1211"/>
      <c r="Q44" s="1211"/>
      <c r="R44" s="1211"/>
      <c r="S44" s="1211"/>
      <c r="T44" s="1210"/>
      <c r="U44" s="1210"/>
      <c r="V44" s="1210"/>
      <c r="W44" s="1211" t="s">
        <v>2577</v>
      </c>
      <c r="X44" s="1211"/>
      <c r="Y44" s="1211"/>
      <c r="Z44" s="1211"/>
      <c r="AA44" s="1212"/>
      <c r="AB44" s="1212"/>
      <c r="AC44" s="1212"/>
      <c r="AD44" s="1212"/>
      <c r="AE44" s="1212"/>
      <c r="AF44" s="323" t="s">
        <v>17</v>
      </c>
      <c r="AG44" s="317"/>
    </row>
    <row r="45" spans="1:33" s="318" customFormat="1" ht="15.75" customHeight="1">
      <c r="A45" s="319"/>
      <c r="B45" s="320"/>
      <c r="C45" s="320"/>
      <c r="D45" s="320"/>
      <c r="E45" s="320"/>
      <c r="F45" s="320"/>
      <c r="G45" s="320"/>
      <c r="H45" s="320"/>
      <c r="I45" s="320"/>
      <c r="J45" s="320"/>
      <c r="K45" s="1213"/>
      <c r="L45" s="1213"/>
      <c r="M45" s="1213"/>
      <c r="N45" s="1213"/>
      <c r="O45" s="1213"/>
      <c r="P45" s="1213"/>
      <c r="Q45" s="1213"/>
      <c r="R45" s="1213"/>
      <c r="S45" s="1213"/>
      <c r="T45" s="1213"/>
      <c r="U45" s="1213"/>
      <c r="V45" s="1213"/>
      <c r="W45" s="1213"/>
      <c r="X45" s="1213"/>
      <c r="Y45" s="1213"/>
      <c r="Z45" s="1213"/>
      <c r="AA45" s="1213"/>
      <c r="AB45" s="1213"/>
      <c r="AC45" s="1213"/>
      <c r="AD45" s="1213"/>
      <c r="AE45" s="1213"/>
      <c r="AF45" s="1214"/>
      <c r="AG45" s="317"/>
    </row>
    <row r="46" spans="1:33" s="318" customFormat="1" ht="15.75" customHeight="1">
      <c r="A46" s="319" t="s">
        <v>2578</v>
      </c>
      <c r="B46" s="320"/>
      <c r="C46" s="320"/>
      <c r="D46" s="320"/>
      <c r="E46" s="320"/>
      <c r="F46" s="320"/>
      <c r="G46" s="320"/>
      <c r="H46" s="320"/>
      <c r="I46" s="320"/>
      <c r="J46" s="320"/>
      <c r="K46" s="1218"/>
      <c r="L46" s="1218"/>
      <c r="M46" s="1218"/>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2579</v>
      </c>
      <c r="B47" s="320"/>
      <c r="C47" s="320"/>
      <c r="D47" s="320"/>
      <c r="E47" s="320"/>
      <c r="F47" s="320"/>
      <c r="G47" s="320"/>
      <c r="H47" s="320"/>
      <c r="I47" s="320"/>
      <c r="J47" s="320"/>
      <c r="K47" s="1219"/>
      <c r="L47" s="1219"/>
      <c r="M47" s="1219"/>
      <c r="N47" s="1219"/>
      <c r="O47" s="1219"/>
      <c r="P47" s="1219"/>
      <c r="Q47" s="1219"/>
      <c r="R47" s="1219"/>
      <c r="S47" s="1219"/>
      <c r="T47" s="1219"/>
      <c r="U47" s="1219"/>
      <c r="V47" s="1219"/>
      <c r="W47" s="1219"/>
      <c r="X47" s="1219"/>
      <c r="Y47" s="1219"/>
      <c r="Z47" s="1219"/>
      <c r="AA47" s="1219"/>
      <c r="AB47" s="1219"/>
      <c r="AC47" s="1219"/>
      <c r="AD47" s="1219"/>
      <c r="AE47" s="1219"/>
      <c r="AF47" s="1220"/>
      <c r="AG47" s="317"/>
    </row>
    <row r="48" spans="1:33" s="318" customFormat="1" ht="15.75" customHeight="1">
      <c r="A48" s="319" t="s">
        <v>2580</v>
      </c>
      <c r="B48" s="320"/>
      <c r="C48" s="320"/>
      <c r="D48" s="320"/>
      <c r="E48" s="320"/>
      <c r="F48" s="320"/>
      <c r="G48" s="320"/>
      <c r="H48" s="320"/>
      <c r="I48" s="320"/>
      <c r="J48" s="320"/>
      <c r="K48" s="1221"/>
      <c r="L48" s="1221"/>
      <c r="M48" s="1221"/>
      <c r="N48" s="1221"/>
      <c r="O48" s="1221"/>
      <c r="P48" s="1221"/>
      <c r="Q48" s="1221"/>
      <c r="R48" s="1221"/>
      <c r="S48" s="1221"/>
      <c r="T48" s="1221"/>
      <c r="U48" s="1221"/>
      <c r="V48" s="1221"/>
      <c r="W48" s="1221"/>
      <c r="X48" s="1221"/>
      <c r="Y48" s="1221"/>
      <c r="Z48" s="1221"/>
      <c r="AA48" s="1221"/>
      <c r="AB48" s="1221"/>
      <c r="AC48" s="1221"/>
      <c r="AD48" s="1221"/>
      <c r="AE48" s="1221"/>
      <c r="AF48" s="1222"/>
      <c r="AG48" s="317"/>
    </row>
    <row r="49" spans="1:33" s="318" customFormat="1" ht="15.75" customHeight="1">
      <c r="A49" s="319" t="s">
        <v>2581</v>
      </c>
      <c r="B49" s="320"/>
      <c r="C49" s="320"/>
      <c r="D49" s="320"/>
      <c r="E49" s="320"/>
      <c r="F49" s="320"/>
      <c r="G49" s="320"/>
      <c r="H49" s="320"/>
      <c r="I49" s="320"/>
      <c r="J49" s="320"/>
      <c r="K49" s="1221"/>
      <c r="L49" s="1221"/>
      <c r="M49" s="1221"/>
      <c r="N49" s="1221"/>
      <c r="O49" s="1221"/>
      <c r="P49" s="1221"/>
      <c r="Q49" s="1221"/>
      <c r="R49" s="1221"/>
      <c r="S49" s="1221"/>
      <c r="T49" s="1221"/>
      <c r="U49" s="1221"/>
      <c r="V49" s="1221"/>
      <c r="W49" s="1221"/>
      <c r="X49" s="1221"/>
      <c r="Y49" s="1221"/>
      <c r="Z49" s="1221"/>
      <c r="AA49" s="1221"/>
      <c r="AB49" s="1221"/>
      <c r="AC49" s="1221"/>
      <c r="AD49" s="1221"/>
      <c r="AE49" s="1221"/>
      <c r="AF49" s="1222"/>
      <c r="AG49" s="317"/>
    </row>
    <row r="50" spans="1:33" s="318" customFormat="1" ht="15.75" customHeight="1" thickBot="1">
      <c r="A50" s="328" t="s">
        <v>2582</v>
      </c>
      <c r="B50" s="329"/>
      <c r="C50" s="329"/>
      <c r="D50" s="329"/>
      <c r="E50" s="329"/>
      <c r="F50" s="329"/>
      <c r="G50" s="329"/>
      <c r="H50" s="329"/>
      <c r="I50" s="329"/>
      <c r="J50" s="329"/>
      <c r="K50" s="1223"/>
      <c r="L50" s="1223"/>
      <c r="M50" s="1223"/>
      <c r="N50" s="1223"/>
      <c r="O50" s="1223"/>
      <c r="P50" s="1223"/>
      <c r="Q50" s="1223"/>
      <c r="R50" s="1223"/>
      <c r="S50" s="1223"/>
      <c r="T50" s="1223"/>
      <c r="U50" s="1223"/>
      <c r="V50" s="1223"/>
      <c r="W50" s="1223"/>
      <c r="X50" s="1223"/>
      <c r="Y50" s="1223"/>
      <c r="Z50" s="1223"/>
      <c r="AA50" s="1223"/>
      <c r="AB50" s="1223"/>
      <c r="AC50" s="1223"/>
      <c r="AD50" s="1223"/>
      <c r="AE50" s="1223"/>
      <c r="AF50" s="1224"/>
      <c r="AG50" s="317"/>
    </row>
    <row r="51" spans="1:33" s="318" customFormat="1" ht="15.75" customHeight="1">
      <c r="A51" s="314" t="s">
        <v>2587</v>
      </c>
      <c r="B51" s="332"/>
      <c r="C51" s="332"/>
      <c r="D51" s="332"/>
      <c r="E51" s="332"/>
      <c r="F51" s="332"/>
      <c r="G51" s="332"/>
      <c r="H51" s="332"/>
      <c r="I51" s="332"/>
      <c r="J51" s="332"/>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7"/>
      <c r="AG51" s="317"/>
    </row>
    <row r="52" spans="1:33" s="318" customFormat="1" ht="15.75" customHeight="1">
      <c r="A52" s="319" t="s">
        <v>2570</v>
      </c>
      <c r="B52" s="320"/>
      <c r="C52" s="320"/>
      <c r="D52" s="320"/>
      <c r="E52" s="320"/>
      <c r="F52" s="321"/>
      <c r="G52" s="321"/>
      <c r="H52" s="321"/>
      <c r="I52" s="321"/>
      <c r="J52" s="321"/>
      <c r="K52" s="321" t="s">
        <v>2571</v>
      </c>
      <c r="L52" s="1210"/>
      <c r="M52" s="1210"/>
      <c r="N52" s="1210"/>
      <c r="O52" s="1210"/>
      <c r="P52" s="1211" t="s">
        <v>2572</v>
      </c>
      <c r="Q52" s="1211"/>
      <c r="R52" s="1211"/>
      <c r="S52" s="1210"/>
      <c r="T52" s="1210"/>
      <c r="U52" s="1210"/>
      <c r="V52" s="1210"/>
      <c r="W52" s="1211" t="s">
        <v>2573</v>
      </c>
      <c r="X52" s="1211"/>
      <c r="Y52" s="1211"/>
      <c r="Z52" s="1212"/>
      <c r="AA52" s="1212"/>
      <c r="AB52" s="1212"/>
      <c r="AC52" s="1212"/>
      <c r="AD52" s="1212"/>
      <c r="AE52" s="1212"/>
      <c r="AF52" s="323" t="s">
        <v>17</v>
      </c>
      <c r="AG52" s="317"/>
    </row>
    <row r="53" spans="1:33" s="318" customFormat="1" ht="15.75" customHeight="1">
      <c r="A53" s="319" t="s">
        <v>2574</v>
      </c>
      <c r="B53" s="320"/>
      <c r="C53" s="320"/>
      <c r="D53" s="320"/>
      <c r="E53" s="320"/>
      <c r="F53" s="324"/>
      <c r="G53" s="324"/>
      <c r="H53" s="324"/>
      <c r="I53" s="324"/>
      <c r="J53" s="324"/>
      <c r="K53" s="1216"/>
      <c r="L53" s="1216"/>
      <c r="M53" s="1216"/>
      <c r="N53" s="1216"/>
      <c r="O53" s="1216"/>
      <c r="P53" s="1216"/>
      <c r="Q53" s="1216"/>
      <c r="R53" s="1216"/>
      <c r="S53" s="1216"/>
      <c r="T53" s="1216"/>
      <c r="U53" s="1216"/>
      <c r="V53" s="1216"/>
      <c r="W53" s="1216"/>
      <c r="X53" s="1216"/>
      <c r="Y53" s="1216"/>
      <c r="Z53" s="1216"/>
      <c r="AA53" s="1216"/>
      <c r="AB53" s="1216"/>
      <c r="AC53" s="1216"/>
      <c r="AD53" s="1216"/>
      <c r="AE53" s="1216"/>
      <c r="AF53" s="1217"/>
      <c r="AG53" s="317"/>
    </row>
    <row r="54" spans="1:33" s="318" customFormat="1" ht="15.75" customHeight="1">
      <c r="A54" s="319" t="s">
        <v>2575</v>
      </c>
      <c r="B54" s="320"/>
      <c r="C54" s="320"/>
      <c r="D54" s="320"/>
      <c r="E54" s="320"/>
      <c r="F54" s="320"/>
      <c r="G54" s="320"/>
      <c r="H54" s="320"/>
      <c r="I54" s="320"/>
      <c r="J54" s="320"/>
      <c r="K54" s="321" t="s">
        <v>2571</v>
      </c>
      <c r="L54" s="1210"/>
      <c r="M54" s="1210"/>
      <c r="N54" s="1210"/>
      <c r="O54" s="1211" t="s">
        <v>2576</v>
      </c>
      <c r="P54" s="1211"/>
      <c r="Q54" s="1211"/>
      <c r="R54" s="1211"/>
      <c r="S54" s="1211"/>
      <c r="T54" s="1210"/>
      <c r="U54" s="1210"/>
      <c r="V54" s="1210"/>
      <c r="W54" s="1211" t="s">
        <v>2577</v>
      </c>
      <c r="X54" s="1211"/>
      <c r="Y54" s="1211"/>
      <c r="Z54" s="1211"/>
      <c r="AA54" s="1212"/>
      <c r="AB54" s="1212"/>
      <c r="AC54" s="1212"/>
      <c r="AD54" s="1212"/>
      <c r="AE54" s="1212"/>
      <c r="AF54" s="323" t="s">
        <v>17</v>
      </c>
      <c r="AG54" s="317"/>
    </row>
    <row r="55" spans="1:33" s="318" customFormat="1" ht="15.75" customHeight="1">
      <c r="A55" s="319"/>
      <c r="B55" s="320"/>
      <c r="C55" s="320"/>
      <c r="D55" s="320"/>
      <c r="E55" s="320"/>
      <c r="F55" s="320"/>
      <c r="G55" s="320"/>
      <c r="H55" s="320"/>
      <c r="I55" s="320"/>
      <c r="J55" s="320"/>
      <c r="K55" s="1213"/>
      <c r="L55" s="1213"/>
      <c r="M55" s="1213"/>
      <c r="N55" s="1213"/>
      <c r="O55" s="1213"/>
      <c r="P55" s="1213"/>
      <c r="Q55" s="1213"/>
      <c r="R55" s="1213"/>
      <c r="S55" s="1213"/>
      <c r="T55" s="1213"/>
      <c r="U55" s="1213"/>
      <c r="V55" s="1213"/>
      <c r="W55" s="1213"/>
      <c r="X55" s="1213"/>
      <c r="Y55" s="1213"/>
      <c r="Z55" s="1213"/>
      <c r="AA55" s="1213"/>
      <c r="AB55" s="1213"/>
      <c r="AC55" s="1213"/>
      <c r="AD55" s="1213"/>
      <c r="AE55" s="1213"/>
      <c r="AF55" s="1214"/>
      <c r="AG55" s="317"/>
    </row>
    <row r="56" spans="1:33" s="318" customFormat="1" ht="15.75" customHeight="1">
      <c r="A56" s="319" t="s">
        <v>2578</v>
      </c>
      <c r="B56" s="320"/>
      <c r="C56" s="320"/>
      <c r="D56" s="320"/>
      <c r="E56" s="320"/>
      <c r="F56" s="320"/>
      <c r="G56" s="320"/>
      <c r="H56" s="320"/>
      <c r="I56" s="320"/>
      <c r="J56" s="320"/>
      <c r="K56" s="1218"/>
      <c r="L56" s="1218"/>
      <c r="M56" s="1218"/>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2579</v>
      </c>
      <c r="B57" s="320"/>
      <c r="C57" s="320"/>
      <c r="D57" s="320"/>
      <c r="E57" s="320"/>
      <c r="F57" s="320"/>
      <c r="G57" s="320"/>
      <c r="H57" s="320"/>
      <c r="I57" s="320"/>
      <c r="J57" s="320"/>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20"/>
      <c r="AG57" s="317"/>
    </row>
    <row r="58" spans="1:33" s="318" customFormat="1" ht="15.75" customHeight="1">
      <c r="A58" s="319" t="s">
        <v>2580</v>
      </c>
      <c r="B58" s="320"/>
      <c r="C58" s="320"/>
      <c r="D58" s="320"/>
      <c r="E58" s="320"/>
      <c r="F58" s="320"/>
      <c r="G58" s="320"/>
      <c r="H58" s="320"/>
      <c r="I58" s="320"/>
      <c r="J58" s="320"/>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2"/>
      <c r="AG58" s="317"/>
    </row>
    <row r="59" spans="1:33" s="318" customFormat="1" ht="15.75" customHeight="1">
      <c r="A59" s="319" t="s">
        <v>2581</v>
      </c>
      <c r="B59" s="320"/>
      <c r="C59" s="320"/>
      <c r="D59" s="320"/>
      <c r="E59" s="320"/>
      <c r="F59" s="320"/>
      <c r="G59" s="320"/>
      <c r="H59" s="320"/>
      <c r="I59" s="320"/>
      <c r="J59" s="320"/>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2"/>
      <c r="AG59" s="317"/>
    </row>
    <row r="60" spans="1:33" s="318" customFormat="1" ht="15.75" customHeight="1" thickBot="1">
      <c r="A60" s="328" t="s">
        <v>2582</v>
      </c>
      <c r="B60" s="329"/>
      <c r="C60" s="329"/>
      <c r="D60" s="329"/>
      <c r="E60" s="329"/>
      <c r="F60" s="329"/>
      <c r="G60" s="329"/>
      <c r="H60" s="329"/>
      <c r="I60" s="329"/>
      <c r="J60" s="329"/>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4"/>
      <c r="AG60" s="317"/>
    </row>
    <row r="61" spans="1:33" s="318" customFormat="1" ht="15.75" customHeight="1">
      <c r="A61" s="314" t="s">
        <v>2588</v>
      </c>
      <c r="B61" s="332"/>
      <c r="C61" s="332"/>
      <c r="D61" s="332"/>
      <c r="E61" s="332"/>
      <c r="F61" s="332"/>
      <c r="G61" s="332"/>
      <c r="H61" s="332"/>
      <c r="I61" s="332"/>
      <c r="J61" s="332"/>
      <c r="K61" s="1226"/>
      <c r="L61" s="1226"/>
      <c r="M61" s="1226"/>
      <c r="N61" s="1226"/>
      <c r="O61" s="1226"/>
      <c r="P61" s="1226"/>
      <c r="Q61" s="1226"/>
      <c r="R61" s="1226"/>
      <c r="S61" s="1226"/>
      <c r="T61" s="1226"/>
      <c r="U61" s="1226"/>
      <c r="V61" s="1226"/>
      <c r="W61" s="1226"/>
      <c r="X61" s="1226"/>
      <c r="Y61" s="1226"/>
      <c r="Z61" s="1226"/>
      <c r="AA61" s="1226"/>
      <c r="AB61" s="1226"/>
      <c r="AC61" s="1226"/>
      <c r="AD61" s="1226"/>
      <c r="AE61" s="1226"/>
      <c r="AF61" s="1227"/>
      <c r="AG61" s="317"/>
    </row>
    <row r="62" spans="1:33" s="318" customFormat="1" ht="15.75" customHeight="1">
      <c r="A62" s="319" t="s">
        <v>2570</v>
      </c>
      <c r="B62" s="320"/>
      <c r="C62" s="320"/>
      <c r="D62" s="320"/>
      <c r="E62" s="320"/>
      <c r="F62" s="321"/>
      <c r="G62" s="321"/>
      <c r="H62" s="321"/>
      <c r="I62" s="321"/>
      <c r="J62" s="321"/>
      <c r="K62" s="321" t="s">
        <v>2571</v>
      </c>
      <c r="L62" s="1210"/>
      <c r="M62" s="1210"/>
      <c r="N62" s="1210"/>
      <c r="O62" s="1210"/>
      <c r="P62" s="1211" t="s">
        <v>2572</v>
      </c>
      <c r="Q62" s="1211"/>
      <c r="R62" s="1211"/>
      <c r="S62" s="1210"/>
      <c r="T62" s="1210"/>
      <c r="U62" s="1210"/>
      <c r="V62" s="1210"/>
      <c r="W62" s="1211" t="s">
        <v>2573</v>
      </c>
      <c r="X62" s="1211"/>
      <c r="Y62" s="1211"/>
      <c r="Z62" s="1212"/>
      <c r="AA62" s="1212"/>
      <c r="AB62" s="1212"/>
      <c r="AC62" s="1212"/>
      <c r="AD62" s="1212"/>
      <c r="AE62" s="1212"/>
      <c r="AF62" s="323" t="s">
        <v>17</v>
      </c>
      <c r="AG62" s="317"/>
    </row>
    <row r="63" spans="1:33" s="318" customFormat="1" ht="15.75" customHeight="1">
      <c r="A63" s="319" t="s">
        <v>2574</v>
      </c>
      <c r="B63" s="320"/>
      <c r="C63" s="320"/>
      <c r="D63" s="320"/>
      <c r="E63" s="320"/>
      <c r="F63" s="324"/>
      <c r="G63" s="324"/>
      <c r="H63" s="324"/>
      <c r="I63" s="324"/>
      <c r="J63" s="324"/>
      <c r="K63" s="1216"/>
      <c r="L63" s="1216"/>
      <c r="M63" s="1216"/>
      <c r="N63" s="1216"/>
      <c r="O63" s="1216"/>
      <c r="P63" s="1216"/>
      <c r="Q63" s="1216"/>
      <c r="R63" s="1216"/>
      <c r="S63" s="1216"/>
      <c r="T63" s="1216"/>
      <c r="U63" s="1216"/>
      <c r="V63" s="1216"/>
      <c r="W63" s="1216"/>
      <c r="X63" s="1216"/>
      <c r="Y63" s="1216"/>
      <c r="Z63" s="1216"/>
      <c r="AA63" s="1216"/>
      <c r="AB63" s="1216"/>
      <c r="AC63" s="1216"/>
      <c r="AD63" s="1216"/>
      <c r="AE63" s="1216"/>
      <c r="AF63" s="1217"/>
      <c r="AG63" s="317"/>
    </row>
    <row r="64" spans="1:33" s="318" customFormat="1" ht="15.75" customHeight="1">
      <c r="A64" s="319" t="s">
        <v>2575</v>
      </c>
      <c r="B64" s="320"/>
      <c r="C64" s="320"/>
      <c r="D64" s="320"/>
      <c r="E64" s="320"/>
      <c r="F64" s="320"/>
      <c r="G64" s="320"/>
      <c r="H64" s="320"/>
      <c r="I64" s="320"/>
      <c r="J64" s="320"/>
      <c r="K64" s="321" t="s">
        <v>2571</v>
      </c>
      <c r="L64" s="1210"/>
      <c r="M64" s="1210"/>
      <c r="N64" s="1210"/>
      <c r="O64" s="1211" t="s">
        <v>2576</v>
      </c>
      <c r="P64" s="1211"/>
      <c r="Q64" s="1211"/>
      <c r="R64" s="1211"/>
      <c r="S64" s="1211"/>
      <c r="T64" s="1210"/>
      <c r="U64" s="1210"/>
      <c r="V64" s="1210"/>
      <c r="W64" s="1211" t="s">
        <v>2577</v>
      </c>
      <c r="X64" s="1211"/>
      <c r="Y64" s="1211"/>
      <c r="Z64" s="1211"/>
      <c r="AA64" s="1212"/>
      <c r="AB64" s="1212"/>
      <c r="AC64" s="1212"/>
      <c r="AD64" s="1212"/>
      <c r="AE64" s="1212"/>
      <c r="AF64" s="323" t="s">
        <v>17</v>
      </c>
      <c r="AG64" s="317"/>
    </row>
    <row r="65" spans="1:33" s="318" customFormat="1" ht="15.75" customHeight="1">
      <c r="A65" s="319"/>
      <c r="B65" s="320"/>
      <c r="C65" s="320"/>
      <c r="D65" s="320"/>
      <c r="E65" s="320"/>
      <c r="F65" s="320"/>
      <c r="G65" s="320"/>
      <c r="H65" s="320"/>
      <c r="I65" s="320"/>
      <c r="J65" s="320"/>
      <c r="K65" s="1213"/>
      <c r="L65" s="1213"/>
      <c r="M65" s="1213"/>
      <c r="N65" s="1213"/>
      <c r="O65" s="1213"/>
      <c r="P65" s="1213"/>
      <c r="Q65" s="1213"/>
      <c r="R65" s="1213"/>
      <c r="S65" s="1213"/>
      <c r="T65" s="1213"/>
      <c r="U65" s="1213"/>
      <c r="V65" s="1213"/>
      <c r="W65" s="1213"/>
      <c r="X65" s="1213"/>
      <c r="Y65" s="1213"/>
      <c r="Z65" s="1213"/>
      <c r="AA65" s="1213"/>
      <c r="AB65" s="1213"/>
      <c r="AC65" s="1213"/>
      <c r="AD65" s="1213"/>
      <c r="AE65" s="1213"/>
      <c r="AF65" s="1214"/>
      <c r="AG65" s="317"/>
    </row>
    <row r="66" spans="1:33" s="318" customFormat="1" ht="15.75" customHeight="1">
      <c r="A66" s="319" t="s">
        <v>2578</v>
      </c>
      <c r="B66" s="320"/>
      <c r="C66" s="320"/>
      <c r="D66" s="320"/>
      <c r="E66" s="320"/>
      <c r="F66" s="320"/>
      <c r="G66" s="320"/>
      <c r="H66" s="320"/>
      <c r="I66" s="320"/>
      <c r="J66" s="320"/>
      <c r="K66" s="1218"/>
      <c r="L66" s="1218"/>
      <c r="M66" s="1218"/>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2579</v>
      </c>
      <c r="B67" s="320"/>
      <c r="C67" s="320"/>
      <c r="D67" s="320"/>
      <c r="E67" s="320"/>
      <c r="F67" s="320"/>
      <c r="G67" s="320"/>
      <c r="H67" s="320"/>
      <c r="I67" s="320"/>
      <c r="J67" s="320"/>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20"/>
      <c r="AG67" s="317"/>
    </row>
    <row r="68" spans="1:33" s="318" customFormat="1" ht="15.75" customHeight="1">
      <c r="A68" s="319" t="s">
        <v>2580</v>
      </c>
      <c r="B68" s="320"/>
      <c r="C68" s="320"/>
      <c r="D68" s="320"/>
      <c r="E68" s="320"/>
      <c r="F68" s="320"/>
      <c r="G68" s="320"/>
      <c r="H68" s="320"/>
      <c r="I68" s="320"/>
      <c r="J68" s="320"/>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2"/>
      <c r="AG68" s="317"/>
    </row>
    <row r="69" spans="1:33" s="318" customFormat="1" ht="15.75" customHeight="1">
      <c r="A69" s="319" t="s">
        <v>2581</v>
      </c>
      <c r="B69" s="320"/>
      <c r="C69" s="320"/>
      <c r="D69" s="320"/>
      <c r="E69" s="320"/>
      <c r="F69" s="320"/>
      <c r="G69" s="320"/>
      <c r="H69" s="320"/>
      <c r="I69" s="320"/>
      <c r="J69" s="320"/>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2"/>
      <c r="AG69" s="317"/>
    </row>
    <row r="70" spans="1:33" s="318" customFormat="1" ht="15.75" customHeight="1" thickBot="1">
      <c r="A70" s="328" t="s">
        <v>2582</v>
      </c>
      <c r="B70" s="329"/>
      <c r="C70" s="329"/>
      <c r="D70" s="329"/>
      <c r="E70" s="329"/>
      <c r="F70" s="329"/>
      <c r="G70" s="329"/>
      <c r="H70" s="329"/>
      <c r="I70" s="329"/>
      <c r="J70" s="329"/>
      <c r="K70" s="1223"/>
      <c r="L70" s="1223"/>
      <c r="M70" s="1223"/>
      <c r="N70" s="1223"/>
      <c r="O70" s="1223"/>
      <c r="P70" s="1223"/>
      <c r="Q70" s="1223"/>
      <c r="R70" s="1223"/>
      <c r="S70" s="1223"/>
      <c r="T70" s="1223"/>
      <c r="U70" s="1223"/>
      <c r="V70" s="1223"/>
      <c r="W70" s="1223"/>
      <c r="X70" s="1223"/>
      <c r="Y70" s="1223"/>
      <c r="Z70" s="1223"/>
      <c r="AA70" s="1223"/>
      <c r="AB70" s="1223"/>
      <c r="AC70" s="1223"/>
      <c r="AD70" s="1223"/>
      <c r="AE70" s="1223"/>
      <c r="AF70" s="1224"/>
      <c r="AG70" s="317"/>
    </row>
    <row r="71" spans="1:33" s="318" customFormat="1" ht="15.75" customHeight="1">
      <c r="A71" s="314" t="s">
        <v>2589</v>
      </c>
      <c r="B71" s="332"/>
      <c r="C71" s="332"/>
      <c r="D71" s="332"/>
      <c r="E71" s="332"/>
      <c r="F71" s="332"/>
      <c r="G71" s="332"/>
      <c r="H71" s="332"/>
      <c r="I71" s="332"/>
      <c r="J71" s="332"/>
      <c r="K71" s="1226"/>
      <c r="L71" s="1226"/>
      <c r="M71" s="1226"/>
      <c r="N71" s="1226"/>
      <c r="O71" s="1226"/>
      <c r="P71" s="1226"/>
      <c r="Q71" s="1226"/>
      <c r="R71" s="1226"/>
      <c r="S71" s="1226"/>
      <c r="T71" s="1226"/>
      <c r="U71" s="1226"/>
      <c r="V71" s="1226"/>
      <c r="W71" s="1226"/>
      <c r="X71" s="1226"/>
      <c r="Y71" s="1226"/>
      <c r="Z71" s="1226"/>
      <c r="AA71" s="1226"/>
      <c r="AB71" s="1226"/>
      <c r="AC71" s="1226"/>
      <c r="AD71" s="1226"/>
      <c r="AE71" s="1226"/>
      <c r="AF71" s="1227"/>
      <c r="AG71" s="317"/>
    </row>
    <row r="72" spans="1:33" s="318" customFormat="1" ht="15.75" customHeight="1">
      <c r="A72" s="319" t="s">
        <v>2570</v>
      </c>
      <c r="B72" s="320"/>
      <c r="C72" s="320"/>
      <c r="D72" s="320"/>
      <c r="E72" s="320"/>
      <c r="F72" s="321"/>
      <c r="G72" s="321"/>
      <c r="H72" s="321"/>
      <c r="I72" s="321"/>
      <c r="J72" s="321"/>
      <c r="K72" s="321" t="s">
        <v>2571</v>
      </c>
      <c r="L72" s="1210"/>
      <c r="M72" s="1210"/>
      <c r="N72" s="1210"/>
      <c r="O72" s="1210"/>
      <c r="P72" s="1211" t="s">
        <v>2572</v>
      </c>
      <c r="Q72" s="1211"/>
      <c r="R72" s="1211"/>
      <c r="S72" s="1210"/>
      <c r="T72" s="1210"/>
      <c r="U72" s="1210"/>
      <c r="V72" s="1210"/>
      <c r="W72" s="1211" t="s">
        <v>2573</v>
      </c>
      <c r="X72" s="1211"/>
      <c r="Y72" s="1211"/>
      <c r="Z72" s="1212"/>
      <c r="AA72" s="1212"/>
      <c r="AB72" s="1212"/>
      <c r="AC72" s="1212"/>
      <c r="AD72" s="1212"/>
      <c r="AE72" s="1212"/>
      <c r="AF72" s="323" t="s">
        <v>17</v>
      </c>
      <c r="AG72" s="317"/>
    </row>
    <row r="73" spans="1:33" s="318" customFormat="1" ht="15.75" customHeight="1">
      <c r="A73" s="319" t="s">
        <v>2574</v>
      </c>
      <c r="B73" s="320"/>
      <c r="C73" s="320"/>
      <c r="D73" s="320"/>
      <c r="E73" s="320"/>
      <c r="F73" s="324"/>
      <c r="G73" s="324"/>
      <c r="H73" s="324"/>
      <c r="I73" s="324"/>
      <c r="J73" s="324"/>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7"/>
      <c r="AG73" s="317"/>
    </row>
    <row r="74" spans="1:33" s="318" customFormat="1" ht="15.75" customHeight="1">
      <c r="A74" s="319" t="s">
        <v>2575</v>
      </c>
      <c r="B74" s="320"/>
      <c r="C74" s="320"/>
      <c r="D74" s="320"/>
      <c r="E74" s="320"/>
      <c r="F74" s="320"/>
      <c r="G74" s="320"/>
      <c r="H74" s="320"/>
      <c r="I74" s="320"/>
      <c r="J74" s="320"/>
      <c r="K74" s="321" t="s">
        <v>2571</v>
      </c>
      <c r="L74" s="1210"/>
      <c r="M74" s="1210"/>
      <c r="N74" s="1210"/>
      <c r="O74" s="1211" t="s">
        <v>2576</v>
      </c>
      <c r="P74" s="1211"/>
      <c r="Q74" s="1211"/>
      <c r="R74" s="1211"/>
      <c r="S74" s="1211"/>
      <c r="T74" s="1210"/>
      <c r="U74" s="1210"/>
      <c r="V74" s="1210"/>
      <c r="W74" s="1211" t="s">
        <v>2577</v>
      </c>
      <c r="X74" s="1211"/>
      <c r="Y74" s="1211"/>
      <c r="Z74" s="1211"/>
      <c r="AA74" s="1212"/>
      <c r="AB74" s="1212"/>
      <c r="AC74" s="1212"/>
      <c r="AD74" s="1212"/>
      <c r="AE74" s="1212"/>
      <c r="AF74" s="323" t="s">
        <v>17</v>
      </c>
      <c r="AG74" s="317"/>
    </row>
    <row r="75" spans="1:33" s="318" customFormat="1" ht="15.75" customHeight="1">
      <c r="A75" s="319"/>
      <c r="B75" s="320"/>
      <c r="C75" s="320"/>
      <c r="D75" s="320"/>
      <c r="E75" s="320"/>
      <c r="F75" s="320"/>
      <c r="G75" s="320"/>
      <c r="H75" s="320"/>
      <c r="I75" s="320"/>
      <c r="J75" s="320"/>
      <c r="K75" s="1213"/>
      <c r="L75" s="1213"/>
      <c r="M75" s="1213"/>
      <c r="N75" s="1213"/>
      <c r="O75" s="1213"/>
      <c r="P75" s="1213"/>
      <c r="Q75" s="1213"/>
      <c r="R75" s="1213"/>
      <c r="S75" s="1213"/>
      <c r="T75" s="1213"/>
      <c r="U75" s="1213"/>
      <c r="V75" s="1213"/>
      <c r="W75" s="1213"/>
      <c r="X75" s="1213"/>
      <c r="Y75" s="1213"/>
      <c r="Z75" s="1213"/>
      <c r="AA75" s="1213"/>
      <c r="AB75" s="1213"/>
      <c r="AC75" s="1213"/>
      <c r="AD75" s="1213"/>
      <c r="AE75" s="1213"/>
      <c r="AF75" s="1214"/>
      <c r="AG75" s="317"/>
    </row>
    <row r="76" spans="1:33" s="318" customFormat="1" ht="15.75" customHeight="1">
      <c r="A76" s="319" t="s">
        <v>2578</v>
      </c>
      <c r="B76" s="320"/>
      <c r="C76" s="320"/>
      <c r="D76" s="320"/>
      <c r="E76" s="320"/>
      <c r="F76" s="320"/>
      <c r="G76" s="320"/>
      <c r="H76" s="320"/>
      <c r="I76" s="320"/>
      <c r="J76" s="320"/>
      <c r="K76" s="1218"/>
      <c r="L76" s="1218"/>
      <c r="M76" s="1218"/>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2579</v>
      </c>
      <c r="B77" s="320"/>
      <c r="C77" s="320"/>
      <c r="D77" s="320"/>
      <c r="E77" s="320"/>
      <c r="F77" s="320"/>
      <c r="G77" s="320"/>
      <c r="H77" s="320"/>
      <c r="I77" s="320"/>
      <c r="J77" s="320"/>
      <c r="K77" s="1219"/>
      <c r="L77" s="1219"/>
      <c r="M77" s="1219"/>
      <c r="N77" s="1219"/>
      <c r="O77" s="1219"/>
      <c r="P77" s="1219"/>
      <c r="Q77" s="1219"/>
      <c r="R77" s="1219"/>
      <c r="S77" s="1219"/>
      <c r="T77" s="1219"/>
      <c r="U77" s="1219"/>
      <c r="V77" s="1219"/>
      <c r="W77" s="1219"/>
      <c r="X77" s="1219"/>
      <c r="Y77" s="1219"/>
      <c r="Z77" s="1219"/>
      <c r="AA77" s="1219"/>
      <c r="AB77" s="1219"/>
      <c r="AC77" s="1219"/>
      <c r="AD77" s="1219"/>
      <c r="AE77" s="1219"/>
      <c r="AF77" s="1220"/>
      <c r="AG77" s="317"/>
    </row>
    <row r="78" spans="1:33" s="318" customFormat="1" ht="15.75" customHeight="1">
      <c r="A78" s="319" t="s">
        <v>2580</v>
      </c>
      <c r="B78" s="320"/>
      <c r="C78" s="320"/>
      <c r="D78" s="320"/>
      <c r="E78" s="320"/>
      <c r="F78" s="320"/>
      <c r="G78" s="320"/>
      <c r="H78" s="320"/>
      <c r="I78" s="320"/>
      <c r="J78" s="320"/>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2"/>
      <c r="AG78" s="317"/>
    </row>
    <row r="79" spans="1:33" s="318" customFormat="1" ht="15.75" customHeight="1">
      <c r="A79" s="319" t="s">
        <v>2581</v>
      </c>
      <c r="B79" s="320"/>
      <c r="C79" s="320"/>
      <c r="D79" s="320"/>
      <c r="E79" s="320"/>
      <c r="F79" s="320"/>
      <c r="G79" s="320"/>
      <c r="H79" s="320"/>
      <c r="I79" s="320"/>
      <c r="J79" s="320"/>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2"/>
      <c r="AG79" s="317"/>
    </row>
    <row r="80" spans="1:33" s="318" customFormat="1" ht="15.75" customHeight="1" thickBot="1">
      <c r="A80" s="328" t="s">
        <v>2582</v>
      </c>
      <c r="B80" s="329"/>
      <c r="C80" s="329"/>
      <c r="D80" s="329"/>
      <c r="E80" s="329"/>
      <c r="F80" s="329"/>
      <c r="G80" s="329"/>
      <c r="H80" s="329"/>
      <c r="I80" s="329"/>
      <c r="J80" s="329"/>
      <c r="K80" s="1223"/>
      <c r="L80" s="1223"/>
      <c r="M80" s="1223"/>
      <c r="N80" s="1223"/>
      <c r="O80" s="1223"/>
      <c r="P80" s="1223"/>
      <c r="Q80" s="1223"/>
      <c r="R80" s="1223"/>
      <c r="S80" s="1223"/>
      <c r="T80" s="1223"/>
      <c r="U80" s="1223"/>
      <c r="V80" s="1223"/>
      <c r="W80" s="1223"/>
      <c r="X80" s="1223"/>
      <c r="Y80" s="1223"/>
      <c r="Z80" s="1223"/>
      <c r="AA80" s="1223"/>
      <c r="AB80" s="1223"/>
      <c r="AC80" s="1223"/>
      <c r="AD80" s="1223"/>
      <c r="AE80" s="1223"/>
      <c r="AF80" s="1224"/>
      <c r="AG80" s="317"/>
    </row>
    <row r="81" spans="1:33" s="318" customFormat="1" ht="15.75" customHeight="1">
      <c r="A81" s="314" t="s">
        <v>2590</v>
      </c>
      <c r="B81" s="332"/>
      <c r="C81" s="332"/>
      <c r="D81" s="332"/>
      <c r="E81" s="332"/>
      <c r="F81" s="332"/>
      <c r="G81" s="332"/>
      <c r="H81" s="332"/>
      <c r="I81" s="332"/>
      <c r="J81" s="332"/>
      <c r="K81" s="1226"/>
      <c r="L81" s="1226"/>
      <c r="M81" s="1226"/>
      <c r="N81" s="1226"/>
      <c r="O81" s="1226"/>
      <c r="P81" s="1226"/>
      <c r="Q81" s="1226"/>
      <c r="R81" s="1226"/>
      <c r="S81" s="1226"/>
      <c r="T81" s="1226"/>
      <c r="U81" s="1226"/>
      <c r="V81" s="1226"/>
      <c r="W81" s="1226"/>
      <c r="X81" s="1226"/>
      <c r="Y81" s="1226"/>
      <c r="Z81" s="1226"/>
      <c r="AA81" s="1226"/>
      <c r="AB81" s="1226"/>
      <c r="AC81" s="1226"/>
      <c r="AD81" s="1226"/>
      <c r="AE81" s="1226"/>
      <c r="AF81" s="1227"/>
      <c r="AG81" s="317"/>
    </row>
    <row r="82" spans="1:33" s="318" customFormat="1" ht="15.75" customHeight="1">
      <c r="A82" s="319" t="s">
        <v>2570</v>
      </c>
      <c r="B82" s="320"/>
      <c r="C82" s="320"/>
      <c r="D82" s="320"/>
      <c r="E82" s="320"/>
      <c r="F82" s="321"/>
      <c r="G82" s="321"/>
      <c r="H82" s="321"/>
      <c r="I82" s="321"/>
      <c r="J82" s="321"/>
      <c r="K82" s="321" t="s">
        <v>2571</v>
      </c>
      <c r="L82" s="1210"/>
      <c r="M82" s="1210"/>
      <c r="N82" s="1210"/>
      <c r="O82" s="1210"/>
      <c r="P82" s="1211" t="s">
        <v>2572</v>
      </c>
      <c r="Q82" s="1211"/>
      <c r="R82" s="1211"/>
      <c r="S82" s="1210"/>
      <c r="T82" s="1210"/>
      <c r="U82" s="1210"/>
      <c r="V82" s="1210"/>
      <c r="W82" s="1211" t="s">
        <v>2573</v>
      </c>
      <c r="X82" s="1211"/>
      <c r="Y82" s="1211"/>
      <c r="Z82" s="1212"/>
      <c r="AA82" s="1212"/>
      <c r="AB82" s="1212"/>
      <c r="AC82" s="1212"/>
      <c r="AD82" s="1212"/>
      <c r="AE82" s="1212"/>
      <c r="AF82" s="323" t="s">
        <v>17</v>
      </c>
      <c r="AG82" s="317"/>
    </row>
    <row r="83" spans="1:33" s="318" customFormat="1" ht="15.75" customHeight="1">
      <c r="A83" s="319" t="s">
        <v>2574</v>
      </c>
      <c r="B83" s="320"/>
      <c r="C83" s="320"/>
      <c r="D83" s="320"/>
      <c r="E83" s="320"/>
      <c r="F83" s="324"/>
      <c r="G83" s="324"/>
      <c r="H83" s="324"/>
      <c r="I83" s="324"/>
      <c r="J83" s="324"/>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7"/>
      <c r="AG83" s="317"/>
    </row>
    <row r="84" spans="1:33" s="318" customFormat="1" ht="15.75" customHeight="1">
      <c r="A84" s="319" t="s">
        <v>2575</v>
      </c>
      <c r="B84" s="320"/>
      <c r="C84" s="320"/>
      <c r="D84" s="320"/>
      <c r="E84" s="320"/>
      <c r="F84" s="320"/>
      <c r="G84" s="320"/>
      <c r="H84" s="320"/>
      <c r="I84" s="320"/>
      <c r="J84" s="320"/>
      <c r="K84" s="321" t="s">
        <v>2571</v>
      </c>
      <c r="L84" s="1210"/>
      <c r="M84" s="1210"/>
      <c r="N84" s="1210"/>
      <c r="O84" s="1211" t="s">
        <v>2576</v>
      </c>
      <c r="P84" s="1211"/>
      <c r="Q84" s="1211"/>
      <c r="R84" s="1211"/>
      <c r="S84" s="1211"/>
      <c r="T84" s="1210"/>
      <c r="U84" s="1210"/>
      <c r="V84" s="1210"/>
      <c r="W84" s="1211" t="s">
        <v>2577</v>
      </c>
      <c r="X84" s="1211"/>
      <c r="Y84" s="1211"/>
      <c r="Z84" s="1211"/>
      <c r="AA84" s="1212"/>
      <c r="AB84" s="1212"/>
      <c r="AC84" s="1212"/>
      <c r="AD84" s="1212"/>
      <c r="AE84" s="1212"/>
      <c r="AF84" s="323" t="s">
        <v>17</v>
      </c>
      <c r="AG84" s="317"/>
    </row>
    <row r="85" spans="1:33" s="318" customFormat="1" ht="15.75" customHeight="1">
      <c r="A85" s="319"/>
      <c r="B85" s="320"/>
      <c r="C85" s="320"/>
      <c r="D85" s="320"/>
      <c r="E85" s="320"/>
      <c r="F85" s="320"/>
      <c r="G85" s="320"/>
      <c r="H85" s="320"/>
      <c r="I85" s="320"/>
      <c r="J85" s="320"/>
      <c r="K85" s="1213"/>
      <c r="L85" s="1213"/>
      <c r="M85" s="1213"/>
      <c r="N85" s="1213"/>
      <c r="O85" s="1213"/>
      <c r="P85" s="1213"/>
      <c r="Q85" s="1213"/>
      <c r="R85" s="1213"/>
      <c r="S85" s="1213"/>
      <c r="T85" s="1213"/>
      <c r="U85" s="1213"/>
      <c r="V85" s="1213"/>
      <c r="W85" s="1213"/>
      <c r="X85" s="1213"/>
      <c r="Y85" s="1213"/>
      <c r="Z85" s="1213"/>
      <c r="AA85" s="1213"/>
      <c r="AB85" s="1213"/>
      <c r="AC85" s="1213"/>
      <c r="AD85" s="1213"/>
      <c r="AE85" s="1213"/>
      <c r="AF85" s="1214"/>
      <c r="AG85" s="317"/>
    </row>
    <row r="86" spans="1:33" s="318" customFormat="1" ht="15.75" customHeight="1">
      <c r="A86" s="319" t="s">
        <v>2578</v>
      </c>
      <c r="B86" s="320"/>
      <c r="C86" s="320"/>
      <c r="D86" s="320"/>
      <c r="E86" s="320"/>
      <c r="F86" s="320"/>
      <c r="G86" s="320"/>
      <c r="H86" s="320"/>
      <c r="I86" s="320"/>
      <c r="J86" s="320"/>
      <c r="K86" s="1218"/>
      <c r="L86" s="1218"/>
      <c r="M86" s="1218"/>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2579</v>
      </c>
      <c r="B87" s="320"/>
      <c r="C87" s="320"/>
      <c r="D87" s="320"/>
      <c r="E87" s="320"/>
      <c r="F87" s="320"/>
      <c r="G87" s="320"/>
      <c r="H87" s="320"/>
      <c r="I87" s="320"/>
      <c r="J87" s="320"/>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20"/>
      <c r="AG87" s="317"/>
    </row>
    <row r="88" spans="1:33" s="318" customFormat="1" ht="15.75" customHeight="1">
      <c r="A88" s="319" t="s">
        <v>2580</v>
      </c>
      <c r="B88" s="320"/>
      <c r="C88" s="320"/>
      <c r="D88" s="320"/>
      <c r="E88" s="320"/>
      <c r="F88" s="320"/>
      <c r="G88" s="320"/>
      <c r="H88" s="320"/>
      <c r="I88" s="320"/>
      <c r="J88" s="320"/>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2"/>
      <c r="AG88" s="317"/>
    </row>
    <row r="89" spans="1:33" s="318" customFormat="1" ht="15.75" customHeight="1">
      <c r="A89" s="319" t="s">
        <v>2581</v>
      </c>
      <c r="B89" s="320"/>
      <c r="C89" s="320"/>
      <c r="D89" s="320"/>
      <c r="E89" s="320"/>
      <c r="F89" s="320"/>
      <c r="G89" s="320"/>
      <c r="H89" s="320"/>
      <c r="I89" s="320"/>
      <c r="J89" s="320"/>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2"/>
      <c r="AG89" s="317"/>
    </row>
    <row r="90" spans="1:33" s="318" customFormat="1" ht="15.75" customHeight="1" thickBot="1">
      <c r="A90" s="328" t="s">
        <v>2582</v>
      </c>
      <c r="B90" s="329"/>
      <c r="C90" s="329"/>
      <c r="D90" s="329"/>
      <c r="E90" s="329"/>
      <c r="F90" s="329"/>
      <c r="G90" s="329"/>
      <c r="H90" s="329"/>
      <c r="I90" s="329"/>
      <c r="J90" s="329"/>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4"/>
      <c r="AG90" s="317"/>
    </row>
    <row r="91" spans="1:33" s="318" customFormat="1" ht="15.75" customHeight="1">
      <c r="A91" s="314" t="s">
        <v>2591</v>
      </c>
      <c r="B91" s="332"/>
      <c r="C91" s="332"/>
      <c r="D91" s="332"/>
      <c r="E91" s="332"/>
      <c r="F91" s="332"/>
      <c r="G91" s="332"/>
      <c r="H91" s="332"/>
      <c r="I91" s="332"/>
      <c r="J91" s="332"/>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7"/>
      <c r="AG91" s="317"/>
    </row>
    <row r="92" spans="1:33" s="318" customFormat="1" ht="15.75" customHeight="1">
      <c r="A92" s="319" t="s">
        <v>2570</v>
      </c>
      <c r="B92" s="320"/>
      <c r="C92" s="320"/>
      <c r="D92" s="320"/>
      <c r="E92" s="320"/>
      <c r="F92" s="321"/>
      <c r="G92" s="321"/>
      <c r="H92" s="321"/>
      <c r="I92" s="321"/>
      <c r="J92" s="321"/>
      <c r="K92" s="321" t="s">
        <v>2571</v>
      </c>
      <c r="L92" s="1210"/>
      <c r="M92" s="1210"/>
      <c r="N92" s="1210"/>
      <c r="O92" s="1210"/>
      <c r="P92" s="1211" t="s">
        <v>2572</v>
      </c>
      <c r="Q92" s="1211"/>
      <c r="R92" s="1211"/>
      <c r="S92" s="1210"/>
      <c r="T92" s="1210"/>
      <c r="U92" s="1210"/>
      <c r="V92" s="1210"/>
      <c r="W92" s="1211" t="s">
        <v>2573</v>
      </c>
      <c r="X92" s="1211"/>
      <c r="Y92" s="1211"/>
      <c r="Z92" s="1212"/>
      <c r="AA92" s="1212"/>
      <c r="AB92" s="1212"/>
      <c r="AC92" s="1212"/>
      <c r="AD92" s="1212"/>
      <c r="AE92" s="1212"/>
      <c r="AF92" s="323" t="s">
        <v>17</v>
      </c>
      <c r="AG92" s="317"/>
    </row>
    <row r="93" spans="1:33" s="318" customFormat="1" ht="15.75" customHeight="1">
      <c r="A93" s="319" t="s">
        <v>2574</v>
      </c>
      <c r="B93" s="320"/>
      <c r="C93" s="320"/>
      <c r="D93" s="320"/>
      <c r="E93" s="320"/>
      <c r="F93" s="324"/>
      <c r="G93" s="324"/>
      <c r="H93" s="324"/>
      <c r="I93" s="324"/>
      <c r="J93" s="324"/>
      <c r="K93" s="1216"/>
      <c r="L93" s="1216"/>
      <c r="M93" s="1216"/>
      <c r="N93" s="1216"/>
      <c r="O93" s="1216"/>
      <c r="P93" s="1216"/>
      <c r="Q93" s="1216"/>
      <c r="R93" s="1216"/>
      <c r="S93" s="1216"/>
      <c r="T93" s="1216"/>
      <c r="U93" s="1216"/>
      <c r="V93" s="1216"/>
      <c r="W93" s="1216"/>
      <c r="X93" s="1216"/>
      <c r="Y93" s="1216"/>
      <c r="Z93" s="1216"/>
      <c r="AA93" s="1216"/>
      <c r="AB93" s="1216"/>
      <c r="AC93" s="1216"/>
      <c r="AD93" s="1216"/>
      <c r="AE93" s="1216"/>
      <c r="AF93" s="1217"/>
      <c r="AG93" s="317"/>
    </row>
    <row r="94" spans="1:33" s="318" customFormat="1" ht="15.75" customHeight="1">
      <c r="A94" s="319" t="s">
        <v>2575</v>
      </c>
      <c r="B94" s="320"/>
      <c r="C94" s="320"/>
      <c r="D94" s="320"/>
      <c r="E94" s="320"/>
      <c r="F94" s="320"/>
      <c r="G94" s="320"/>
      <c r="H94" s="320"/>
      <c r="I94" s="320"/>
      <c r="J94" s="320"/>
      <c r="K94" s="321" t="s">
        <v>2571</v>
      </c>
      <c r="L94" s="1210"/>
      <c r="M94" s="1210"/>
      <c r="N94" s="1210"/>
      <c r="O94" s="1211" t="s">
        <v>2576</v>
      </c>
      <c r="P94" s="1211"/>
      <c r="Q94" s="1211"/>
      <c r="R94" s="1211"/>
      <c r="S94" s="1211"/>
      <c r="T94" s="1210"/>
      <c r="U94" s="1210"/>
      <c r="V94" s="1210"/>
      <c r="W94" s="1211" t="s">
        <v>2577</v>
      </c>
      <c r="X94" s="1211"/>
      <c r="Y94" s="1211"/>
      <c r="Z94" s="1211"/>
      <c r="AA94" s="1212"/>
      <c r="AB94" s="1212"/>
      <c r="AC94" s="1212"/>
      <c r="AD94" s="1212"/>
      <c r="AE94" s="1212"/>
      <c r="AF94" s="323" t="s">
        <v>17</v>
      </c>
      <c r="AG94" s="317"/>
    </row>
    <row r="95" spans="1:33" s="318" customFormat="1" ht="15.75" customHeight="1">
      <c r="A95" s="319"/>
      <c r="B95" s="320"/>
      <c r="C95" s="320"/>
      <c r="D95" s="320"/>
      <c r="E95" s="320"/>
      <c r="F95" s="320"/>
      <c r="G95" s="320"/>
      <c r="H95" s="320"/>
      <c r="I95" s="320"/>
      <c r="J95" s="320"/>
      <c r="K95" s="1213"/>
      <c r="L95" s="1213"/>
      <c r="M95" s="1213"/>
      <c r="N95" s="1213"/>
      <c r="O95" s="1213"/>
      <c r="P95" s="1213"/>
      <c r="Q95" s="1213"/>
      <c r="R95" s="1213"/>
      <c r="S95" s="1213"/>
      <c r="T95" s="1213"/>
      <c r="U95" s="1213"/>
      <c r="V95" s="1213"/>
      <c r="W95" s="1213"/>
      <c r="X95" s="1213"/>
      <c r="Y95" s="1213"/>
      <c r="Z95" s="1213"/>
      <c r="AA95" s="1213"/>
      <c r="AB95" s="1213"/>
      <c r="AC95" s="1213"/>
      <c r="AD95" s="1213"/>
      <c r="AE95" s="1213"/>
      <c r="AF95" s="1214"/>
      <c r="AG95" s="317"/>
    </row>
    <row r="96" spans="1:33" s="318" customFormat="1" ht="15.75" customHeight="1">
      <c r="A96" s="319" t="s">
        <v>2578</v>
      </c>
      <c r="B96" s="320"/>
      <c r="C96" s="320"/>
      <c r="D96" s="320"/>
      <c r="E96" s="320"/>
      <c r="F96" s="320"/>
      <c r="G96" s="320"/>
      <c r="H96" s="320"/>
      <c r="I96" s="320"/>
      <c r="J96" s="320"/>
      <c r="K96" s="1218"/>
      <c r="L96" s="1218"/>
      <c r="M96" s="1218"/>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2579</v>
      </c>
      <c r="B97" s="320"/>
      <c r="C97" s="320"/>
      <c r="D97" s="320"/>
      <c r="E97" s="320"/>
      <c r="F97" s="320"/>
      <c r="G97" s="320"/>
      <c r="H97" s="320"/>
      <c r="I97" s="320"/>
      <c r="J97" s="320"/>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20"/>
      <c r="AG97" s="317"/>
    </row>
    <row r="98" spans="1:33" s="318" customFormat="1" ht="15.75" customHeight="1">
      <c r="A98" s="319" t="s">
        <v>2580</v>
      </c>
      <c r="B98" s="320"/>
      <c r="C98" s="320"/>
      <c r="D98" s="320"/>
      <c r="E98" s="320"/>
      <c r="F98" s="320"/>
      <c r="G98" s="320"/>
      <c r="H98" s="320"/>
      <c r="I98" s="320"/>
      <c r="J98" s="320"/>
      <c r="K98" s="1221"/>
      <c r="L98" s="1221"/>
      <c r="M98" s="1221"/>
      <c r="N98" s="1221"/>
      <c r="O98" s="1221"/>
      <c r="P98" s="1221"/>
      <c r="Q98" s="1221"/>
      <c r="R98" s="1221"/>
      <c r="S98" s="1221"/>
      <c r="T98" s="1221"/>
      <c r="U98" s="1221"/>
      <c r="V98" s="1221"/>
      <c r="W98" s="1221"/>
      <c r="X98" s="1221"/>
      <c r="Y98" s="1221"/>
      <c r="Z98" s="1221"/>
      <c r="AA98" s="1221"/>
      <c r="AB98" s="1221"/>
      <c r="AC98" s="1221"/>
      <c r="AD98" s="1221"/>
      <c r="AE98" s="1221"/>
      <c r="AF98" s="1222"/>
      <c r="AG98" s="317"/>
    </row>
    <row r="99" spans="1:33" s="318" customFormat="1" ht="15.75" customHeight="1">
      <c r="A99" s="319" t="s">
        <v>2581</v>
      </c>
      <c r="B99" s="320"/>
      <c r="C99" s="320"/>
      <c r="D99" s="320"/>
      <c r="E99" s="320"/>
      <c r="F99" s="320"/>
      <c r="G99" s="320"/>
      <c r="H99" s="320"/>
      <c r="I99" s="320"/>
      <c r="J99" s="320"/>
      <c r="K99" s="1221"/>
      <c r="L99" s="1221"/>
      <c r="M99" s="1221"/>
      <c r="N99" s="1221"/>
      <c r="O99" s="1221"/>
      <c r="P99" s="1221"/>
      <c r="Q99" s="1221"/>
      <c r="R99" s="1221"/>
      <c r="S99" s="1221"/>
      <c r="T99" s="1221"/>
      <c r="U99" s="1221"/>
      <c r="V99" s="1221"/>
      <c r="W99" s="1221"/>
      <c r="X99" s="1221"/>
      <c r="Y99" s="1221"/>
      <c r="Z99" s="1221"/>
      <c r="AA99" s="1221"/>
      <c r="AB99" s="1221"/>
      <c r="AC99" s="1221"/>
      <c r="AD99" s="1221"/>
      <c r="AE99" s="1221"/>
      <c r="AF99" s="1222"/>
      <c r="AG99" s="317"/>
    </row>
    <row r="100" spans="1:33" s="318" customFormat="1" ht="15.75" customHeight="1" thickBot="1">
      <c r="A100" s="328" t="s">
        <v>2582</v>
      </c>
      <c r="B100" s="329"/>
      <c r="C100" s="329"/>
      <c r="D100" s="329"/>
      <c r="E100" s="329"/>
      <c r="F100" s="329"/>
      <c r="G100" s="329"/>
      <c r="H100" s="329"/>
      <c r="I100" s="329"/>
      <c r="J100" s="329"/>
      <c r="K100" s="1223"/>
      <c r="L100" s="1223"/>
      <c r="M100" s="1223"/>
      <c r="N100" s="1223"/>
      <c r="O100" s="1223"/>
      <c r="P100" s="1223"/>
      <c r="Q100" s="1223"/>
      <c r="R100" s="1223"/>
      <c r="S100" s="1223"/>
      <c r="T100" s="1223"/>
      <c r="U100" s="1223"/>
      <c r="V100" s="1223"/>
      <c r="W100" s="1223"/>
      <c r="X100" s="1223"/>
      <c r="Y100" s="1223"/>
      <c r="Z100" s="1223"/>
      <c r="AA100" s="1223"/>
      <c r="AB100" s="1223"/>
      <c r="AC100" s="1223"/>
      <c r="AD100" s="1223"/>
      <c r="AE100" s="1223"/>
      <c r="AF100" s="1224"/>
      <c r="AG100" s="317"/>
    </row>
    <row r="126" spans="1:32">
      <c r="A126" s="333" t="s">
        <v>2592</v>
      </c>
    </row>
    <row r="127" spans="1:32" ht="13.5">
      <c r="A127" s="334" t="s">
        <v>2593</v>
      </c>
      <c r="AA127" s="333" t="s">
        <v>2594</v>
      </c>
    </row>
    <row r="128" spans="1:32" ht="13.5">
      <c r="A128" s="334" t="s">
        <v>2595</v>
      </c>
      <c r="AA128" s="333" t="s">
        <v>2596</v>
      </c>
      <c r="AF128" s="333" t="s">
        <v>2597</v>
      </c>
    </row>
    <row r="129" spans="1:32" ht="13.5">
      <c r="A129" s="334" t="s">
        <v>2598</v>
      </c>
      <c r="AA129" s="333" t="s">
        <v>2599</v>
      </c>
      <c r="AF129" s="333" t="s">
        <v>2600</v>
      </c>
    </row>
    <row r="130" spans="1:32" ht="13.5">
      <c r="A130" s="334" t="s">
        <v>2601</v>
      </c>
      <c r="AA130" s="333" t="s">
        <v>2602</v>
      </c>
      <c r="AF130" s="333" t="s">
        <v>2603</v>
      </c>
    </row>
    <row r="131" spans="1:32" ht="13.5">
      <c r="A131" s="334" t="s">
        <v>2604</v>
      </c>
      <c r="AA131" s="333" t="s">
        <v>2605</v>
      </c>
      <c r="AF131" s="333" t="s">
        <v>2606</v>
      </c>
    </row>
    <row r="132" spans="1:32" ht="13.5">
      <c r="A132" s="334" t="s">
        <v>2607</v>
      </c>
      <c r="AA132" s="333" t="s">
        <v>2608</v>
      </c>
      <c r="AF132" s="333" t="s">
        <v>2609</v>
      </c>
    </row>
    <row r="133" spans="1:32" ht="13.5">
      <c r="A133" s="334" t="s">
        <v>2610</v>
      </c>
      <c r="AA133" s="333" t="s">
        <v>2611</v>
      </c>
      <c r="AF133" s="333" t="s">
        <v>2612</v>
      </c>
    </row>
    <row r="134" spans="1:32" ht="13.5">
      <c r="A134" s="334" t="s">
        <v>2613</v>
      </c>
      <c r="AA134" s="333" t="s">
        <v>2614</v>
      </c>
      <c r="AF134" s="333" t="s">
        <v>2615</v>
      </c>
    </row>
    <row r="135" spans="1:32" ht="13.5">
      <c r="A135" s="334" t="s">
        <v>2616</v>
      </c>
      <c r="AA135" s="333" t="s">
        <v>2617</v>
      </c>
      <c r="AF135" s="333" t="s">
        <v>2618</v>
      </c>
    </row>
    <row r="136" spans="1:32" ht="13.5">
      <c r="A136" s="334" t="s">
        <v>2619</v>
      </c>
      <c r="AA136" s="333" t="s">
        <v>2620</v>
      </c>
      <c r="AF136" s="333" t="s">
        <v>2621</v>
      </c>
    </row>
    <row r="137" spans="1:32" ht="13.5">
      <c r="A137" s="334" t="s">
        <v>2622</v>
      </c>
      <c r="AA137" s="333" t="s">
        <v>2623</v>
      </c>
      <c r="AF137" s="333" t="s">
        <v>2624</v>
      </c>
    </row>
    <row r="138" spans="1:32" ht="13.5">
      <c r="A138" s="334" t="s">
        <v>2625</v>
      </c>
      <c r="AA138" s="333" t="s">
        <v>2626</v>
      </c>
      <c r="AF138" s="333" t="s">
        <v>2627</v>
      </c>
    </row>
    <row r="139" spans="1:32" ht="13.5">
      <c r="A139" s="334" t="s">
        <v>2628</v>
      </c>
      <c r="AA139" s="333" t="s">
        <v>2629</v>
      </c>
      <c r="AF139" s="333" t="s">
        <v>2630</v>
      </c>
    </row>
    <row r="140" spans="1:32" ht="13.5">
      <c r="A140" s="334" t="s">
        <v>2631</v>
      </c>
      <c r="AA140" s="333" t="s">
        <v>2632</v>
      </c>
      <c r="AF140" s="333" t="s">
        <v>2633</v>
      </c>
    </row>
    <row r="141" spans="1:32" ht="13.5">
      <c r="A141" s="334" t="s">
        <v>2634</v>
      </c>
      <c r="AA141" s="333" t="s">
        <v>2635</v>
      </c>
      <c r="AF141" s="333" t="s">
        <v>2636</v>
      </c>
    </row>
    <row r="142" spans="1:32" ht="13.5">
      <c r="A142" s="334" t="s">
        <v>2637</v>
      </c>
      <c r="AA142" s="333" t="s">
        <v>2638</v>
      </c>
      <c r="AF142" s="333" t="s">
        <v>2639</v>
      </c>
    </row>
    <row r="143" spans="1:32" ht="13.5">
      <c r="A143" s="334" t="s">
        <v>2640</v>
      </c>
      <c r="AA143" s="333" t="s">
        <v>2641</v>
      </c>
      <c r="AF143" s="333" t="s">
        <v>2642</v>
      </c>
    </row>
    <row r="144" spans="1:32" ht="13.5">
      <c r="A144" s="334" t="s">
        <v>2643</v>
      </c>
      <c r="AA144" s="333" t="s">
        <v>2644</v>
      </c>
      <c r="AF144" s="333" t="s">
        <v>2645</v>
      </c>
    </row>
    <row r="145" spans="27:32">
      <c r="AA145" s="333" t="s">
        <v>2646</v>
      </c>
      <c r="AF145" s="333" t="s">
        <v>2647</v>
      </c>
    </row>
    <row r="146" spans="27:32">
      <c r="AA146" s="333" t="s">
        <v>2648</v>
      </c>
      <c r="AF146" s="333" t="s">
        <v>2649</v>
      </c>
    </row>
    <row r="147" spans="27:32">
      <c r="AA147" s="333" t="s">
        <v>2650</v>
      </c>
      <c r="AF147" s="333" t="s">
        <v>2651</v>
      </c>
    </row>
    <row r="148" spans="27:32">
      <c r="AA148" s="333" t="s">
        <v>2652</v>
      </c>
      <c r="AF148" s="333" t="s">
        <v>2653</v>
      </c>
    </row>
    <row r="149" spans="27:32">
      <c r="AA149" s="333" t="s">
        <v>2654</v>
      </c>
      <c r="AF149" s="333" t="s">
        <v>2655</v>
      </c>
    </row>
    <row r="150" spans="27:32">
      <c r="AA150" s="333" t="s">
        <v>2656</v>
      </c>
      <c r="AF150" s="333" t="s">
        <v>2657</v>
      </c>
    </row>
    <row r="151" spans="27:32">
      <c r="AA151" s="333" t="s">
        <v>2658</v>
      </c>
      <c r="AF151" s="333" t="s">
        <v>2659</v>
      </c>
    </row>
    <row r="152" spans="27:32">
      <c r="AA152" s="333" t="s">
        <v>2660</v>
      </c>
      <c r="AF152" s="333" t="s">
        <v>2661</v>
      </c>
    </row>
    <row r="153" spans="27:32">
      <c r="AA153" s="333" t="s">
        <v>2662</v>
      </c>
      <c r="AF153" s="333" t="s">
        <v>2663</v>
      </c>
    </row>
    <row r="154" spans="27:32">
      <c r="AA154" s="333" t="s">
        <v>2664</v>
      </c>
      <c r="AF154" s="333" t="s">
        <v>2665</v>
      </c>
    </row>
    <row r="155" spans="27:32">
      <c r="AA155" s="333" t="s">
        <v>2666</v>
      </c>
      <c r="AF155" s="333" t="s">
        <v>2667</v>
      </c>
    </row>
    <row r="156" spans="27:32">
      <c r="AA156" s="333" t="s">
        <v>2668</v>
      </c>
      <c r="AF156" s="333" t="s">
        <v>2669</v>
      </c>
    </row>
    <row r="157" spans="27:32">
      <c r="AA157" s="333" t="s">
        <v>2670</v>
      </c>
      <c r="AF157" s="333" t="s">
        <v>2671</v>
      </c>
    </row>
    <row r="158" spans="27:32">
      <c r="AA158" s="333" t="s">
        <v>2672</v>
      </c>
      <c r="AF158" s="333" t="s">
        <v>2673</v>
      </c>
    </row>
    <row r="159" spans="27:32">
      <c r="AA159" s="333" t="s">
        <v>2674</v>
      </c>
      <c r="AF159" s="333" t="s">
        <v>2675</v>
      </c>
    </row>
    <row r="160" spans="27:32">
      <c r="AA160" s="333" t="s">
        <v>2676</v>
      </c>
      <c r="AF160" s="333" t="s">
        <v>2677</v>
      </c>
    </row>
    <row r="161" spans="27:32">
      <c r="AA161" s="333" t="s">
        <v>2678</v>
      </c>
      <c r="AF161" s="333" t="s">
        <v>2679</v>
      </c>
    </row>
    <row r="162" spans="27:32">
      <c r="AA162" s="333" t="s">
        <v>2680</v>
      </c>
      <c r="AF162" s="333" t="s">
        <v>2681</v>
      </c>
    </row>
    <row r="163" spans="27:32">
      <c r="AA163" s="333" t="s">
        <v>2682</v>
      </c>
      <c r="AF163" s="333" t="s">
        <v>2683</v>
      </c>
    </row>
    <row r="164" spans="27:32">
      <c r="AA164" s="333" t="s">
        <v>2684</v>
      </c>
      <c r="AF164" s="333" t="s">
        <v>2685</v>
      </c>
    </row>
    <row r="165" spans="27:32">
      <c r="AA165" s="333" t="s">
        <v>2686</v>
      </c>
      <c r="AF165" s="333" t="s">
        <v>2687</v>
      </c>
    </row>
    <row r="166" spans="27:32">
      <c r="AA166" s="333" t="s">
        <v>2688</v>
      </c>
      <c r="AF166" s="333" t="s">
        <v>2689</v>
      </c>
    </row>
    <row r="167" spans="27:32">
      <c r="AA167" s="333" t="s">
        <v>2690</v>
      </c>
      <c r="AF167" s="333" t="s">
        <v>2691</v>
      </c>
    </row>
    <row r="168" spans="27:32">
      <c r="AA168" s="333" t="s">
        <v>2692</v>
      </c>
      <c r="AF168" s="333" t="s">
        <v>2693</v>
      </c>
    </row>
    <row r="169" spans="27:32">
      <c r="AA169" s="333" t="s">
        <v>2694</v>
      </c>
      <c r="AF169" s="333" t="s">
        <v>2695</v>
      </c>
    </row>
    <row r="170" spans="27:32">
      <c r="AA170" s="333" t="s">
        <v>2696</v>
      </c>
      <c r="AF170" s="333" t="s">
        <v>2697</v>
      </c>
    </row>
    <row r="171" spans="27:32">
      <c r="AA171" s="333" t="s">
        <v>2698</v>
      </c>
      <c r="AF171" s="333" t="s">
        <v>2699</v>
      </c>
    </row>
    <row r="172" spans="27:32">
      <c r="AA172" s="333" t="s">
        <v>2700</v>
      </c>
      <c r="AF172" s="333" t="s">
        <v>2701</v>
      </c>
    </row>
    <row r="173" spans="27:32">
      <c r="AA173" s="333" t="s">
        <v>2702</v>
      </c>
      <c r="AF173" s="333" t="s">
        <v>2703</v>
      </c>
    </row>
    <row r="174" spans="27:32">
      <c r="AA174" s="333" t="s">
        <v>2704</v>
      </c>
      <c r="AF174" s="333" t="s">
        <v>2705</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V11" sqref="V11:AB11"/>
    </sheetView>
  </sheetViews>
  <sheetFormatPr defaultRowHeight="20.100000000000001" customHeight="1"/>
  <cols>
    <col min="1" max="29" width="3" style="927" customWidth="1"/>
    <col min="30" max="256" width="9" style="927"/>
    <col min="257" max="285" width="3" style="927" customWidth="1"/>
    <col min="286" max="512" width="9" style="927"/>
    <col min="513" max="541" width="3" style="927" customWidth="1"/>
    <col min="542" max="768" width="9" style="927"/>
    <col min="769" max="797" width="3" style="927" customWidth="1"/>
    <col min="798" max="1024" width="9" style="927"/>
    <col min="1025" max="1053" width="3" style="927" customWidth="1"/>
    <col min="1054" max="1280" width="9" style="927"/>
    <col min="1281" max="1309" width="3" style="927" customWidth="1"/>
    <col min="1310" max="1536" width="9" style="927"/>
    <col min="1537" max="1565" width="3" style="927" customWidth="1"/>
    <col min="1566" max="1792" width="9" style="927"/>
    <col min="1793" max="1821" width="3" style="927" customWidth="1"/>
    <col min="1822" max="2048" width="9" style="927"/>
    <col min="2049" max="2077" width="3" style="927" customWidth="1"/>
    <col min="2078" max="2304" width="9" style="927"/>
    <col min="2305" max="2333" width="3" style="927" customWidth="1"/>
    <col min="2334" max="2560" width="9" style="927"/>
    <col min="2561" max="2589" width="3" style="927" customWidth="1"/>
    <col min="2590" max="2816" width="9" style="927"/>
    <col min="2817" max="2845" width="3" style="927" customWidth="1"/>
    <col min="2846" max="3072" width="9" style="927"/>
    <col min="3073" max="3101" width="3" style="927" customWidth="1"/>
    <col min="3102" max="3328" width="9" style="927"/>
    <col min="3329" max="3357" width="3" style="927" customWidth="1"/>
    <col min="3358" max="3584" width="9" style="927"/>
    <col min="3585" max="3613" width="3" style="927" customWidth="1"/>
    <col min="3614" max="3840" width="9" style="927"/>
    <col min="3841" max="3869" width="3" style="927" customWidth="1"/>
    <col min="3870" max="4096" width="9" style="927"/>
    <col min="4097" max="4125" width="3" style="927" customWidth="1"/>
    <col min="4126" max="4352" width="9" style="927"/>
    <col min="4353" max="4381" width="3" style="927" customWidth="1"/>
    <col min="4382" max="4608" width="9" style="927"/>
    <col min="4609" max="4637" width="3" style="927" customWidth="1"/>
    <col min="4638" max="4864" width="9" style="927"/>
    <col min="4865" max="4893" width="3" style="927" customWidth="1"/>
    <col min="4894" max="5120" width="9" style="927"/>
    <col min="5121" max="5149" width="3" style="927" customWidth="1"/>
    <col min="5150" max="5376" width="9" style="927"/>
    <col min="5377" max="5405" width="3" style="927" customWidth="1"/>
    <col min="5406" max="5632" width="9" style="927"/>
    <col min="5633" max="5661" width="3" style="927" customWidth="1"/>
    <col min="5662" max="5888" width="9" style="927"/>
    <col min="5889" max="5917" width="3" style="927" customWidth="1"/>
    <col min="5918" max="6144" width="9" style="927"/>
    <col min="6145" max="6173" width="3" style="927" customWidth="1"/>
    <col min="6174" max="6400" width="9" style="927"/>
    <col min="6401" max="6429" width="3" style="927" customWidth="1"/>
    <col min="6430" max="6656" width="9" style="927"/>
    <col min="6657" max="6685" width="3" style="927" customWidth="1"/>
    <col min="6686" max="6912" width="9" style="927"/>
    <col min="6913" max="6941" width="3" style="927" customWidth="1"/>
    <col min="6942" max="7168" width="9" style="927"/>
    <col min="7169" max="7197" width="3" style="927" customWidth="1"/>
    <col min="7198" max="7424" width="9" style="927"/>
    <col min="7425" max="7453" width="3" style="927" customWidth="1"/>
    <col min="7454" max="7680" width="9" style="927"/>
    <col min="7681" max="7709" width="3" style="927" customWidth="1"/>
    <col min="7710" max="7936" width="9" style="927"/>
    <col min="7937" max="7965" width="3" style="927" customWidth="1"/>
    <col min="7966" max="8192" width="9" style="927"/>
    <col min="8193" max="8221" width="3" style="927" customWidth="1"/>
    <col min="8222" max="8448" width="9" style="927"/>
    <col min="8449" max="8477" width="3" style="927" customWidth="1"/>
    <col min="8478" max="8704" width="9" style="927"/>
    <col min="8705" max="8733" width="3" style="927" customWidth="1"/>
    <col min="8734" max="8960" width="9" style="927"/>
    <col min="8961" max="8989" width="3" style="927" customWidth="1"/>
    <col min="8990" max="9216" width="9" style="927"/>
    <col min="9217" max="9245" width="3" style="927" customWidth="1"/>
    <col min="9246" max="9472" width="9" style="927"/>
    <col min="9473" max="9501" width="3" style="927" customWidth="1"/>
    <col min="9502" max="9728" width="9" style="927"/>
    <col min="9729" max="9757" width="3" style="927" customWidth="1"/>
    <col min="9758" max="9984" width="9" style="927"/>
    <col min="9985" max="10013" width="3" style="927" customWidth="1"/>
    <col min="10014" max="10240" width="9" style="927"/>
    <col min="10241" max="10269" width="3" style="927" customWidth="1"/>
    <col min="10270" max="10496" width="9" style="927"/>
    <col min="10497" max="10525" width="3" style="927" customWidth="1"/>
    <col min="10526" max="10752" width="9" style="927"/>
    <col min="10753" max="10781" width="3" style="927" customWidth="1"/>
    <col min="10782" max="11008" width="9" style="927"/>
    <col min="11009" max="11037" width="3" style="927" customWidth="1"/>
    <col min="11038" max="11264" width="9" style="927"/>
    <col min="11265" max="11293" width="3" style="927" customWidth="1"/>
    <col min="11294" max="11520" width="9" style="927"/>
    <col min="11521" max="11549" width="3" style="927" customWidth="1"/>
    <col min="11550" max="11776" width="9" style="927"/>
    <col min="11777" max="11805" width="3" style="927" customWidth="1"/>
    <col min="11806" max="12032" width="9" style="927"/>
    <col min="12033" max="12061" width="3" style="927" customWidth="1"/>
    <col min="12062" max="12288" width="9" style="927"/>
    <col min="12289" max="12317" width="3" style="927" customWidth="1"/>
    <col min="12318" max="12544" width="9" style="927"/>
    <col min="12545" max="12573" width="3" style="927" customWidth="1"/>
    <col min="12574" max="12800" width="9" style="927"/>
    <col min="12801" max="12829" width="3" style="927" customWidth="1"/>
    <col min="12830" max="13056" width="9" style="927"/>
    <col min="13057" max="13085" width="3" style="927" customWidth="1"/>
    <col min="13086" max="13312" width="9" style="927"/>
    <col min="13313" max="13341" width="3" style="927" customWidth="1"/>
    <col min="13342" max="13568" width="9" style="927"/>
    <col min="13569" max="13597" width="3" style="927" customWidth="1"/>
    <col min="13598" max="13824" width="9" style="927"/>
    <col min="13825" max="13853" width="3" style="927" customWidth="1"/>
    <col min="13854" max="14080" width="9" style="927"/>
    <col min="14081" max="14109" width="3" style="927" customWidth="1"/>
    <col min="14110" max="14336" width="9" style="927"/>
    <col min="14337" max="14365" width="3" style="927" customWidth="1"/>
    <col min="14366" max="14592" width="9" style="927"/>
    <col min="14593" max="14621" width="3" style="927" customWidth="1"/>
    <col min="14622" max="14848" width="9" style="927"/>
    <col min="14849" max="14877" width="3" style="927" customWidth="1"/>
    <col min="14878" max="15104" width="9" style="927"/>
    <col min="15105" max="15133" width="3" style="927" customWidth="1"/>
    <col min="15134" max="15360" width="9" style="927"/>
    <col min="15361" max="15389" width="3" style="927" customWidth="1"/>
    <col min="15390" max="15616" width="9" style="927"/>
    <col min="15617" max="15645" width="3" style="927" customWidth="1"/>
    <col min="15646" max="15872" width="9" style="927"/>
    <col min="15873" max="15901" width="3" style="927" customWidth="1"/>
    <col min="15902" max="16128" width="9" style="927"/>
    <col min="16129" max="16157" width="3" style="927" customWidth="1"/>
    <col min="16158" max="16384" width="9" style="927"/>
  </cols>
  <sheetData>
    <row r="1" spans="1:33" ht="17.100000000000001" customHeight="1"/>
    <row r="2" spans="1:33" ht="17.100000000000001" customHeight="1">
      <c r="A2" s="2148" t="s">
        <v>2823</v>
      </c>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row>
    <row r="3" spans="1:33" ht="17.100000000000001" customHeight="1">
      <c r="A3" s="927" t="s">
        <v>3942</v>
      </c>
    </row>
    <row r="4" spans="1:33" ht="17.100000000000001" customHeight="1">
      <c r="A4" s="928" t="s">
        <v>3943</v>
      </c>
      <c r="B4" s="928"/>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E4" s="929"/>
    </row>
    <row r="5" spans="1:33" ht="17.100000000000001" customHeight="1">
      <c r="A5" s="927" t="s">
        <v>3944</v>
      </c>
      <c r="F5" s="2149">
        <f>第三面!F4</f>
        <v>0</v>
      </c>
      <c r="G5" s="2127"/>
      <c r="H5" s="2127"/>
      <c r="I5" s="2127"/>
      <c r="J5" s="2127"/>
      <c r="K5" s="2127"/>
      <c r="L5" s="2127"/>
      <c r="M5" s="2127"/>
      <c r="N5" s="2127"/>
      <c r="O5" s="2127"/>
      <c r="P5" s="2127"/>
      <c r="Q5" s="2127"/>
      <c r="R5" s="2127"/>
      <c r="S5" s="2127"/>
      <c r="T5" s="2127"/>
      <c r="U5" s="2127"/>
      <c r="V5" s="2127"/>
      <c r="W5" s="2127"/>
      <c r="X5" s="2127"/>
      <c r="Y5" s="2127"/>
      <c r="Z5" s="2127"/>
      <c r="AA5" s="2127"/>
      <c r="AB5" s="2127"/>
      <c r="AC5" s="2127"/>
    </row>
    <row r="6" spans="1:33" ht="17.100000000000001" customHeight="1">
      <c r="A6" s="930" t="s">
        <v>3945</v>
      </c>
      <c r="B6" s="930"/>
      <c r="C6" s="930"/>
      <c r="D6" s="930"/>
      <c r="E6" s="930"/>
      <c r="F6" s="2150" t="str">
        <f>IF(第三面!F5="","",第三面!F5)</f>
        <v/>
      </c>
      <c r="G6" s="2150"/>
      <c r="H6" s="2150"/>
      <c r="I6" s="2150"/>
      <c r="J6" s="2150"/>
      <c r="K6" s="2150"/>
      <c r="L6" s="2150"/>
      <c r="M6" s="2150"/>
      <c r="N6" s="2150"/>
      <c r="O6" s="2150"/>
      <c r="P6" s="2150"/>
      <c r="Q6" s="2150"/>
      <c r="R6" s="2150"/>
      <c r="S6" s="2150"/>
      <c r="T6" s="2150"/>
      <c r="U6" s="2150"/>
      <c r="V6" s="2150"/>
      <c r="W6" s="2150"/>
      <c r="X6" s="2150"/>
      <c r="Y6" s="2150"/>
      <c r="Z6" s="2150"/>
      <c r="AA6" s="2150"/>
      <c r="AB6" s="2150"/>
      <c r="AC6" s="2150"/>
    </row>
    <row r="7" spans="1:33" ht="17.100000000000001" customHeight="1">
      <c r="A7" s="927" t="s">
        <v>3946</v>
      </c>
    </row>
    <row r="8" spans="1:33" ht="17.100000000000001" customHeight="1">
      <c r="B8" s="927" t="s">
        <v>3947</v>
      </c>
      <c r="S8" s="903"/>
      <c r="T8" s="903"/>
      <c r="U8" s="903" t="s">
        <v>16</v>
      </c>
      <c r="V8" s="2131" t="str">
        <f>IF(第四面!F55="","",第四面!F55)</f>
        <v/>
      </c>
      <c r="W8" s="2131"/>
      <c r="X8" s="2131"/>
      <c r="Y8" s="2131"/>
      <c r="Z8" s="2131"/>
      <c r="AA8" s="2131"/>
      <c r="AB8" s="2131"/>
      <c r="AC8" s="927" t="s">
        <v>17</v>
      </c>
    </row>
    <row r="9" spans="1:33" ht="17.100000000000001" customHeight="1">
      <c r="B9" s="927" t="s">
        <v>3948</v>
      </c>
      <c r="H9" s="931" t="str">
        <f>第三面!C30</f>
        <v>□</v>
      </c>
      <c r="I9" s="927" t="s">
        <v>2863</v>
      </c>
      <c r="K9" s="931" t="str">
        <f>第三面!F30</f>
        <v>□</v>
      </c>
      <c r="L9" s="927" t="s">
        <v>3409</v>
      </c>
      <c r="N9" s="931" t="str">
        <f>第三面!I30</f>
        <v>□</v>
      </c>
      <c r="O9" s="927" t="s">
        <v>3410</v>
      </c>
      <c r="Q9" s="931" t="str">
        <f>第三面!L30</f>
        <v>□</v>
      </c>
      <c r="R9" s="927" t="s">
        <v>3949</v>
      </c>
    </row>
    <row r="10" spans="1:33" ht="17.100000000000001" customHeight="1">
      <c r="H10" s="931" t="str">
        <f>第三面!S30</f>
        <v>□</v>
      </c>
      <c r="I10" s="927" t="s">
        <v>3950</v>
      </c>
      <c r="M10" s="931" t="str">
        <f>第三面!X30</f>
        <v>□</v>
      </c>
      <c r="N10" s="927" t="s">
        <v>3951</v>
      </c>
      <c r="S10" s="893" t="s">
        <v>2828</v>
      </c>
      <c r="T10" s="927" t="s">
        <v>3952</v>
      </c>
    </row>
    <row r="11" spans="1:33" ht="17.100000000000001" customHeight="1">
      <c r="A11" s="930"/>
      <c r="B11" s="930" t="s">
        <v>3953</v>
      </c>
      <c r="C11" s="930"/>
      <c r="D11" s="930"/>
      <c r="E11" s="930"/>
      <c r="F11" s="930"/>
      <c r="G11" s="930"/>
      <c r="H11" s="932"/>
      <c r="I11" s="930"/>
      <c r="J11" s="930"/>
      <c r="K11" s="930"/>
      <c r="L11" s="930"/>
      <c r="M11" s="932"/>
      <c r="N11" s="930"/>
      <c r="O11" s="930"/>
      <c r="P11" s="930"/>
      <c r="Q11" s="930"/>
      <c r="R11" s="930"/>
      <c r="S11" s="933"/>
      <c r="T11" s="930"/>
      <c r="U11" s="930" t="s">
        <v>16</v>
      </c>
      <c r="V11" s="2151"/>
      <c r="W11" s="2151"/>
      <c r="X11" s="2151"/>
      <c r="Y11" s="2151"/>
      <c r="Z11" s="2151"/>
      <c r="AA11" s="2151"/>
      <c r="AB11" s="2151"/>
      <c r="AC11" s="930" t="s">
        <v>17</v>
      </c>
    </row>
    <row r="12" spans="1:33" ht="17.100000000000001" customHeight="1">
      <c r="A12" s="927" t="s">
        <v>3954</v>
      </c>
      <c r="J12" s="2152"/>
      <c r="K12" s="2152"/>
      <c r="L12" s="2152"/>
      <c r="M12" s="2152"/>
      <c r="N12" s="2152"/>
      <c r="O12" s="2152"/>
      <c r="P12" s="2152"/>
      <c r="Q12" s="2152"/>
      <c r="R12" s="2152"/>
      <c r="S12" s="2152"/>
      <c r="T12" s="2152"/>
      <c r="U12" s="2152"/>
      <c r="V12" s="2152"/>
      <c r="W12" s="2152"/>
      <c r="X12" s="2152"/>
      <c r="Y12" s="2152"/>
      <c r="Z12" s="2152"/>
      <c r="AA12" s="2152"/>
      <c r="AB12" s="2152"/>
      <c r="AC12" s="2152"/>
    </row>
    <row r="13" spans="1:33" ht="17.100000000000001" customHeight="1" thickBo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F13" s="873"/>
    </row>
    <row r="14" spans="1:33" ht="17.100000000000001" customHeight="1" thickBot="1">
      <c r="A14" s="927" t="s">
        <v>3955</v>
      </c>
      <c r="I14" s="915" t="str">
        <f>IF(AF14&lt;43586,"平成","令和")</f>
        <v>平成</v>
      </c>
      <c r="J14" s="915"/>
      <c r="K14" s="934" t="str">
        <f>IF(AF14="","",IF(AF14&lt;43586,(YEAR(AF14)-1988),IF(AF14&lt;43831,TEXT(AF14,"元"),(YEAR(AF14)-2018))))</f>
        <v/>
      </c>
      <c r="L14" s="935" t="s">
        <v>5</v>
      </c>
      <c r="M14" s="934" t="str">
        <f>IF(AF14="","",MONTH(AF14))</f>
        <v/>
      </c>
      <c r="N14" s="935" t="s">
        <v>2718</v>
      </c>
      <c r="O14" s="934" t="str">
        <f>IF(AF14="","",DAY(AF14))</f>
        <v/>
      </c>
      <c r="P14" s="915" t="s">
        <v>2719</v>
      </c>
      <c r="AD14" s="929"/>
      <c r="AE14" s="870" t="s">
        <v>2523</v>
      </c>
      <c r="AF14" s="2153"/>
      <c r="AG14" s="2154"/>
    </row>
    <row r="15" spans="1:33" ht="17.100000000000001" customHeight="1">
      <c r="A15" s="930"/>
      <c r="B15" s="930"/>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row>
    <row r="16" spans="1:33" ht="17.100000000000001" customHeight="1">
      <c r="A16" s="927" t="s">
        <v>3956</v>
      </c>
      <c r="I16" s="927" t="s">
        <v>3957</v>
      </c>
      <c r="S16" s="927" t="s">
        <v>3958</v>
      </c>
    </row>
    <row r="17" spans="1:34" ht="17.100000000000001" customHeight="1" thickBot="1"/>
    <row r="18" spans="1:34" s="870" customFormat="1" ht="17.100000000000001" customHeight="1" thickBot="1">
      <c r="A18" s="915" t="s">
        <v>3959</v>
      </c>
      <c r="B18" s="915"/>
      <c r="C18" s="915"/>
      <c r="D18" s="915"/>
      <c r="E18" s="915"/>
      <c r="F18" s="915"/>
      <c r="G18" s="915"/>
      <c r="H18" s="915"/>
      <c r="I18" s="915" t="str">
        <f>IF(AF18&lt;43586,"平成","令和")</f>
        <v>平成</v>
      </c>
      <c r="J18" s="915"/>
      <c r="K18" s="934" t="str">
        <f>IF(AF18="","",IF(AF18&lt;43586,(YEAR(AF18)-1988),IF(AF18&lt;43831,TEXT(AF18,"元"),(YEAR(AF18)-2018))))</f>
        <v/>
      </c>
      <c r="L18" s="935" t="s">
        <v>5</v>
      </c>
      <c r="M18" s="934" t="str">
        <f>IF(AF18="","",MONTH(AF18))</f>
        <v/>
      </c>
      <c r="N18" s="935" t="s">
        <v>2718</v>
      </c>
      <c r="O18" s="934" t="str">
        <f>IF(AF18="","",DAY(AF18))</f>
        <v/>
      </c>
      <c r="P18" s="915" t="s">
        <v>2719</v>
      </c>
      <c r="Q18" s="935"/>
      <c r="R18" s="915"/>
      <c r="S18" s="915"/>
      <c r="T18" s="915"/>
      <c r="U18" s="915"/>
      <c r="V18" s="915"/>
      <c r="W18" s="915"/>
      <c r="X18" s="915"/>
      <c r="Y18" s="915"/>
      <c r="Z18" s="915"/>
      <c r="AA18" s="915"/>
      <c r="AB18" s="915"/>
      <c r="AC18" s="915"/>
      <c r="AE18" s="870" t="s">
        <v>2523</v>
      </c>
      <c r="AF18" s="2153"/>
      <c r="AG18" s="2154"/>
      <c r="AH18" s="894"/>
    </row>
    <row r="19" spans="1:34" s="870" customFormat="1" ht="17.100000000000001" customHeight="1" thickBot="1">
      <c r="A19" s="873"/>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row>
    <row r="20" spans="1:34" s="870" customFormat="1" ht="17.100000000000001" customHeight="1" thickBot="1">
      <c r="A20" s="915" t="s">
        <v>3960</v>
      </c>
      <c r="B20" s="915"/>
      <c r="C20" s="915"/>
      <c r="D20" s="915"/>
      <c r="E20" s="915"/>
      <c r="F20" s="915"/>
      <c r="G20" s="915"/>
      <c r="H20" s="915"/>
      <c r="I20" s="915" t="s">
        <v>2717</v>
      </c>
      <c r="J20" s="915"/>
      <c r="K20" s="934" t="str">
        <f>IF(AF20="","",IF(AF20&lt;43831,TEXT(AF20,"元"),(YEAR(AF20)-2018)))</f>
        <v/>
      </c>
      <c r="L20" s="935" t="s">
        <v>5</v>
      </c>
      <c r="M20" s="934" t="str">
        <f>IF(AF20="","",MONTH(AF20))</f>
        <v/>
      </c>
      <c r="N20" s="935" t="s">
        <v>2718</v>
      </c>
      <c r="O20" s="934" t="str">
        <f>IF(AF20="","",DAY(AF20))</f>
        <v/>
      </c>
      <c r="P20" s="915" t="s">
        <v>2719</v>
      </c>
      <c r="Q20" s="935"/>
      <c r="R20" s="915"/>
      <c r="S20" s="915"/>
      <c r="T20" s="915"/>
      <c r="U20" s="915"/>
      <c r="V20" s="915"/>
      <c r="W20" s="915"/>
      <c r="X20" s="915"/>
      <c r="Y20" s="915"/>
      <c r="Z20" s="915"/>
      <c r="AA20" s="915"/>
      <c r="AB20" s="915"/>
      <c r="AC20" s="915"/>
      <c r="AE20" s="870" t="s">
        <v>2523</v>
      </c>
      <c r="AF20" s="2153"/>
      <c r="AG20" s="2154"/>
      <c r="AH20" s="894"/>
    </row>
    <row r="21" spans="1:34" s="870" customFormat="1" ht="17.100000000000001" customHeight="1">
      <c r="A21" s="916"/>
      <c r="B21" s="916"/>
      <c r="C21" s="916"/>
      <c r="D21" s="916"/>
      <c r="E21" s="916"/>
      <c r="F21" s="916"/>
      <c r="G21" s="916"/>
      <c r="H21" s="916"/>
      <c r="I21" s="916"/>
      <c r="J21" s="916"/>
      <c r="K21" s="933"/>
      <c r="L21" s="936"/>
      <c r="M21" s="933"/>
      <c r="N21" s="936"/>
      <c r="O21" s="933"/>
      <c r="P21" s="916"/>
      <c r="Q21" s="936"/>
      <c r="R21" s="916"/>
      <c r="S21" s="916"/>
      <c r="T21" s="916"/>
      <c r="U21" s="916"/>
      <c r="V21" s="916"/>
      <c r="W21" s="916"/>
      <c r="X21" s="916"/>
      <c r="Y21" s="916"/>
      <c r="Z21" s="916"/>
      <c r="AA21" s="916"/>
      <c r="AB21" s="916"/>
      <c r="AC21" s="916"/>
      <c r="AF21" s="937"/>
      <c r="AG21" s="938"/>
      <c r="AH21" s="894"/>
    </row>
    <row r="22" spans="1:34" s="870" customFormat="1" ht="17.100000000000001" customHeight="1">
      <c r="A22" s="873" t="s">
        <v>3961</v>
      </c>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row>
    <row r="23" spans="1:34" s="870" customFormat="1" ht="17.100000000000001" customHeight="1" thickBot="1">
      <c r="A23" s="873" t="s">
        <v>3962</v>
      </c>
      <c r="B23" s="873"/>
      <c r="C23" s="873"/>
      <c r="D23" s="873"/>
      <c r="E23" s="873"/>
      <c r="F23" s="873"/>
      <c r="G23" s="873"/>
      <c r="H23" s="873"/>
      <c r="I23" s="2155"/>
      <c r="J23" s="2155"/>
      <c r="K23" s="2155"/>
      <c r="L23" s="2155"/>
      <c r="M23" s="2155"/>
      <c r="N23" s="2155"/>
      <c r="O23" s="2155"/>
      <c r="P23" s="2155"/>
      <c r="Q23" s="2155"/>
      <c r="R23" s="2155"/>
      <c r="S23" s="2155"/>
      <c r="T23" s="2155"/>
      <c r="U23" s="2155"/>
      <c r="V23" s="2155"/>
      <c r="W23" s="2155"/>
      <c r="X23" s="2155"/>
      <c r="Y23" s="2155"/>
      <c r="Z23" s="2155"/>
      <c r="AA23" s="2155"/>
      <c r="AB23" s="2155"/>
      <c r="AC23" s="2155"/>
    </row>
    <row r="24" spans="1:34" s="870" customFormat="1" ht="17.100000000000001" customHeight="1" thickBot="1">
      <c r="A24" s="873" t="s">
        <v>3963</v>
      </c>
      <c r="B24" s="873"/>
      <c r="C24" s="873"/>
      <c r="D24" s="873"/>
      <c r="E24" s="873"/>
      <c r="F24" s="873"/>
      <c r="G24" s="873"/>
      <c r="H24" s="873"/>
      <c r="I24" s="873"/>
      <c r="J24" s="873"/>
      <c r="K24" s="903"/>
      <c r="L24" s="903"/>
      <c r="M24" s="873" t="s">
        <v>2717</v>
      </c>
      <c r="N24" s="873"/>
      <c r="O24" s="939" t="str">
        <f>IF(AF24="","",IF(AF24&lt;43831,TEXT(AF24,"元"),(YEAR(AF24)-2018)))</f>
        <v/>
      </c>
      <c r="P24" s="875" t="s">
        <v>5</v>
      </c>
      <c r="Q24" s="939" t="str">
        <f>IF(AF24="","",MONTH(AF24))</f>
        <v/>
      </c>
      <c r="R24" s="875" t="s">
        <v>2718</v>
      </c>
      <c r="S24" s="939" t="str">
        <f>IF(AF24="","",DAY(AF24))</f>
        <v/>
      </c>
      <c r="T24" s="873" t="s">
        <v>2719</v>
      </c>
      <c r="U24" s="873"/>
      <c r="V24" s="873"/>
      <c r="W24" s="873"/>
      <c r="X24" s="873"/>
      <c r="Y24" s="873"/>
      <c r="Z24" s="873"/>
      <c r="AA24" s="873"/>
      <c r="AB24" s="873"/>
      <c r="AC24" s="873"/>
      <c r="AE24" s="870" t="s">
        <v>2523</v>
      </c>
      <c r="AF24" s="2153"/>
      <c r="AG24" s="2154"/>
      <c r="AH24" s="894"/>
    </row>
    <row r="25" spans="1:34" s="870" customFormat="1" ht="17.100000000000001" customHeight="1">
      <c r="A25" s="873" t="s">
        <v>3964</v>
      </c>
      <c r="B25" s="873"/>
      <c r="C25" s="873"/>
      <c r="D25" s="873"/>
      <c r="E25" s="873"/>
      <c r="F25" s="873"/>
      <c r="G25" s="873"/>
      <c r="H25" s="873"/>
      <c r="I25" s="2147"/>
      <c r="J25" s="2147"/>
      <c r="K25" s="2147"/>
      <c r="L25" s="2147"/>
      <c r="M25" s="873" t="s">
        <v>47</v>
      </c>
      <c r="N25" s="873"/>
      <c r="O25" s="873"/>
      <c r="P25" s="873"/>
      <c r="Q25" s="873"/>
      <c r="R25" s="873"/>
      <c r="S25" s="873"/>
      <c r="T25" s="873"/>
      <c r="U25" s="873"/>
      <c r="V25" s="873"/>
      <c r="W25" s="873"/>
      <c r="X25" s="873"/>
      <c r="Y25" s="873"/>
      <c r="Z25" s="873"/>
      <c r="AA25" s="873"/>
      <c r="AB25" s="873"/>
      <c r="AC25" s="873"/>
    </row>
    <row r="26" spans="1:34" s="870" customFormat="1" ht="17.100000000000001" customHeight="1">
      <c r="A26" s="916"/>
      <c r="B26" s="916"/>
      <c r="C26" s="916"/>
      <c r="D26" s="916"/>
      <c r="E26" s="916"/>
      <c r="F26" s="916"/>
      <c r="G26" s="916"/>
      <c r="H26" s="916"/>
      <c r="I26" s="916"/>
      <c r="J26" s="916"/>
      <c r="K26" s="916"/>
      <c r="L26" s="916"/>
      <c r="M26" s="916"/>
      <c r="N26" s="916"/>
      <c r="O26" s="916"/>
      <c r="P26" s="916"/>
      <c r="Q26" s="916"/>
      <c r="R26" s="916"/>
      <c r="S26" s="916"/>
      <c r="T26" s="916"/>
      <c r="U26" s="916"/>
      <c r="V26" s="916"/>
      <c r="W26" s="916"/>
      <c r="X26" s="916"/>
      <c r="Y26" s="916"/>
      <c r="Z26" s="916"/>
      <c r="AA26" s="916"/>
      <c r="AB26" s="916"/>
      <c r="AC26" s="916"/>
    </row>
    <row r="27" spans="1:34" s="870" customFormat="1" ht="17.100000000000001" customHeight="1">
      <c r="A27" s="873" t="s">
        <v>3965</v>
      </c>
      <c r="B27" s="873"/>
      <c r="C27" s="873"/>
      <c r="D27" s="873"/>
      <c r="E27" s="873"/>
      <c r="F27" s="873"/>
      <c r="G27" s="873"/>
      <c r="H27" s="873"/>
      <c r="I27" s="873" t="s">
        <v>2811</v>
      </c>
      <c r="J27" s="873" t="s">
        <v>16</v>
      </c>
      <c r="K27" s="940"/>
      <c r="L27" s="873" t="s">
        <v>3966</v>
      </c>
      <c r="M27" s="873"/>
      <c r="N27" s="873"/>
      <c r="O27" s="873"/>
      <c r="P27" s="873"/>
      <c r="Q27" s="873"/>
      <c r="R27" s="873"/>
      <c r="S27" s="873" t="s">
        <v>3967</v>
      </c>
      <c r="T27" s="873"/>
      <c r="U27" s="940"/>
      <c r="V27" s="873" t="s">
        <v>3966</v>
      </c>
      <c r="W27" s="873"/>
      <c r="X27" s="873"/>
      <c r="Y27" s="873"/>
      <c r="Z27" s="873"/>
      <c r="AA27" s="873"/>
      <c r="AB27" s="873"/>
      <c r="AC27" s="873"/>
    </row>
    <row r="28" spans="1:34" s="870" customFormat="1" ht="17.100000000000001" customHeight="1">
      <c r="A28" s="873" t="s">
        <v>3962</v>
      </c>
      <c r="B28" s="873"/>
      <c r="C28" s="873"/>
      <c r="D28" s="873"/>
      <c r="E28" s="873"/>
      <c r="F28" s="873"/>
      <c r="G28" s="873"/>
      <c r="H28" s="873"/>
      <c r="I28" s="2157" t="s">
        <v>2811</v>
      </c>
      <c r="J28" s="2158"/>
      <c r="K28" s="2158"/>
      <c r="L28" s="2158"/>
      <c r="M28" s="2158"/>
      <c r="N28" s="2158"/>
      <c r="O28" s="2158"/>
      <c r="P28" s="2158"/>
      <c r="Q28" s="2158"/>
      <c r="R28" s="2156" t="s">
        <v>2812</v>
      </c>
      <c r="S28" s="2156" t="s">
        <v>2811</v>
      </c>
      <c r="T28" s="2158"/>
      <c r="U28" s="2158"/>
      <c r="V28" s="2158"/>
      <c r="W28" s="2158"/>
      <c r="X28" s="2158"/>
      <c r="Y28" s="2158"/>
      <c r="Z28" s="2158"/>
      <c r="AA28" s="2158"/>
      <c r="AB28" s="2156" t="s">
        <v>2812</v>
      </c>
      <c r="AC28" s="873"/>
    </row>
    <row r="29" spans="1:34" s="870" customFormat="1" ht="17.100000000000001" customHeight="1">
      <c r="A29" s="873"/>
      <c r="B29" s="873"/>
      <c r="C29" s="873"/>
      <c r="D29" s="873"/>
      <c r="E29" s="873"/>
      <c r="F29" s="873"/>
      <c r="G29" s="873"/>
      <c r="H29" s="873"/>
      <c r="I29" s="2157"/>
      <c r="J29" s="2158"/>
      <c r="K29" s="2158"/>
      <c r="L29" s="2158"/>
      <c r="M29" s="2158"/>
      <c r="N29" s="2158"/>
      <c r="O29" s="2158"/>
      <c r="P29" s="2158"/>
      <c r="Q29" s="2158"/>
      <c r="R29" s="2156"/>
      <c r="S29" s="2156"/>
      <c r="T29" s="2158"/>
      <c r="U29" s="2158"/>
      <c r="V29" s="2158"/>
      <c r="W29" s="2158"/>
      <c r="X29" s="2158"/>
      <c r="Y29" s="2158"/>
      <c r="Z29" s="2158"/>
      <c r="AA29" s="2158"/>
      <c r="AB29" s="2156"/>
      <c r="AC29" s="873"/>
    </row>
    <row r="30" spans="1:34" s="870" customFormat="1" ht="17.100000000000001" customHeight="1">
      <c r="A30" s="873" t="s">
        <v>3968</v>
      </c>
      <c r="B30" s="873"/>
      <c r="C30" s="873"/>
      <c r="D30" s="873"/>
      <c r="E30" s="873"/>
      <c r="F30" s="873"/>
      <c r="G30" s="873"/>
      <c r="H30" s="873"/>
      <c r="I30" s="2157" t="s">
        <v>2811</v>
      </c>
      <c r="J30" s="2159"/>
      <c r="K30" s="2159"/>
      <c r="L30" s="2159"/>
      <c r="M30" s="2159"/>
      <c r="N30" s="2159"/>
      <c r="O30" s="2159"/>
      <c r="P30" s="2159"/>
      <c r="Q30" s="2159"/>
      <c r="R30" s="2156" t="s">
        <v>2812</v>
      </c>
      <c r="S30" s="2156" t="s">
        <v>2811</v>
      </c>
      <c r="T30" s="2158"/>
      <c r="U30" s="2158"/>
      <c r="V30" s="2158"/>
      <c r="W30" s="2158"/>
      <c r="X30" s="2158"/>
      <c r="Y30" s="2158"/>
      <c r="Z30" s="2158"/>
      <c r="AA30" s="2158"/>
      <c r="AB30" s="2156" t="s">
        <v>2812</v>
      </c>
      <c r="AC30" s="873"/>
    </row>
    <row r="31" spans="1:34" s="870" customFormat="1" ht="17.100000000000001" customHeight="1">
      <c r="A31" s="873"/>
      <c r="B31" s="873"/>
      <c r="C31" s="873"/>
      <c r="D31" s="873"/>
      <c r="E31" s="873"/>
      <c r="F31" s="873"/>
      <c r="G31" s="873"/>
      <c r="H31" s="873"/>
      <c r="I31" s="2157"/>
      <c r="J31" s="2159"/>
      <c r="K31" s="2159"/>
      <c r="L31" s="2159"/>
      <c r="M31" s="2159"/>
      <c r="N31" s="2159"/>
      <c r="O31" s="2159"/>
      <c r="P31" s="2159"/>
      <c r="Q31" s="2159"/>
      <c r="R31" s="2156"/>
      <c r="S31" s="2156"/>
      <c r="T31" s="2158"/>
      <c r="U31" s="2158"/>
      <c r="V31" s="2158"/>
      <c r="W31" s="2158"/>
      <c r="X31" s="2158"/>
      <c r="Y31" s="2158"/>
      <c r="Z31" s="2158"/>
      <c r="AA31" s="2158"/>
      <c r="AB31" s="2156"/>
      <c r="AC31" s="873"/>
    </row>
    <row r="32" spans="1:34" s="870" customFormat="1" ht="17.100000000000001" customHeight="1" thickBot="1">
      <c r="A32" s="873" t="s">
        <v>3969</v>
      </c>
      <c r="B32" s="873"/>
      <c r="C32" s="873"/>
      <c r="D32" s="873"/>
      <c r="E32" s="873"/>
      <c r="F32" s="873"/>
      <c r="G32" s="873"/>
      <c r="H32" s="873"/>
      <c r="I32" s="882" t="s">
        <v>2811</v>
      </c>
      <c r="J32" s="2147"/>
      <c r="K32" s="2147"/>
      <c r="L32" s="2147"/>
      <c r="M32" s="2147"/>
      <c r="N32" s="2147"/>
      <c r="O32" s="2147"/>
      <c r="P32" s="2147"/>
      <c r="Q32" s="2147"/>
      <c r="R32" s="873" t="s">
        <v>2812</v>
      </c>
      <c r="S32" s="882" t="s">
        <v>2811</v>
      </c>
      <c r="T32" s="2147"/>
      <c r="U32" s="2147"/>
      <c r="V32" s="2147"/>
      <c r="W32" s="2147"/>
      <c r="X32" s="2147"/>
      <c r="Y32" s="2147"/>
      <c r="Z32" s="2147"/>
      <c r="AA32" s="2147"/>
      <c r="AB32" s="873" t="s">
        <v>2812</v>
      </c>
      <c r="AC32" s="873"/>
    </row>
    <row r="33" spans="1:34" s="870" customFormat="1" ht="17.100000000000001" customHeight="1" thickBot="1">
      <c r="A33" s="941" t="s">
        <v>3970</v>
      </c>
      <c r="B33" s="873"/>
      <c r="C33" s="873"/>
      <c r="D33" s="873"/>
      <c r="E33" s="873"/>
      <c r="F33" s="873"/>
      <c r="G33" s="873"/>
      <c r="H33" s="873"/>
      <c r="I33" s="873" t="str">
        <f>IF(AF33&lt;43586,"（平成","（令和")</f>
        <v>（平成</v>
      </c>
      <c r="J33" s="873"/>
      <c r="K33" s="939" t="str">
        <f>IF(AF33="","",IF(AF33&lt;43586,(YEAR(AF33)-1988),IF(AF33&lt;43831,TEXT(AF33,"元"),(YEAR(AF33)-2018))))</f>
        <v/>
      </c>
      <c r="L33" s="875" t="s">
        <v>5</v>
      </c>
      <c r="M33" s="939" t="str">
        <f>IF(AF33="","",MONTH(AF33))</f>
        <v/>
      </c>
      <c r="N33" s="875" t="s">
        <v>2718</v>
      </c>
      <c r="O33" s="939" t="str">
        <f>IF(AF33="","",DAY(AF33))</f>
        <v/>
      </c>
      <c r="P33" s="873" t="s">
        <v>2719</v>
      </c>
      <c r="Q33" s="875"/>
      <c r="R33" s="873" t="s">
        <v>2812</v>
      </c>
      <c r="S33" s="873" t="str">
        <f>IF(AF34&lt;43586,"（平成","（令和")</f>
        <v>（平成</v>
      </c>
      <c r="T33" s="873"/>
      <c r="U33" s="939" t="str">
        <f>IF(AF34="","",IF(AF34&lt;43586,(YEAR(AF34)-1988),IF(AF34&lt;43831,TEXT(AF34,"元"),(YEAR(AF34)-2018))))</f>
        <v/>
      </c>
      <c r="V33" s="875" t="s">
        <v>5</v>
      </c>
      <c r="W33" s="939" t="str">
        <f>IF(AF34="","",MONTH(AF34))</f>
        <v/>
      </c>
      <c r="X33" s="875" t="s">
        <v>2718</v>
      </c>
      <c r="Y33" s="939" t="str">
        <f>IF(AF34="","",DAY(AF34))</f>
        <v/>
      </c>
      <c r="Z33" s="873" t="s">
        <v>2719</v>
      </c>
      <c r="AA33" s="873"/>
      <c r="AB33" s="873" t="s">
        <v>2812</v>
      </c>
      <c r="AC33" s="873"/>
      <c r="AE33" s="870" t="s">
        <v>2523</v>
      </c>
      <c r="AF33" s="2153"/>
      <c r="AG33" s="2154"/>
      <c r="AH33" s="894"/>
    </row>
    <row r="34" spans="1:34" s="870" customFormat="1" ht="17.100000000000001" customHeight="1" thickBot="1">
      <c r="A34" s="916"/>
      <c r="B34" s="916"/>
      <c r="C34" s="916"/>
      <c r="D34" s="916"/>
      <c r="E34" s="916"/>
      <c r="F34" s="916"/>
      <c r="G34" s="916"/>
      <c r="H34" s="916"/>
      <c r="I34" s="916"/>
      <c r="J34" s="916"/>
      <c r="K34" s="933"/>
      <c r="L34" s="936"/>
      <c r="M34" s="933"/>
      <c r="N34" s="936"/>
      <c r="O34" s="933"/>
      <c r="P34" s="916"/>
      <c r="Q34" s="936"/>
      <c r="R34" s="916"/>
      <c r="S34" s="916"/>
      <c r="T34" s="916"/>
      <c r="U34" s="933"/>
      <c r="V34" s="936"/>
      <c r="W34" s="933"/>
      <c r="X34" s="936"/>
      <c r="Y34" s="933"/>
      <c r="Z34" s="916"/>
      <c r="AA34" s="916"/>
      <c r="AB34" s="916"/>
      <c r="AC34" s="916"/>
      <c r="AF34" s="2153"/>
      <c r="AG34" s="2154"/>
      <c r="AH34" s="894"/>
    </row>
    <row r="35" spans="1:34" s="870" customFormat="1" ht="17.100000000000001" customHeight="1">
      <c r="A35" s="873" t="s">
        <v>3971</v>
      </c>
      <c r="B35" s="873"/>
      <c r="C35" s="873"/>
      <c r="D35" s="873"/>
      <c r="E35" s="873"/>
      <c r="F35" s="873"/>
      <c r="G35" s="873"/>
      <c r="H35" s="873"/>
      <c r="I35" s="873" t="s">
        <v>2811</v>
      </c>
      <c r="J35" s="873" t="s">
        <v>16</v>
      </c>
      <c r="K35" s="940"/>
      <c r="L35" s="873" t="s">
        <v>3966</v>
      </c>
      <c r="M35" s="873"/>
      <c r="N35" s="873"/>
      <c r="O35" s="873"/>
      <c r="P35" s="873"/>
      <c r="Q35" s="873"/>
      <c r="R35" s="873"/>
      <c r="S35" s="873" t="s">
        <v>3967</v>
      </c>
      <c r="T35" s="873"/>
      <c r="U35" s="940"/>
      <c r="V35" s="873" t="s">
        <v>3966</v>
      </c>
      <c r="W35" s="873"/>
      <c r="X35" s="873"/>
      <c r="Y35" s="873"/>
      <c r="Z35" s="873"/>
      <c r="AA35" s="873"/>
      <c r="AB35" s="873"/>
      <c r="AC35" s="873"/>
    </row>
    <row r="36" spans="1:34" s="870" customFormat="1" ht="17.100000000000001" customHeight="1">
      <c r="A36" s="873" t="s">
        <v>3962</v>
      </c>
      <c r="B36" s="873"/>
      <c r="C36" s="873"/>
      <c r="D36" s="873"/>
      <c r="E36" s="873"/>
      <c r="F36" s="873"/>
      <c r="G36" s="873"/>
      <c r="H36" s="873"/>
      <c r="I36" s="873" t="s">
        <v>2811</v>
      </c>
      <c r="J36" s="2158"/>
      <c r="K36" s="2158"/>
      <c r="L36" s="2158"/>
      <c r="M36" s="2158"/>
      <c r="N36" s="2158"/>
      <c r="O36" s="2158"/>
      <c r="P36" s="2158"/>
      <c r="Q36" s="2158"/>
      <c r="R36" s="873" t="s">
        <v>2812</v>
      </c>
      <c r="S36" s="873" t="s">
        <v>2811</v>
      </c>
      <c r="T36" s="2158"/>
      <c r="U36" s="2158"/>
      <c r="V36" s="2158"/>
      <c r="W36" s="2158"/>
      <c r="X36" s="2158"/>
      <c r="Y36" s="2158"/>
      <c r="Z36" s="2158"/>
      <c r="AA36" s="2158"/>
      <c r="AB36" s="873" t="s">
        <v>2812</v>
      </c>
      <c r="AC36" s="873"/>
    </row>
    <row r="37" spans="1:34" s="870" customFormat="1" ht="17.100000000000001" customHeight="1" thickBot="1">
      <c r="A37" s="873"/>
      <c r="B37" s="873"/>
      <c r="C37" s="873"/>
      <c r="D37" s="873"/>
      <c r="E37" s="873"/>
      <c r="F37" s="873"/>
      <c r="G37" s="873"/>
      <c r="H37" s="873"/>
      <c r="I37" s="873"/>
      <c r="J37" s="2158"/>
      <c r="K37" s="2158"/>
      <c r="L37" s="2158"/>
      <c r="M37" s="2158"/>
      <c r="N37" s="2158"/>
      <c r="O37" s="2158"/>
      <c r="P37" s="2158"/>
      <c r="Q37" s="2158"/>
      <c r="R37" s="873"/>
      <c r="S37" s="873"/>
      <c r="T37" s="2158"/>
      <c r="U37" s="2158"/>
      <c r="V37" s="2158"/>
      <c r="W37" s="2158"/>
      <c r="X37" s="2158"/>
      <c r="Y37" s="2158"/>
      <c r="Z37" s="2158"/>
      <c r="AA37" s="2158"/>
      <c r="AB37" s="873"/>
      <c r="AC37" s="873"/>
    </row>
    <row r="38" spans="1:34" s="870" customFormat="1" ht="17.100000000000001" customHeight="1" thickBot="1">
      <c r="A38" s="941" t="s">
        <v>3972</v>
      </c>
      <c r="B38" s="873"/>
      <c r="C38" s="873"/>
      <c r="D38" s="873"/>
      <c r="E38" s="873"/>
      <c r="F38" s="873"/>
      <c r="G38" s="873"/>
      <c r="H38" s="873"/>
      <c r="I38" s="873" t="s">
        <v>3973</v>
      </c>
      <c r="J38" s="873"/>
      <c r="K38" s="939" t="str">
        <f>IF(AF38="","",IF(AF38&lt;43831,TEXT(AF38,"元"),(YEAR(AF38)-2018)))</f>
        <v/>
      </c>
      <c r="L38" s="875" t="s">
        <v>5</v>
      </c>
      <c r="M38" s="939" t="str">
        <f>IF(AF38="","",MONTH(AF38))</f>
        <v/>
      </c>
      <c r="N38" s="875" t="s">
        <v>2718</v>
      </c>
      <c r="O38" s="939" t="str">
        <f>IF(AF38="","",DAY(AF38))</f>
        <v/>
      </c>
      <c r="P38" s="873" t="s">
        <v>2719</v>
      </c>
      <c r="Q38" s="875"/>
      <c r="R38" s="873" t="s">
        <v>2812</v>
      </c>
      <c r="S38" s="873" t="s">
        <v>3973</v>
      </c>
      <c r="T38" s="873"/>
      <c r="U38" s="939" t="str">
        <f>IF(AF39="","",IF(AF39&lt;43831,TEXT(AF39,"元"),(YEAR(AF39)-2018)))</f>
        <v/>
      </c>
      <c r="V38" s="875" t="s">
        <v>5</v>
      </c>
      <c r="W38" s="939" t="str">
        <f>IF(AF39="","",MONTH(AF39))</f>
        <v/>
      </c>
      <c r="X38" s="875" t="s">
        <v>2718</v>
      </c>
      <c r="Y38" s="939" t="str">
        <f>IF(AF39="","",DAY(AF39))</f>
        <v/>
      </c>
      <c r="Z38" s="873" t="s">
        <v>2719</v>
      </c>
      <c r="AA38" s="873"/>
      <c r="AB38" s="873" t="s">
        <v>2812</v>
      </c>
      <c r="AC38" s="873"/>
      <c r="AE38" s="870" t="s">
        <v>2523</v>
      </c>
      <c r="AF38" s="2153"/>
      <c r="AG38" s="2154"/>
      <c r="AH38" s="894"/>
    </row>
    <row r="39" spans="1:34" s="870" customFormat="1" ht="17.100000000000001" customHeight="1" thickBot="1">
      <c r="A39" s="916"/>
      <c r="B39" s="916"/>
      <c r="C39" s="916"/>
      <c r="D39" s="916"/>
      <c r="E39" s="916" t="s">
        <v>3974</v>
      </c>
      <c r="F39" s="916"/>
      <c r="G39" s="916"/>
      <c r="H39" s="916"/>
      <c r="I39" s="916"/>
      <c r="J39" s="916"/>
      <c r="K39" s="933"/>
      <c r="L39" s="936"/>
      <c r="M39" s="933"/>
      <c r="N39" s="936"/>
      <c r="O39" s="933"/>
      <c r="P39" s="916"/>
      <c r="Q39" s="936"/>
      <c r="R39" s="916"/>
      <c r="S39" s="916"/>
      <c r="T39" s="916"/>
      <c r="U39" s="933"/>
      <c r="V39" s="936"/>
      <c r="W39" s="933"/>
      <c r="X39" s="936"/>
      <c r="Y39" s="933"/>
      <c r="Z39" s="916"/>
      <c r="AA39" s="916"/>
      <c r="AB39" s="916"/>
      <c r="AC39" s="916"/>
      <c r="AE39" s="870" t="s">
        <v>2523</v>
      </c>
      <c r="AF39" s="2153"/>
      <c r="AG39" s="2154"/>
      <c r="AH39" s="894"/>
    </row>
    <row r="40" spans="1:34" s="870" customFormat="1" ht="17.100000000000001" customHeight="1">
      <c r="A40" s="873" t="s">
        <v>3975</v>
      </c>
      <c r="B40" s="873"/>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row>
    <row r="41" spans="1:34" s="870" customFormat="1" ht="17.100000000000001" customHeight="1">
      <c r="A41" s="873" t="s">
        <v>3976</v>
      </c>
      <c r="B41" s="873"/>
      <c r="C41" s="873"/>
      <c r="D41" s="873"/>
      <c r="E41" s="873"/>
      <c r="F41" s="873"/>
      <c r="G41" s="873"/>
      <c r="H41" s="873"/>
      <c r="I41" s="873"/>
      <c r="J41" s="873"/>
      <c r="K41" s="2155"/>
      <c r="L41" s="2155"/>
      <c r="M41" s="2155"/>
      <c r="N41" s="2155"/>
      <c r="O41" s="2155"/>
      <c r="P41" s="2155"/>
      <c r="Q41" s="2155"/>
      <c r="R41" s="2155"/>
      <c r="S41" s="2155"/>
      <c r="T41" s="2155"/>
      <c r="U41" s="2155"/>
      <c r="V41" s="2155"/>
      <c r="W41" s="2155"/>
      <c r="X41" s="2155"/>
      <c r="Y41" s="2155"/>
      <c r="Z41" s="2155"/>
      <c r="AA41" s="2155"/>
      <c r="AB41" s="2155"/>
      <c r="AC41" s="2155"/>
    </row>
    <row r="42" spans="1:34" s="870" customFormat="1" ht="17.100000000000001" customHeight="1">
      <c r="A42" s="873" t="s">
        <v>3977</v>
      </c>
      <c r="B42" s="873"/>
      <c r="C42" s="873"/>
      <c r="D42" s="873"/>
      <c r="E42" s="873"/>
      <c r="F42" s="873"/>
      <c r="G42" s="873"/>
      <c r="H42" s="873"/>
      <c r="I42" s="873"/>
      <c r="J42" s="873"/>
      <c r="K42" s="2155"/>
      <c r="L42" s="2155"/>
      <c r="M42" s="2155"/>
      <c r="N42" s="2155"/>
      <c r="O42" s="2155"/>
      <c r="P42" s="2155"/>
      <c r="Q42" s="2155"/>
      <c r="R42" s="2155"/>
      <c r="S42" s="2155"/>
      <c r="T42" s="2155"/>
      <c r="U42" s="2155"/>
      <c r="V42" s="2155"/>
      <c r="W42" s="2155"/>
      <c r="X42" s="2155"/>
      <c r="Y42" s="2155"/>
      <c r="Z42" s="2155"/>
      <c r="AA42" s="2155"/>
      <c r="AB42" s="2155"/>
      <c r="AC42" s="2155"/>
    </row>
    <row r="43" spans="1:34" s="870" customFormat="1" ht="17.100000000000001" customHeight="1">
      <c r="A43" s="873"/>
      <c r="B43" s="873"/>
      <c r="C43" s="873"/>
      <c r="D43" s="873"/>
      <c r="E43" s="873"/>
      <c r="F43" s="873"/>
      <c r="G43" s="873"/>
      <c r="H43" s="873"/>
      <c r="I43" s="873"/>
      <c r="J43" s="873"/>
      <c r="K43" s="2155"/>
      <c r="L43" s="2155"/>
      <c r="M43" s="2155"/>
      <c r="N43" s="2155"/>
      <c r="O43" s="2155"/>
      <c r="P43" s="2155"/>
      <c r="Q43" s="2155"/>
      <c r="R43" s="2155"/>
      <c r="S43" s="2155"/>
      <c r="T43" s="2155"/>
      <c r="U43" s="2155"/>
      <c r="V43" s="2155"/>
      <c r="W43" s="2155"/>
      <c r="X43" s="2155"/>
      <c r="Y43" s="2155"/>
      <c r="Z43" s="2155"/>
      <c r="AA43" s="2155"/>
      <c r="AB43" s="2155"/>
      <c r="AC43" s="2155"/>
    </row>
    <row r="44" spans="1:34" s="870" customFormat="1" ht="17.100000000000001" customHeight="1">
      <c r="A44" s="916"/>
      <c r="B44" s="916"/>
      <c r="C44" s="916"/>
      <c r="D44" s="916"/>
      <c r="E44" s="916"/>
      <c r="F44" s="916"/>
      <c r="G44" s="916"/>
      <c r="H44" s="916"/>
      <c r="I44" s="916"/>
      <c r="J44" s="916"/>
      <c r="K44" s="2160"/>
      <c r="L44" s="2160"/>
      <c r="M44" s="2160"/>
      <c r="N44" s="2160"/>
      <c r="O44" s="2160"/>
      <c r="P44" s="2160"/>
      <c r="Q44" s="2160"/>
      <c r="R44" s="2160"/>
      <c r="S44" s="2160"/>
      <c r="T44" s="2160"/>
      <c r="U44" s="2160"/>
      <c r="V44" s="2160"/>
      <c r="W44" s="2160"/>
      <c r="X44" s="2160"/>
      <c r="Y44" s="2160"/>
      <c r="Z44" s="2160"/>
      <c r="AA44" s="2160"/>
      <c r="AB44" s="2160"/>
      <c r="AC44" s="2160"/>
    </row>
    <row r="45" spans="1:34" s="870" customFormat="1" ht="17.100000000000001" customHeight="1">
      <c r="A45" s="873" t="s">
        <v>3978</v>
      </c>
      <c r="B45" s="873"/>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row>
    <row r="46" spans="1:34" ht="17.100000000000001" customHeight="1">
      <c r="A46" s="2152"/>
      <c r="B46" s="2152"/>
      <c r="C46" s="2152"/>
      <c r="D46" s="2152"/>
      <c r="E46" s="2152"/>
      <c r="F46" s="2152"/>
      <c r="G46" s="2152"/>
      <c r="H46" s="2152"/>
      <c r="I46" s="2152"/>
      <c r="J46" s="2152"/>
      <c r="K46" s="2152"/>
      <c r="L46" s="2152"/>
      <c r="M46" s="2152"/>
      <c r="N46" s="2152"/>
      <c r="O46" s="2152"/>
      <c r="P46" s="2152"/>
      <c r="Q46" s="2152"/>
      <c r="R46" s="2152"/>
      <c r="S46" s="2152"/>
      <c r="T46" s="2152"/>
      <c r="U46" s="2152"/>
      <c r="V46" s="2152"/>
      <c r="W46" s="2152"/>
      <c r="X46" s="2152"/>
      <c r="Y46" s="2152"/>
      <c r="Z46" s="2152"/>
      <c r="AA46" s="2152"/>
      <c r="AB46" s="2152"/>
      <c r="AC46" s="2152"/>
    </row>
    <row r="47" spans="1:34" ht="17.100000000000001" customHeight="1">
      <c r="A47" s="2152"/>
      <c r="B47" s="2152"/>
      <c r="C47" s="2152"/>
      <c r="D47" s="2152"/>
      <c r="E47" s="2152"/>
      <c r="F47" s="2152"/>
      <c r="G47" s="2152"/>
      <c r="H47" s="2152"/>
      <c r="I47" s="2152"/>
      <c r="J47" s="2152"/>
      <c r="K47" s="2152"/>
      <c r="L47" s="2152"/>
      <c r="M47" s="2152"/>
      <c r="N47" s="2152"/>
      <c r="O47" s="2152"/>
      <c r="P47" s="2152"/>
      <c r="Q47" s="2152"/>
      <c r="R47" s="2152"/>
      <c r="S47" s="2152"/>
      <c r="T47" s="2152"/>
      <c r="U47" s="2152"/>
      <c r="V47" s="2152"/>
      <c r="W47" s="2152"/>
      <c r="X47" s="2152"/>
      <c r="Y47" s="2152"/>
      <c r="Z47" s="2152"/>
      <c r="AA47" s="2152"/>
      <c r="AB47" s="2152"/>
      <c r="AC47" s="2152"/>
    </row>
    <row r="48" spans="1:34" ht="20.100000000000001" customHeight="1">
      <c r="A48" s="2152"/>
      <c r="B48" s="2152"/>
      <c r="C48" s="2152"/>
      <c r="D48" s="2152"/>
      <c r="E48" s="2152"/>
      <c r="F48" s="2152"/>
      <c r="G48" s="2152"/>
      <c r="H48" s="2152"/>
      <c r="I48" s="2152"/>
      <c r="J48" s="2152"/>
      <c r="K48" s="2152"/>
      <c r="L48" s="2152"/>
      <c r="M48" s="2152"/>
      <c r="N48" s="2152"/>
      <c r="O48" s="2152"/>
      <c r="P48" s="2152"/>
      <c r="Q48" s="2152"/>
      <c r="R48" s="2152"/>
      <c r="S48" s="2152"/>
      <c r="T48" s="2152"/>
      <c r="U48" s="2152"/>
      <c r="V48" s="2152"/>
      <c r="W48" s="2152"/>
      <c r="X48" s="2152"/>
      <c r="Y48" s="2152"/>
      <c r="Z48" s="2152"/>
      <c r="AA48" s="2152"/>
      <c r="AB48" s="2152"/>
      <c r="AC48" s="2152"/>
    </row>
    <row r="94" spans="1:1" ht="20.100000000000001" customHeight="1">
      <c r="A94" s="905" t="s">
        <v>2895</v>
      </c>
    </row>
    <row r="95" spans="1:1" ht="20.100000000000001" customHeight="1">
      <c r="A95" s="905" t="s">
        <v>2897</v>
      </c>
    </row>
    <row r="96" spans="1:1" ht="20.100000000000001" customHeight="1">
      <c r="A96" s="905" t="s">
        <v>2899</v>
      </c>
    </row>
    <row r="97" spans="1:1" ht="20.100000000000001" customHeight="1">
      <c r="A97" s="905" t="s">
        <v>2901</v>
      </c>
    </row>
    <row r="98" spans="1:1" ht="20.100000000000001" customHeight="1">
      <c r="A98" s="927" t="s">
        <v>2903</v>
      </c>
    </row>
    <row r="99" spans="1:1" ht="20.100000000000001" customHeight="1">
      <c r="A99" s="927" t="s">
        <v>2905</v>
      </c>
    </row>
    <row r="100" spans="1:1" ht="20.100000000000001" customHeight="1">
      <c r="A100" s="927" t="s">
        <v>2907</v>
      </c>
    </row>
    <row r="101" spans="1:1" ht="20.100000000000001" customHeight="1">
      <c r="A101" s="927" t="s">
        <v>2909</v>
      </c>
    </row>
    <row r="102" spans="1:1" ht="20.100000000000001" customHeight="1">
      <c r="A102" s="927" t="s">
        <v>2911</v>
      </c>
    </row>
    <row r="103" spans="1:1" ht="20.100000000000001" customHeight="1">
      <c r="A103" s="927" t="s">
        <v>2913</v>
      </c>
    </row>
    <row r="104" spans="1:1" ht="20.100000000000001" customHeight="1">
      <c r="A104" s="927" t="s">
        <v>2915</v>
      </c>
    </row>
    <row r="105" spans="1:1" ht="20.100000000000001" customHeight="1">
      <c r="A105" s="927" t="s">
        <v>2917</v>
      </c>
    </row>
    <row r="106" spans="1:1" ht="20.100000000000001" customHeight="1">
      <c r="A106" s="927" t="s">
        <v>2919</v>
      </c>
    </row>
    <row r="107" spans="1:1" ht="20.100000000000001" customHeight="1">
      <c r="A107" s="927" t="s">
        <v>2921</v>
      </c>
    </row>
  </sheetData>
  <mergeCells count="39">
    <mergeCell ref="A46:AC46"/>
    <mergeCell ref="A47:AC47"/>
    <mergeCell ref="A48:AC48"/>
    <mergeCell ref="AF38:AG38"/>
    <mergeCell ref="AF39:AG39"/>
    <mergeCell ref="K41:AC41"/>
    <mergeCell ref="K42:AC42"/>
    <mergeCell ref="K43:AC43"/>
    <mergeCell ref="K44:AC44"/>
    <mergeCell ref="J32:Q32"/>
    <mergeCell ref="T32:AA32"/>
    <mergeCell ref="AF33:AG33"/>
    <mergeCell ref="AF34:AG34"/>
    <mergeCell ref="J36:Q37"/>
    <mergeCell ref="T36:AA37"/>
    <mergeCell ref="AB30:AB31"/>
    <mergeCell ref="I28:I29"/>
    <mergeCell ref="J28:Q29"/>
    <mergeCell ref="R28:R29"/>
    <mergeCell ref="S28:S29"/>
    <mergeCell ref="T28:AA29"/>
    <mergeCell ref="AB28:AB29"/>
    <mergeCell ref="I30:I31"/>
    <mergeCell ref="J30:Q31"/>
    <mergeCell ref="R30:R31"/>
    <mergeCell ref="S30:S31"/>
    <mergeCell ref="T30:AA31"/>
    <mergeCell ref="AF14:AG14"/>
    <mergeCell ref="AF18:AG18"/>
    <mergeCell ref="AF20:AG20"/>
    <mergeCell ref="I23:AC23"/>
    <mergeCell ref="AF24:AG24"/>
    <mergeCell ref="I25:L25"/>
    <mergeCell ref="A2:AC2"/>
    <mergeCell ref="F5:AC5"/>
    <mergeCell ref="F6:AC6"/>
    <mergeCell ref="V8:AB8"/>
    <mergeCell ref="V11:AB11"/>
    <mergeCell ref="J12:AC12"/>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V11" sqref="V11:AB11"/>
    </sheetView>
  </sheetViews>
  <sheetFormatPr defaultRowHeight="20.100000000000001" customHeight="1"/>
  <cols>
    <col min="1" max="29" width="3" style="927" customWidth="1"/>
    <col min="30" max="256" width="9" style="927"/>
    <col min="257" max="285" width="3" style="927" customWidth="1"/>
    <col min="286" max="512" width="9" style="927"/>
    <col min="513" max="541" width="3" style="927" customWidth="1"/>
    <col min="542" max="768" width="9" style="927"/>
    <col min="769" max="797" width="3" style="927" customWidth="1"/>
    <col min="798" max="1024" width="9" style="927"/>
    <col min="1025" max="1053" width="3" style="927" customWidth="1"/>
    <col min="1054" max="1280" width="9" style="927"/>
    <col min="1281" max="1309" width="3" style="927" customWidth="1"/>
    <col min="1310" max="1536" width="9" style="927"/>
    <col min="1537" max="1565" width="3" style="927" customWidth="1"/>
    <col min="1566" max="1792" width="9" style="927"/>
    <col min="1793" max="1821" width="3" style="927" customWidth="1"/>
    <col min="1822" max="2048" width="9" style="927"/>
    <col min="2049" max="2077" width="3" style="927" customWidth="1"/>
    <col min="2078" max="2304" width="9" style="927"/>
    <col min="2305" max="2333" width="3" style="927" customWidth="1"/>
    <col min="2334" max="2560" width="9" style="927"/>
    <col min="2561" max="2589" width="3" style="927" customWidth="1"/>
    <col min="2590" max="2816" width="9" style="927"/>
    <col min="2817" max="2845" width="3" style="927" customWidth="1"/>
    <col min="2846" max="3072" width="9" style="927"/>
    <col min="3073" max="3101" width="3" style="927" customWidth="1"/>
    <col min="3102" max="3328" width="9" style="927"/>
    <col min="3329" max="3357" width="3" style="927" customWidth="1"/>
    <col min="3358" max="3584" width="9" style="927"/>
    <col min="3585" max="3613" width="3" style="927" customWidth="1"/>
    <col min="3614" max="3840" width="9" style="927"/>
    <col min="3841" max="3869" width="3" style="927" customWidth="1"/>
    <col min="3870" max="4096" width="9" style="927"/>
    <col min="4097" max="4125" width="3" style="927" customWidth="1"/>
    <col min="4126" max="4352" width="9" style="927"/>
    <col min="4353" max="4381" width="3" style="927" customWidth="1"/>
    <col min="4382" max="4608" width="9" style="927"/>
    <col min="4609" max="4637" width="3" style="927" customWidth="1"/>
    <col min="4638" max="4864" width="9" style="927"/>
    <col min="4865" max="4893" width="3" style="927" customWidth="1"/>
    <col min="4894" max="5120" width="9" style="927"/>
    <col min="5121" max="5149" width="3" style="927" customWidth="1"/>
    <col min="5150" max="5376" width="9" style="927"/>
    <col min="5377" max="5405" width="3" style="927" customWidth="1"/>
    <col min="5406" max="5632" width="9" style="927"/>
    <col min="5633" max="5661" width="3" style="927" customWidth="1"/>
    <col min="5662" max="5888" width="9" style="927"/>
    <col min="5889" max="5917" width="3" style="927" customWidth="1"/>
    <col min="5918" max="6144" width="9" style="927"/>
    <col min="6145" max="6173" width="3" style="927" customWidth="1"/>
    <col min="6174" max="6400" width="9" style="927"/>
    <col min="6401" max="6429" width="3" style="927" customWidth="1"/>
    <col min="6430" max="6656" width="9" style="927"/>
    <col min="6657" max="6685" width="3" style="927" customWidth="1"/>
    <col min="6686" max="6912" width="9" style="927"/>
    <col min="6913" max="6941" width="3" style="927" customWidth="1"/>
    <col min="6942" max="7168" width="9" style="927"/>
    <col min="7169" max="7197" width="3" style="927" customWidth="1"/>
    <col min="7198" max="7424" width="9" style="927"/>
    <col min="7425" max="7453" width="3" style="927" customWidth="1"/>
    <col min="7454" max="7680" width="9" style="927"/>
    <col min="7681" max="7709" width="3" style="927" customWidth="1"/>
    <col min="7710" max="7936" width="9" style="927"/>
    <col min="7937" max="7965" width="3" style="927" customWidth="1"/>
    <col min="7966" max="8192" width="9" style="927"/>
    <col min="8193" max="8221" width="3" style="927" customWidth="1"/>
    <col min="8222" max="8448" width="9" style="927"/>
    <col min="8449" max="8477" width="3" style="927" customWidth="1"/>
    <col min="8478" max="8704" width="9" style="927"/>
    <col min="8705" max="8733" width="3" style="927" customWidth="1"/>
    <col min="8734" max="8960" width="9" style="927"/>
    <col min="8961" max="8989" width="3" style="927" customWidth="1"/>
    <col min="8990" max="9216" width="9" style="927"/>
    <col min="9217" max="9245" width="3" style="927" customWidth="1"/>
    <col min="9246" max="9472" width="9" style="927"/>
    <col min="9473" max="9501" width="3" style="927" customWidth="1"/>
    <col min="9502" max="9728" width="9" style="927"/>
    <col min="9729" max="9757" width="3" style="927" customWidth="1"/>
    <col min="9758" max="9984" width="9" style="927"/>
    <col min="9985" max="10013" width="3" style="927" customWidth="1"/>
    <col min="10014" max="10240" width="9" style="927"/>
    <col min="10241" max="10269" width="3" style="927" customWidth="1"/>
    <col min="10270" max="10496" width="9" style="927"/>
    <col min="10497" max="10525" width="3" style="927" customWidth="1"/>
    <col min="10526" max="10752" width="9" style="927"/>
    <col min="10753" max="10781" width="3" style="927" customWidth="1"/>
    <col min="10782" max="11008" width="9" style="927"/>
    <col min="11009" max="11037" width="3" style="927" customWidth="1"/>
    <col min="11038" max="11264" width="9" style="927"/>
    <col min="11265" max="11293" width="3" style="927" customWidth="1"/>
    <col min="11294" max="11520" width="9" style="927"/>
    <col min="11521" max="11549" width="3" style="927" customWidth="1"/>
    <col min="11550" max="11776" width="9" style="927"/>
    <col min="11777" max="11805" width="3" style="927" customWidth="1"/>
    <col min="11806" max="12032" width="9" style="927"/>
    <col min="12033" max="12061" width="3" style="927" customWidth="1"/>
    <col min="12062" max="12288" width="9" style="927"/>
    <col min="12289" max="12317" width="3" style="927" customWidth="1"/>
    <col min="12318" max="12544" width="9" style="927"/>
    <col min="12545" max="12573" width="3" style="927" customWidth="1"/>
    <col min="12574" max="12800" width="9" style="927"/>
    <col min="12801" max="12829" width="3" style="927" customWidth="1"/>
    <col min="12830" max="13056" width="9" style="927"/>
    <col min="13057" max="13085" width="3" style="927" customWidth="1"/>
    <col min="13086" max="13312" width="9" style="927"/>
    <col min="13313" max="13341" width="3" style="927" customWidth="1"/>
    <col min="13342" max="13568" width="9" style="927"/>
    <col min="13569" max="13597" width="3" style="927" customWidth="1"/>
    <col min="13598" max="13824" width="9" style="927"/>
    <col min="13825" max="13853" width="3" style="927" customWidth="1"/>
    <col min="13854" max="14080" width="9" style="927"/>
    <col min="14081" max="14109" width="3" style="927" customWidth="1"/>
    <col min="14110" max="14336" width="9" style="927"/>
    <col min="14337" max="14365" width="3" style="927" customWidth="1"/>
    <col min="14366" max="14592" width="9" style="927"/>
    <col min="14593" max="14621" width="3" style="927" customWidth="1"/>
    <col min="14622" max="14848" width="9" style="927"/>
    <col min="14849" max="14877" width="3" style="927" customWidth="1"/>
    <col min="14878" max="15104" width="9" style="927"/>
    <col min="15105" max="15133" width="3" style="927" customWidth="1"/>
    <col min="15134" max="15360" width="9" style="927"/>
    <col min="15361" max="15389" width="3" style="927" customWidth="1"/>
    <col min="15390" max="15616" width="9" style="927"/>
    <col min="15617" max="15645" width="3" style="927" customWidth="1"/>
    <col min="15646" max="15872" width="9" style="927"/>
    <col min="15873" max="15901" width="3" style="927" customWidth="1"/>
    <col min="15902" max="16128" width="9" style="927"/>
    <col min="16129" max="16157" width="3" style="927" customWidth="1"/>
    <col min="16158" max="16384" width="9" style="927"/>
  </cols>
  <sheetData>
    <row r="1" spans="1:33" ht="17.100000000000001" customHeight="1"/>
    <row r="2" spans="1:33" ht="17.100000000000001" customHeight="1">
      <c r="A2" s="2148" t="s">
        <v>2823</v>
      </c>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row>
    <row r="3" spans="1:33" ht="17.100000000000001" customHeight="1">
      <c r="A3" s="927" t="s">
        <v>3942</v>
      </c>
    </row>
    <row r="4" spans="1:33" ht="17.100000000000001" customHeight="1">
      <c r="A4" s="928" t="s">
        <v>3943</v>
      </c>
      <c r="B4" s="928"/>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row>
    <row r="5" spans="1:33" ht="17.100000000000001" customHeight="1">
      <c r="A5" s="927" t="s">
        <v>3944</v>
      </c>
      <c r="F5" s="2149">
        <f>第三面!F4</f>
        <v>0</v>
      </c>
      <c r="G5" s="2127"/>
      <c r="H5" s="2127"/>
      <c r="I5" s="2127"/>
      <c r="J5" s="2127"/>
      <c r="K5" s="2127"/>
      <c r="L5" s="2127"/>
      <c r="M5" s="2127"/>
      <c r="N5" s="2127"/>
      <c r="O5" s="2127"/>
      <c r="P5" s="2127"/>
      <c r="Q5" s="2127"/>
      <c r="R5" s="2127"/>
      <c r="S5" s="2127"/>
      <c r="T5" s="2127"/>
      <c r="U5" s="2127"/>
      <c r="V5" s="2127"/>
      <c r="W5" s="2127"/>
      <c r="X5" s="2127"/>
      <c r="Y5" s="2127"/>
      <c r="Z5" s="2127"/>
      <c r="AA5" s="2127"/>
      <c r="AB5" s="2127"/>
      <c r="AC5" s="2127"/>
    </row>
    <row r="6" spans="1:33" ht="17.100000000000001" customHeight="1">
      <c r="A6" s="927" t="s">
        <v>3945</v>
      </c>
      <c r="F6" s="2150" t="str">
        <f>IF(第三面!F5="","",第三面!F5)</f>
        <v/>
      </c>
      <c r="G6" s="2150"/>
      <c r="H6" s="2150"/>
      <c r="I6" s="2150"/>
      <c r="J6" s="2150"/>
      <c r="K6" s="2150"/>
      <c r="L6" s="2150"/>
      <c r="M6" s="2150"/>
      <c r="N6" s="2150"/>
      <c r="O6" s="2150"/>
      <c r="P6" s="2150"/>
      <c r="Q6" s="2150"/>
      <c r="R6" s="2150"/>
      <c r="S6" s="2150"/>
      <c r="T6" s="2150"/>
      <c r="U6" s="2150"/>
      <c r="V6" s="2150"/>
      <c r="W6" s="2150"/>
      <c r="X6" s="2150"/>
      <c r="Y6" s="2150"/>
      <c r="Z6" s="2150"/>
      <c r="AA6" s="2150"/>
      <c r="AB6" s="2150"/>
      <c r="AC6" s="2150"/>
    </row>
    <row r="7" spans="1:33" ht="17.100000000000001" customHeight="1">
      <c r="A7" s="928" t="s">
        <v>3946</v>
      </c>
      <c r="B7" s="928"/>
      <c r="C7" s="928"/>
      <c r="D7" s="928"/>
      <c r="E7" s="928"/>
    </row>
    <row r="8" spans="1:33" ht="17.100000000000001" customHeight="1">
      <c r="B8" s="927" t="s">
        <v>3947</v>
      </c>
      <c r="S8" s="903"/>
      <c r="T8" s="903"/>
      <c r="U8" s="903" t="s">
        <v>16</v>
      </c>
      <c r="V8" s="2131" t="str">
        <f>IF(第四面!F55="","",第四面!F55)</f>
        <v/>
      </c>
      <c r="W8" s="2131"/>
      <c r="X8" s="2131"/>
      <c r="Y8" s="2131"/>
      <c r="Z8" s="2131"/>
      <c r="AA8" s="2131"/>
      <c r="AB8" s="2131"/>
      <c r="AC8" s="927" t="s">
        <v>17</v>
      </c>
    </row>
    <row r="9" spans="1:33" ht="17.100000000000001" customHeight="1">
      <c r="B9" s="927" t="s">
        <v>3948</v>
      </c>
      <c r="H9" s="931" t="str">
        <f>第三面!C30</f>
        <v>□</v>
      </c>
      <c r="I9" s="927" t="s">
        <v>2863</v>
      </c>
      <c r="K9" s="931" t="str">
        <f>第三面!F30</f>
        <v>□</v>
      </c>
      <c r="L9" s="927" t="s">
        <v>3409</v>
      </c>
      <c r="N9" s="931" t="str">
        <f>第三面!I30</f>
        <v>□</v>
      </c>
      <c r="O9" s="927" t="s">
        <v>3410</v>
      </c>
      <c r="Q9" s="931" t="str">
        <f>第三面!L30</f>
        <v>□</v>
      </c>
      <c r="R9" s="927" t="s">
        <v>3949</v>
      </c>
    </row>
    <row r="10" spans="1:33" ht="17.100000000000001" customHeight="1">
      <c r="H10" s="931" t="str">
        <f>第三面!S30</f>
        <v>□</v>
      </c>
      <c r="I10" s="927" t="s">
        <v>3950</v>
      </c>
      <c r="M10" s="931" t="str">
        <f>第三面!X30</f>
        <v>□</v>
      </c>
      <c r="N10" s="927" t="s">
        <v>3951</v>
      </c>
      <c r="S10" s="893" t="s">
        <v>2828</v>
      </c>
      <c r="T10" s="927" t="s">
        <v>3952</v>
      </c>
    </row>
    <row r="11" spans="1:33" ht="17.100000000000001" customHeight="1">
      <c r="A11" s="930"/>
      <c r="B11" s="930" t="s">
        <v>3953</v>
      </c>
      <c r="C11" s="930"/>
      <c r="D11" s="930"/>
      <c r="E11" s="930"/>
      <c r="F11" s="930"/>
      <c r="G11" s="930"/>
      <c r="H11" s="932"/>
      <c r="I11" s="930"/>
      <c r="J11" s="930"/>
      <c r="K11" s="930"/>
      <c r="L11" s="930"/>
      <c r="M11" s="932"/>
      <c r="N11" s="930"/>
      <c r="O11" s="930"/>
      <c r="P11" s="930"/>
      <c r="Q11" s="930"/>
      <c r="R11" s="930"/>
      <c r="S11" s="933"/>
      <c r="T11" s="930"/>
      <c r="U11" s="930" t="s">
        <v>16</v>
      </c>
      <c r="V11" s="2151"/>
      <c r="W11" s="2151"/>
      <c r="X11" s="2151"/>
      <c r="Y11" s="2151"/>
      <c r="Z11" s="2151"/>
      <c r="AA11" s="2151"/>
      <c r="AB11" s="2151"/>
      <c r="AC11" s="930" t="s">
        <v>17</v>
      </c>
    </row>
    <row r="12" spans="1:33" ht="17.100000000000001" customHeight="1">
      <c r="A12" s="927" t="s">
        <v>3954</v>
      </c>
      <c r="J12" s="2152"/>
      <c r="K12" s="2152"/>
      <c r="L12" s="2152"/>
      <c r="M12" s="2152"/>
      <c r="N12" s="2152"/>
      <c r="O12" s="2152"/>
      <c r="P12" s="2152"/>
      <c r="Q12" s="2152"/>
      <c r="R12" s="2152"/>
      <c r="S12" s="2152"/>
      <c r="T12" s="2152"/>
      <c r="U12" s="2152"/>
      <c r="V12" s="2152"/>
      <c r="W12" s="2152"/>
      <c r="X12" s="2152"/>
      <c r="Y12" s="2152"/>
      <c r="Z12" s="2152"/>
      <c r="AA12" s="2152"/>
      <c r="AB12" s="2152"/>
      <c r="AC12" s="2152"/>
    </row>
    <row r="13" spans="1:33" ht="17.100000000000001" customHeight="1" thickBo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F13" s="873"/>
    </row>
    <row r="14" spans="1:33" ht="17.100000000000001" customHeight="1" thickBot="1">
      <c r="A14" s="927" t="s">
        <v>3955</v>
      </c>
      <c r="I14" s="915" t="str">
        <f>IF(AF14&lt;43586,"平成","令和")</f>
        <v>平成</v>
      </c>
      <c r="J14" s="915"/>
      <c r="K14" s="934" t="str">
        <f>IF(AF14="","",IF(AF14&lt;43586,(YEAR(AF14)-1988),IF(AF14&lt;43831,TEXT(AF14,"元"),(YEAR(AF14)-2018))))</f>
        <v/>
      </c>
      <c r="L14" s="935" t="s">
        <v>5</v>
      </c>
      <c r="M14" s="934" t="str">
        <f>IF(AF14="","",MONTH(AF14))</f>
        <v/>
      </c>
      <c r="N14" s="935" t="s">
        <v>2718</v>
      </c>
      <c r="O14" s="934" t="str">
        <f>IF(AF14="","",DAY(AF14))</f>
        <v/>
      </c>
      <c r="P14" s="915" t="s">
        <v>2719</v>
      </c>
      <c r="AE14" s="870" t="s">
        <v>2523</v>
      </c>
      <c r="AF14" s="2153"/>
      <c r="AG14" s="2154"/>
    </row>
    <row r="15" spans="1:33" ht="17.100000000000001" customHeight="1">
      <c r="A15" s="930"/>
      <c r="B15" s="930"/>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row>
    <row r="16" spans="1:33" ht="17.100000000000001" customHeight="1">
      <c r="A16" s="927" t="s">
        <v>3956</v>
      </c>
      <c r="I16" s="927" t="s">
        <v>3957</v>
      </c>
      <c r="S16" s="927" t="s">
        <v>3958</v>
      </c>
    </row>
    <row r="17" spans="1:34" ht="17.100000000000001" customHeight="1" thickBot="1"/>
    <row r="18" spans="1:34" s="870" customFormat="1" ht="17.100000000000001" customHeight="1" thickBot="1">
      <c r="A18" s="915" t="s">
        <v>3959</v>
      </c>
      <c r="B18" s="915"/>
      <c r="C18" s="915"/>
      <c r="D18" s="915"/>
      <c r="E18" s="915"/>
      <c r="F18" s="915"/>
      <c r="G18" s="915"/>
      <c r="H18" s="915"/>
      <c r="I18" s="915" t="str">
        <f>IF(AF18&lt;43586,"平成","令和")</f>
        <v>平成</v>
      </c>
      <c r="J18" s="915"/>
      <c r="K18" s="934" t="str">
        <f>IF(AF18="","",IF(AF18&lt;43586,(YEAR(AF18)-1988),IF(AF18&lt;43831,TEXT(AF18,"元"),(YEAR(AF18)-2018))))</f>
        <v/>
      </c>
      <c r="L18" s="935" t="s">
        <v>5</v>
      </c>
      <c r="M18" s="934" t="str">
        <f>IF(AF18="","",MONTH(AF18))</f>
        <v/>
      </c>
      <c r="N18" s="935" t="s">
        <v>2718</v>
      </c>
      <c r="O18" s="934" t="str">
        <f>IF(AF18="","",DAY(AF18))</f>
        <v/>
      </c>
      <c r="P18" s="915" t="s">
        <v>2719</v>
      </c>
      <c r="Q18" s="935"/>
      <c r="R18" s="915"/>
      <c r="S18" s="915"/>
      <c r="T18" s="915"/>
      <c r="U18" s="915"/>
      <c r="V18" s="915"/>
      <c r="W18" s="915"/>
      <c r="X18" s="915"/>
      <c r="Y18" s="915"/>
      <c r="Z18" s="915"/>
      <c r="AA18" s="915"/>
      <c r="AB18" s="915"/>
      <c r="AC18" s="915"/>
      <c r="AE18" s="870" t="s">
        <v>2523</v>
      </c>
      <c r="AF18" s="2153"/>
      <c r="AG18" s="2154"/>
      <c r="AH18" s="894"/>
    </row>
    <row r="19" spans="1:34" s="870" customFormat="1" ht="17.100000000000001" customHeight="1" thickBot="1">
      <c r="A19" s="873"/>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row>
    <row r="20" spans="1:34" s="870" customFormat="1" ht="17.100000000000001" customHeight="1" thickBot="1">
      <c r="A20" s="915" t="s">
        <v>3979</v>
      </c>
      <c r="B20" s="915"/>
      <c r="C20" s="915"/>
      <c r="D20" s="915"/>
      <c r="E20" s="915"/>
      <c r="F20" s="915"/>
      <c r="G20" s="915"/>
      <c r="H20" s="915"/>
      <c r="I20" s="915" t="s">
        <v>2717</v>
      </c>
      <c r="J20" s="915"/>
      <c r="K20" s="934" t="str">
        <f>IF(AF20="","",IF(AF20&lt;43831,TEXT(AF20,"元"),(YEAR(AF20)-2018)))</f>
        <v/>
      </c>
      <c r="L20" s="935" t="s">
        <v>5</v>
      </c>
      <c r="M20" s="934" t="str">
        <f>IF(AF20="","",MONTH(AF20))</f>
        <v/>
      </c>
      <c r="N20" s="935" t="s">
        <v>2718</v>
      </c>
      <c r="O20" s="934" t="str">
        <f>IF(AF20="","",DAY(AF20))</f>
        <v/>
      </c>
      <c r="P20" s="915" t="s">
        <v>2719</v>
      </c>
      <c r="Q20" s="935"/>
      <c r="R20" s="915"/>
      <c r="S20" s="915"/>
      <c r="T20" s="915"/>
      <c r="U20" s="915"/>
      <c r="V20" s="915"/>
      <c r="W20" s="915"/>
      <c r="X20" s="915"/>
      <c r="Y20" s="915"/>
      <c r="Z20" s="915"/>
      <c r="AA20" s="915"/>
      <c r="AB20" s="915"/>
      <c r="AC20" s="915"/>
      <c r="AE20" s="870" t="s">
        <v>2523</v>
      </c>
      <c r="AF20" s="2153"/>
      <c r="AG20" s="2154"/>
      <c r="AH20" s="894"/>
    </row>
    <row r="21" spans="1:34" s="870" customFormat="1" ht="17.100000000000001" customHeight="1">
      <c r="A21" s="916"/>
      <c r="B21" s="916"/>
      <c r="C21" s="916"/>
      <c r="D21" s="916"/>
      <c r="E21" s="916"/>
      <c r="F21" s="916"/>
      <c r="G21" s="916"/>
      <c r="H21" s="916"/>
      <c r="I21" s="916"/>
      <c r="J21" s="916"/>
      <c r="K21" s="933"/>
      <c r="L21" s="936"/>
      <c r="M21" s="933"/>
      <c r="N21" s="936"/>
      <c r="O21" s="933"/>
      <c r="P21" s="916"/>
      <c r="Q21" s="936"/>
      <c r="R21" s="916"/>
      <c r="S21" s="916"/>
      <c r="T21" s="916"/>
      <c r="U21" s="916"/>
      <c r="V21" s="916"/>
      <c r="W21" s="916"/>
      <c r="X21" s="916"/>
      <c r="Y21" s="916"/>
      <c r="Z21" s="916"/>
      <c r="AA21" s="916"/>
      <c r="AB21" s="916"/>
      <c r="AC21" s="916"/>
      <c r="AF21" s="937"/>
      <c r="AG21" s="938"/>
      <c r="AH21" s="894"/>
    </row>
    <row r="22" spans="1:34" s="870" customFormat="1" ht="17.100000000000001" customHeight="1">
      <c r="A22" s="873" t="s">
        <v>3980</v>
      </c>
      <c r="B22" s="873"/>
      <c r="C22" s="873"/>
      <c r="D22" s="873"/>
      <c r="E22" s="873"/>
      <c r="F22" s="873"/>
      <c r="G22" s="873"/>
      <c r="H22" s="873"/>
      <c r="I22" s="2147"/>
      <c r="J22" s="2147"/>
      <c r="K22" s="2147"/>
      <c r="L22" s="2147"/>
      <c r="M22" s="873" t="s">
        <v>47</v>
      </c>
      <c r="N22" s="873"/>
      <c r="O22" s="873"/>
      <c r="P22" s="873"/>
      <c r="Q22" s="873"/>
      <c r="R22" s="873"/>
      <c r="S22" s="873"/>
      <c r="T22" s="873"/>
      <c r="U22" s="873"/>
      <c r="V22" s="873"/>
      <c r="W22" s="873"/>
      <c r="X22" s="873"/>
      <c r="Y22" s="873"/>
      <c r="Z22" s="873"/>
      <c r="AA22" s="873"/>
      <c r="AB22" s="873"/>
      <c r="AC22" s="873"/>
    </row>
    <row r="23" spans="1:34" s="870" customFormat="1" ht="17.100000000000001" customHeight="1">
      <c r="A23" s="916"/>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row>
    <row r="24" spans="1:34" s="870" customFormat="1" ht="17.100000000000001" customHeight="1">
      <c r="A24" s="873" t="s">
        <v>3981</v>
      </c>
      <c r="B24" s="873"/>
      <c r="C24" s="873"/>
      <c r="D24" s="873"/>
      <c r="E24" s="873"/>
      <c r="F24" s="873"/>
      <c r="G24" s="873"/>
      <c r="H24" s="873"/>
      <c r="I24" s="882" t="s">
        <v>2811</v>
      </c>
      <c r="J24" s="873" t="s">
        <v>16</v>
      </c>
      <c r="K24" s="940"/>
      <c r="L24" s="873" t="s">
        <v>3966</v>
      </c>
      <c r="M24" s="873"/>
      <c r="N24" s="873"/>
      <c r="O24" s="873"/>
      <c r="P24" s="873"/>
      <c r="Q24" s="873"/>
      <c r="R24" s="873"/>
      <c r="S24" s="873" t="s">
        <v>3967</v>
      </c>
      <c r="T24" s="873"/>
      <c r="U24" s="940"/>
      <c r="V24" s="873" t="s">
        <v>3966</v>
      </c>
      <c r="W24" s="873"/>
      <c r="X24" s="873"/>
      <c r="Y24" s="873"/>
      <c r="Z24" s="873"/>
      <c r="AA24" s="873"/>
      <c r="AB24" s="873"/>
      <c r="AC24" s="873"/>
    </row>
    <row r="25" spans="1:34" s="870" customFormat="1" ht="17.100000000000001" customHeight="1">
      <c r="A25" s="873" t="s">
        <v>3962</v>
      </c>
      <c r="B25" s="873"/>
      <c r="C25" s="873"/>
      <c r="D25" s="873"/>
      <c r="E25" s="873"/>
      <c r="F25" s="873"/>
      <c r="G25" s="873"/>
      <c r="H25" s="873"/>
      <c r="I25" s="882" t="s">
        <v>2811</v>
      </c>
      <c r="J25" s="2158"/>
      <c r="K25" s="2158"/>
      <c r="L25" s="2158"/>
      <c r="M25" s="2158"/>
      <c r="N25" s="2158"/>
      <c r="O25" s="2158"/>
      <c r="P25" s="2158"/>
      <c r="Q25" s="2158"/>
      <c r="R25" s="899" t="s">
        <v>2812</v>
      </c>
      <c r="S25" s="882" t="s">
        <v>2811</v>
      </c>
      <c r="T25" s="2158"/>
      <c r="U25" s="2158"/>
      <c r="V25" s="2158"/>
      <c r="W25" s="2158"/>
      <c r="X25" s="2158"/>
      <c r="Y25" s="2158"/>
      <c r="Z25" s="2158"/>
      <c r="AA25" s="2158"/>
      <c r="AB25" s="899" t="s">
        <v>2812</v>
      </c>
      <c r="AC25" s="873"/>
    </row>
    <row r="26" spans="1:34" s="870" customFormat="1" ht="17.100000000000001" customHeight="1">
      <c r="A26" s="873"/>
      <c r="B26" s="873"/>
      <c r="C26" s="873"/>
      <c r="D26" s="873"/>
      <c r="E26" s="873"/>
      <c r="F26" s="873"/>
      <c r="G26" s="873"/>
      <c r="H26" s="873"/>
      <c r="I26" s="882"/>
      <c r="J26" s="2158"/>
      <c r="K26" s="2158"/>
      <c r="L26" s="2158"/>
      <c r="M26" s="2158"/>
      <c r="N26" s="2158"/>
      <c r="O26" s="2158"/>
      <c r="P26" s="2158"/>
      <c r="Q26" s="2158"/>
      <c r="R26" s="899"/>
      <c r="S26" s="882"/>
      <c r="T26" s="2158"/>
      <c r="U26" s="2158"/>
      <c r="V26" s="2158"/>
      <c r="W26" s="2158"/>
      <c r="X26" s="2158"/>
      <c r="Y26" s="2158"/>
      <c r="Z26" s="2158"/>
      <c r="AA26" s="2158"/>
      <c r="AB26" s="899"/>
      <c r="AC26" s="873"/>
    </row>
    <row r="27" spans="1:34" s="870" customFormat="1" ht="17.100000000000001" customHeight="1">
      <c r="A27" s="873" t="s">
        <v>3968</v>
      </c>
      <c r="B27" s="873"/>
      <c r="C27" s="873"/>
      <c r="D27" s="873"/>
      <c r="E27" s="873"/>
      <c r="F27" s="873"/>
      <c r="G27" s="873"/>
      <c r="H27" s="873"/>
      <c r="I27" s="2162" t="s">
        <v>2811</v>
      </c>
      <c r="J27" s="2163"/>
      <c r="K27" s="2163"/>
      <c r="L27" s="2163"/>
      <c r="M27" s="2163"/>
      <c r="N27" s="2163"/>
      <c r="O27" s="2163"/>
      <c r="P27" s="2163"/>
      <c r="Q27" s="2163"/>
      <c r="R27" s="2161" t="s">
        <v>2812</v>
      </c>
      <c r="S27" s="2162" t="s">
        <v>2811</v>
      </c>
      <c r="T27" s="2163"/>
      <c r="U27" s="2163"/>
      <c r="V27" s="2163"/>
      <c r="W27" s="2163"/>
      <c r="X27" s="2163"/>
      <c r="Y27" s="2163"/>
      <c r="Z27" s="2163"/>
      <c r="AA27" s="2163"/>
      <c r="AB27" s="2161" t="s">
        <v>2812</v>
      </c>
      <c r="AC27" s="873"/>
    </row>
    <row r="28" spans="1:34" s="870" customFormat="1" ht="17.100000000000001" customHeight="1">
      <c r="A28" s="873"/>
      <c r="B28" s="873"/>
      <c r="C28" s="873"/>
      <c r="D28" s="873"/>
      <c r="E28" s="873"/>
      <c r="F28" s="873"/>
      <c r="G28" s="873"/>
      <c r="H28" s="873"/>
      <c r="I28" s="2162"/>
      <c r="J28" s="2163"/>
      <c r="K28" s="2163"/>
      <c r="L28" s="2163"/>
      <c r="M28" s="2163"/>
      <c r="N28" s="2163"/>
      <c r="O28" s="2163"/>
      <c r="P28" s="2163"/>
      <c r="Q28" s="2163"/>
      <c r="R28" s="2161"/>
      <c r="S28" s="2162"/>
      <c r="T28" s="2163"/>
      <c r="U28" s="2163"/>
      <c r="V28" s="2163"/>
      <c r="W28" s="2163"/>
      <c r="X28" s="2163"/>
      <c r="Y28" s="2163"/>
      <c r="Z28" s="2163"/>
      <c r="AA28" s="2163"/>
      <c r="AB28" s="2161"/>
      <c r="AC28" s="873"/>
    </row>
    <row r="29" spans="1:34" s="870" customFormat="1" ht="17.100000000000001" customHeight="1" thickBot="1">
      <c r="A29" s="873" t="s">
        <v>3969</v>
      </c>
      <c r="B29" s="873"/>
      <c r="C29" s="873"/>
      <c r="D29" s="873"/>
      <c r="E29" s="873"/>
      <c r="F29" s="873"/>
      <c r="G29" s="873"/>
      <c r="H29" s="873"/>
      <c r="I29" s="882" t="s">
        <v>2811</v>
      </c>
      <c r="J29" s="2147"/>
      <c r="K29" s="2147"/>
      <c r="L29" s="2147"/>
      <c r="M29" s="2147"/>
      <c r="N29" s="2147"/>
      <c r="O29" s="2147"/>
      <c r="P29" s="2147"/>
      <c r="Q29" s="2147"/>
      <c r="R29" s="899" t="s">
        <v>2812</v>
      </c>
      <c r="S29" s="882" t="s">
        <v>2811</v>
      </c>
      <c r="T29" s="2147"/>
      <c r="U29" s="2147"/>
      <c r="V29" s="2147"/>
      <c r="W29" s="2147"/>
      <c r="X29" s="2147"/>
      <c r="Y29" s="2147"/>
      <c r="Z29" s="2147"/>
      <c r="AA29" s="2147"/>
      <c r="AB29" s="899" t="s">
        <v>2812</v>
      </c>
      <c r="AC29" s="873"/>
    </row>
    <row r="30" spans="1:34" s="870" customFormat="1" ht="17.100000000000001" customHeight="1" thickBot="1">
      <c r="A30" s="941" t="s">
        <v>3970</v>
      </c>
      <c r="B30" s="873"/>
      <c r="C30" s="873"/>
      <c r="D30" s="873"/>
      <c r="E30" s="873"/>
      <c r="F30" s="873"/>
      <c r="G30" s="873"/>
      <c r="H30" s="873"/>
      <c r="I30" s="873" t="str">
        <f>IF(AF30&lt;43586,"（平成","（令和")</f>
        <v>（平成</v>
      </c>
      <c r="J30" s="873"/>
      <c r="K30" s="939" t="str">
        <f>IF(AF30="","",IF(AF30&lt;43586,(YEAR(AF30)-1988),IF(AF30&lt;43831,TEXT(AF30,"元"),(YEAR(AF30)-2018))))</f>
        <v/>
      </c>
      <c r="L30" s="875" t="s">
        <v>5</v>
      </c>
      <c r="M30" s="939" t="str">
        <f>IF(AF30="","",MONTH(AF30))</f>
        <v/>
      </c>
      <c r="N30" s="875" t="s">
        <v>2718</v>
      </c>
      <c r="O30" s="939" t="str">
        <f>IF(AF30="","",DAY(AF30))</f>
        <v/>
      </c>
      <c r="P30" s="873" t="s">
        <v>2719</v>
      </c>
      <c r="Q30" s="875"/>
      <c r="R30" s="873" t="s">
        <v>2812</v>
      </c>
      <c r="S30" s="873" t="str">
        <f>IF(AF31&lt;43586,"（平成","（令和")</f>
        <v>（平成</v>
      </c>
      <c r="T30" s="873"/>
      <c r="U30" s="939" t="str">
        <f>IF(AF31="","",IF(AF31&lt;43586,(YEAR(AF31)-1988),IF(AF31&lt;43831,TEXT(AF31,"元"),(YEAR(AF31)-2018))))</f>
        <v/>
      </c>
      <c r="V30" s="875" t="s">
        <v>5</v>
      </c>
      <c r="W30" s="939" t="str">
        <f>IF(AF31="","",MONTH(AF31))</f>
        <v/>
      </c>
      <c r="X30" s="875" t="s">
        <v>2718</v>
      </c>
      <c r="Y30" s="939" t="str">
        <f>IF(AF31="","",DAY(AF31))</f>
        <v/>
      </c>
      <c r="Z30" s="873" t="s">
        <v>2719</v>
      </c>
      <c r="AA30" s="873"/>
      <c r="AB30" s="873" t="s">
        <v>2812</v>
      </c>
      <c r="AC30" s="873"/>
      <c r="AE30" s="870" t="s">
        <v>2523</v>
      </c>
      <c r="AF30" s="2153"/>
      <c r="AG30" s="2154"/>
      <c r="AH30" s="894"/>
    </row>
    <row r="31" spans="1:34" s="870" customFormat="1" ht="17.100000000000001" customHeight="1" thickBot="1">
      <c r="A31" s="916"/>
      <c r="B31" s="916"/>
      <c r="C31" s="916"/>
      <c r="D31" s="916"/>
      <c r="E31" s="916"/>
      <c r="F31" s="916"/>
      <c r="G31" s="916"/>
      <c r="H31" s="916"/>
      <c r="I31" s="916"/>
      <c r="J31" s="916"/>
      <c r="K31" s="933"/>
      <c r="L31" s="936"/>
      <c r="M31" s="933"/>
      <c r="N31" s="936"/>
      <c r="O31" s="933"/>
      <c r="P31" s="916"/>
      <c r="Q31" s="936"/>
      <c r="R31" s="916"/>
      <c r="S31" s="916"/>
      <c r="T31" s="916"/>
      <c r="U31" s="933"/>
      <c r="V31" s="936"/>
      <c r="W31" s="933"/>
      <c r="X31" s="936"/>
      <c r="Y31" s="933"/>
      <c r="Z31" s="916"/>
      <c r="AA31" s="916"/>
      <c r="AB31" s="916"/>
      <c r="AC31" s="916"/>
      <c r="AF31" s="2153"/>
      <c r="AG31" s="2154"/>
      <c r="AH31" s="894"/>
    </row>
    <row r="32" spans="1:34" s="870" customFormat="1" ht="17.100000000000001" customHeight="1">
      <c r="A32" s="873" t="s">
        <v>3982</v>
      </c>
      <c r="B32" s="873"/>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row>
    <row r="33" spans="1:29" s="870" customFormat="1" ht="17.100000000000001" customHeight="1">
      <c r="A33" s="873" t="s">
        <v>3976</v>
      </c>
      <c r="B33" s="873"/>
      <c r="C33" s="873"/>
      <c r="D33" s="873"/>
      <c r="E33" s="873"/>
      <c r="F33" s="873"/>
      <c r="G33" s="873"/>
      <c r="H33" s="873"/>
      <c r="I33" s="873"/>
      <c r="J33" s="873"/>
      <c r="K33" s="2155"/>
      <c r="L33" s="2155"/>
      <c r="M33" s="2155"/>
      <c r="N33" s="2155"/>
      <c r="O33" s="2155"/>
      <c r="P33" s="2155"/>
      <c r="Q33" s="2155"/>
      <c r="R33" s="2155"/>
      <c r="S33" s="2155"/>
      <c r="T33" s="2155"/>
      <c r="U33" s="2155"/>
      <c r="V33" s="2155"/>
      <c r="W33" s="2155"/>
      <c r="X33" s="2155"/>
      <c r="Y33" s="2155"/>
      <c r="Z33" s="2155"/>
      <c r="AA33" s="2155"/>
      <c r="AB33" s="2155"/>
      <c r="AC33" s="2155"/>
    </row>
    <row r="34" spans="1:29" s="870" customFormat="1" ht="17.100000000000001" customHeight="1">
      <c r="A34" s="873" t="s">
        <v>3977</v>
      </c>
      <c r="B34" s="873"/>
      <c r="C34" s="873"/>
      <c r="D34" s="873"/>
      <c r="E34" s="873"/>
      <c r="F34" s="873"/>
      <c r="G34" s="873"/>
      <c r="H34" s="873"/>
      <c r="I34" s="873"/>
      <c r="J34" s="873"/>
      <c r="K34" s="2155"/>
      <c r="L34" s="2155"/>
      <c r="M34" s="2155"/>
      <c r="N34" s="2155"/>
      <c r="O34" s="2155"/>
      <c r="P34" s="2155"/>
      <c r="Q34" s="2155"/>
      <c r="R34" s="2155"/>
      <c r="S34" s="2155"/>
      <c r="T34" s="2155"/>
      <c r="U34" s="2155"/>
      <c r="V34" s="2155"/>
      <c r="W34" s="2155"/>
      <c r="X34" s="2155"/>
      <c r="Y34" s="2155"/>
      <c r="Z34" s="2155"/>
      <c r="AA34" s="2155"/>
      <c r="AB34" s="2155"/>
      <c r="AC34" s="2155"/>
    </row>
    <row r="35" spans="1:29" s="870" customFormat="1" ht="17.100000000000001" customHeight="1">
      <c r="A35" s="873"/>
      <c r="B35" s="873"/>
      <c r="C35" s="873"/>
      <c r="D35" s="873"/>
      <c r="E35" s="873"/>
      <c r="F35" s="873"/>
      <c r="G35" s="873"/>
      <c r="H35" s="873"/>
      <c r="I35" s="873"/>
      <c r="J35" s="873"/>
      <c r="K35" s="2155"/>
      <c r="L35" s="2155"/>
      <c r="M35" s="2155"/>
      <c r="N35" s="2155"/>
      <c r="O35" s="2155"/>
      <c r="P35" s="2155"/>
      <c r="Q35" s="2155"/>
      <c r="R35" s="2155"/>
      <c r="S35" s="2155"/>
      <c r="T35" s="2155"/>
      <c r="U35" s="2155"/>
      <c r="V35" s="2155"/>
      <c r="W35" s="2155"/>
      <c r="X35" s="2155"/>
      <c r="Y35" s="2155"/>
      <c r="Z35" s="2155"/>
      <c r="AA35" s="2155"/>
      <c r="AB35" s="2155"/>
      <c r="AC35" s="2155"/>
    </row>
    <row r="36" spans="1:29" s="870" customFormat="1" ht="17.100000000000001" customHeight="1">
      <c r="A36" s="916"/>
      <c r="B36" s="916"/>
      <c r="C36" s="916"/>
      <c r="D36" s="916"/>
      <c r="E36" s="916"/>
      <c r="F36" s="916"/>
      <c r="G36" s="916"/>
      <c r="H36" s="916"/>
      <c r="I36" s="916"/>
      <c r="J36" s="916"/>
      <c r="K36" s="2160"/>
      <c r="L36" s="2160"/>
      <c r="M36" s="2160"/>
      <c r="N36" s="2160"/>
      <c r="O36" s="2160"/>
      <c r="P36" s="2160"/>
      <c r="Q36" s="2160"/>
      <c r="R36" s="2160"/>
      <c r="S36" s="2160"/>
      <c r="T36" s="2160"/>
      <c r="U36" s="2160"/>
      <c r="V36" s="2160"/>
      <c r="W36" s="2160"/>
      <c r="X36" s="2160"/>
      <c r="Y36" s="2160"/>
      <c r="Z36" s="2160"/>
      <c r="AA36" s="2160"/>
      <c r="AB36" s="2160"/>
      <c r="AC36" s="2160"/>
    </row>
    <row r="37" spans="1:29" s="870" customFormat="1" ht="17.100000000000001" customHeight="1">
      <c r="A37" s="915" t="s">
        <v>3983</v>
      </c>
      <c r="B37" s="915"/>
      <c r="C37" s="915"/>
      <c r="D37" s="915"/>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row>
    <row r="38" spans="1:29" ht="17.100000000000001" customHeight="1">
      <c r="A38" s="2152"/>
      <c r="B38" s="2152"/>
      <c r="C38" s="2152"/>
      <c r="D38" s="2152"/>
      <c r="E38" s="2152"/>
      <c r="F38" s="2152"/>
      <c r="G38" s="2152"/>
      <c r="H38" s="2152"/>
      <c r="I38" s="2152"/>
      <c r="J38" s="2152"/>
      <c r="K38" s="2152"/>
      <c r="L38" s="2152"/>
      <c r="M38" s="2152"/>
      <c r="N38" s="2152"/>
      <c r="O38" s="2152"/>
      <c r="P38" s="2152"/>
      <c r="Q38" s="2152"/>
      <c r="R38" s="2152"/>
      <c r="S38" s="2152"/>
      <c r="T38" s="2152"/>
      <c r="U38" s="2152"/>
      <c r="V38" s="2152"/>
      <c r="W38" s="2152"/>
      <c r="X38" s="2152"/>
      <c r="Y38" s="2152"/>
      <c r="Z38" s="2152"/>
      <c r="AA38" s="2152"/>
      <c r="AB38" s="2152"/>
      <c r="AC38" s="2152"/>
    </row>
    <row r="39" spans="1:29" ht="17.100000000000001" customHeight="1">
      <c r="A39" s="2152"/>
      <c r="B39" s="2152"/>
      <c r="C39" s="2152"/>
      <c r="D39" s="2152"/>
      <c r="E39" s="2152"/>
      <c r="F39" s="2152"/>
      <c r="G39" s="2152"/>
      <c r="H39" s="2152"/>
      <c r="I39" s="2152"/>
      <c r="J39" s="2152"/>
      <c r="K39" s="2152"/>
      <c r="L39" s="2152"/>
      <c r="M39" s="2152"/>
      <c r="N39" s="2152"/>
      <c r="O39" s="2152"/>
      <c r="P39" s="2152"/>
      <c r="Q39" s="2152"/>
      <c r="R39" s="2152"/>
      <c r="S39" s="2152"/>
      <c r="T39" s="2152"/>
      <c r="U39" s="2152"/>
      <c r="V39" s="2152"/>
      <c r="W39" s="2152"/>
      <c r="X39" s="2152"/>
      <c r="Y39" s="2152"/>
      <c r="Z39" s="2152"/>
      <c r="AA39" s="2152"/>
      <c r="AB39" s="2152"/>
      <c r="AC39" s="2152"/>
    </row>
    <row r="40" spans="1:29" ht="20.100000000000001" customHeight="1">
      <c r="A40" s="2164"/>
      <c r="B40" s="2164"/>
      <c r="C40" s="2164"/>
      <c r="D40" s="2164"/>
      <c r="E40" s="2164"/>
      <c r="F40" s="2164"/>
      <c r="G40" s="2164"/>
      <c r="H40" s="2164"/>
      <c r="I40" s="2164"/>
      <c r="J40" s="2164"/>
      <c r="K40" s="2164"/>
      <c r="L40" s="2164"/>
      <c r="M40" s="2164"/>
      <c r="N40" s="2164"/>
      <c r="O40" s="2164"/>
      <c r="P40" s="2164"/>
      <c r="Q40" s="2164"/>
      <c r="R40" s="2164"/>
      <c r="S40" s="2164"/>
      <c r="T40" s="2164"/>
      <c r="U40" s="2164"/>
      <c r="V40" s="2164"/>
      <c r="W40" s="2164"/>
      <c r="X40" s="2164"/>
      <c r="Y40" s="2164"/>
      <c r="Z40" s="2164"/>
      <c r="AA40" s="2164"/>
      <c r="AB40" s="2164"/>
      <c r="AC40" s="2164"/>
    </row>
    <row r="86" spans="1:1" ht="20.100000000000001" customHeight="1">
      <c r="A86" s="905" t="s">
        <v>2895</v>
      </c>
    </row>
    <row r="87" spans="1:1" ht="20.100000000000001" customHeight="1">
      <c r="A87" s="905" t="s">
        <v>2897</v>
      </c>
    </row>
    <row r="88" spans="1:1" ht="20.100000000000001" customHeight="1">
      <c r="A88" s="905" t="s">
        <v>2899</v>
      </c>
    </row>
    <row r="89" spans="1:1" ht="20.100000000000001" customHeight="1">
      <c r="A89" s="905" t="s">
        <v>2901</v>
      </c>
    </row>
    <row r="90" spans="1:1" ht="20.100000000000001" customHeight="1">
      <c r="A90" s="927" t="s">
        <v>2903</v>
      </c>
    </row>
    <row r="91" spans="1:1" ht="20.100000000000001" customHeight="1">
      <c r="A91" s="927" t="s">
        <v>2905</v>
      </c>
    </row>
    <row r="92" spans="1:1" ht="20.100000000000001" customHeight="1">
      <c r="A92" s="927" t="s">
        <v>2907</v>
      </c>
    </row>
    <row r="93" spans="1:1" ht="20.100000000000001" customHeight="1">
      <c r="A93" s="927" t="s">
        <v>2909</v>
      </c>
    </row>
    <row r="94" spans="1:1" ht="20.100000000000001" customHeight="1">
      <c r="A94" s="927" t="s">
        <v>2911</v>
      </c>
    </row>
    <row r="95" spans="1:1" ht="20.100000000000001" customHeight="1">
      <c r="A95" s="927" t="s">
        <v>2913</v>
      </c>
    </row>
    <row r="96" spans="1:1" ht="20.100000000000001" customHeight="1">
      <c r="A96" s="927" t="s">
        <v>2915</v>
      </c>
    </row>
    <row r="97" spans="1:1" ht="20.100000000000001" customHeight="1">
      <c r="A97" s="927" t="s">
        <v>2917</v>
      </c>
    </row>
    <row r="98" spans="1:1" ht="20.100000000000001" customHeight="1">
      <c r="A98" s="927" t="s">
        <v>2919</v>
      </c>
    </row>
    <row r="99" spans="1:1" ht="20.100000000000001" customHeight="1">
      <c r="A99" s="927" t="s">
        <v>2921</v>
      </c>
    </row>
  </sheetData>
  <mergeCells count="29">
    <mergeCell ref="A38:AC38"/>
    <mergeCell ref="A39:AC39"/>
    <mergeCell ref="A40:AC40"/>
    <mergeCell ref="AF30:AG30"/>
    <mergeCell ref="AF31:AG31"/>
    <mergeCell ref="K33:AC33"/>
    <mergeCell ref="K35:AC35"/>
    <mergeCell ref="K36:AC36"/>
    <mergeCell ref="K34:AC34"/>
    <mergeCell ref="AB27:AB28"/>
    <mergeCell ref="J29:Q29"/>
    <mergeCell ref="T29:AA29"/>
    <mergeCell ref="AF14:AG14"/>
    <mergeCell ref="AF18:AG18"/>
    <mergeCell ref="AF20:AG20"/>
    <mergeCell ref="I22:L22"/>
    <mergeCell ref="J25:Q26"/>
    <mergeCell ref="T25:AA26"/>
    <mergeCell ref="I27:I28"/>
    <mergeCell ref="J27:Q28"/>
    <mergeCell ref="R27:R28"/>
    <mergeCell ref="S27:S28"/>
    <mergeCell ref="T27:AA28"/>
    <mergeCell ref="J12:AC12"/>
    <mergeCell ref="A2:AC2"/>
    <mergeCell ref="F5:AC5"/>
    <mergeCell ref="F6:AC6"/>
    <mergeCell ref="V8:AB8"/>
    <mergeCell ref="V11:AB11"/>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F8" sqref="F8:I12"/>
    </sheetView>
  </sheetViews>
  <sheetFormatPr defaultColWidth="2.5" defaultRowHeight="12.75"/>
  <cols>
    <col min="1" max="29" width="3" style="942" customWidth="1"/>
    <col min="30" max="33" width="2.5" style="942"/>
    <col min="34" max="34" width="17.125" style="942" customWidth="1"/>
    <col min="35" max="64" width="2.875" style="942" customWidth="1"/>
    <col min="65" max="256" width="2.5" style="942"/>
    <col min="257" max="285" width="3" style="942" customWidth="1"/>
    <col min="286" max="289" width="2.5" style="942"/>
    <col min="290" max="290" width="17.125" style="942" customWidth="1"/>
    <col min="291" max="320" width="2.875" style="942" customWidth="1"/>
    <col min="321" max="512" width="2.5" style="942"/>
    <col min="513" max="541" width="3" style="942" customWidth="1"/>
    <col min="542" max="545" width="2.5" style="942"/>
    <col min="546" max="546" width="17.125" style="942" customWidth="1"/>
    <col min="547" max="576" width="2.875" style="942" customWidth="1"/>
    <col min="577" max="768" width="2.5" style="942"/>
    <col min="769" max="797" width="3" style="942" customWidth="1"/>
    <col min="798" max="801" width="2.5" style="942"/>
    <col min="802" max="802" width="17.125" style="942" customWidth="1"/>
    <col min="803" max="832" width="2.875" style="942" customWidth="1"/>
    <col min="833" max="1024" width="2.5" style="942"/>
    <col min="1025" max="1053" width="3" style="942" customWidth="1"/>
    <col min="1054" max="1057" width="2.5" style="942"/>
    <col min="1058" max="1058" width="17.125" style="942" customWidth="1"/>
    <col min="1059" max="1088" width="2.875" style="942" customWidth="1"/>
    <col min="1089" max="1280" width="2.5" style="942"/>
    <col min="1281" max="1309" width="3" style="942" customWidth="1"/>
    <col min="1310" max="1313" width="2.5" style="942"/>
    <col min="1314" max="1314" width="17.125" style="942" customWidth="1"/>
    <col min="1315" max="1344" width="2.875" style="942" customWidth="1"/>
    <col min="1345" max="1536" width="2.5" style="942"/>
    <col min="1537" max="1565" width="3" style="942" customWidth="1"/>
    <col min="1566" max="1569" width="2.5" style="942"/>
    <col min="1570" max="1570" width="17.125" style="942" customWidth="1"/>
    <col min="1571" max="1600" width="2.875" style="942" customWidth="1"/>
    <col min="1601" max="1792" width="2.5" style="942"/>
    <col min="1793" max="1821" width="3" style="942" customWidth="1"/>
    <col min="1822" max="1825" width="2.5" style="942"/>
    <col min="1826" max="1826" width="17.125" style="942" customWidth="1"/>
    <col min="1827" max="1856" width="2.875" style="942" customWidth="1"/>
    <col min="1857" max="2048" width="2.5" style="942"/>
    <col min="2049" max="2077" width="3" style="942" customWidth="1"/>
    <col min="2078" max="2081" width="2.5" style="942"/>
    <col min="2082" max="2082" width="17.125" style="942" customWidth="1"/>
    <col min="2083" max="2112" width="2.875" style="942" customWidth="1"/>
    <col min="2113" max="2304" width="2.5" style="942"/>
    <col min="2305" max="2333" width="3" style="942" customWidth="1"/>
    <col min="2334" max="2337" width="2.5" style="942"/>
    <col min="2338" max="2338" width="17.125" style="942" customWidth="1"/>
    <col min="2339" max="2368" width="2.875" style="942" customWidth="1"/>
    <col min="2369" max="2560" width="2.5" style="942"/>
    <col min="2561" max="2589" width="3" style="942" customWidth="1"/>
    <col min="2590" max="2593" width="2.5" style="942"/>
    <col min="2594" max="2594" width="17.125" style="942" customWidth="1"/>
    <col min="2595" max="2624" width="2.875" style="942" customWidth="1"/>
    <col min="2625" max="2816" width="2.5" style="942"/>
    <col min="2817" max="2845" width="3" style="942" customWidth="1"/>
    <col min="2846" max="2849" width="2.5" style="942"/>
    <col min="2850" max="2850" width="17.125" style="942" customWidth="1"/>
    <col min="2851" max="2880" width="2.875" style="942" customWidth="1"/>
    <col min="2881" max="3072" width="2.5" style="942"/>
    <col min="3073" max="3101" width="3" style="942" customWidth="1"/>
    <col min="3102" max="3105" width="2.5" style="942"/>
    <col min="3106" max="3106" width="17.125" style="942" customWidth="1"/>
    <col min="3107" max="3136" width="2.875" style="942" customWidth="1"/>
    <col min="3137" max="3328" width="2.5" style="942"/>
    <col min="3329" max="3357" width="3" style="942" customWidth="1"/>
    <col min="3358" max="3361" width="2.5" style="942"/>
    <col min="3362" max="3362" width="17.125" style="942" customWidth="1"/>
    <col min="3363" max="3392" width="2.875" style="942" customWidth="1"/>
    <col min="3393" max="3584" width="2.5" style="942"/>
    <col min="3585" max="3613" width="3" style="942" customWidth="1"/>
    <col min="3614" max="3617" width="2.5" style="942"/>
    <col min="3618" max="3618" width="17.125" style="942" customWidth="1"/>
    <col min="3619" max="3648" width="2.875" style="942" customWidth="1"/>
    <col min="3649" max="3840" width="2.5" style="942"/>
    <col min="3841" max="3869" width="3" style="942" customWidth="1"/>
    <col min="3870" max="3873" width="2.5" style="942"/>
    <col min="3874" max="3874" width="17.125" style="942" customWidth="1"/>
    <col min="3875" max="3904" width="2.875" style="942" customWidth="1"/>
    <col min="3905" max="4096" width="2.5" style="942"/>
    <col min="4097" max="4125" width="3" style="942" customWidth="1"/>
    <col min="4126" max="4129" width="2.5" style="942"/>
    <col min="4130" max="4130" width="17.125" style="942" customWidth="1"/>
    <col min="4131" max="4160" width="2.875" style="942" customWidth="1"/>
    <col min="4161" max="4352" width="2.5" style="942"/>
    <col min="4353" max="4381" width="3" style="942" customWidth="1"/>
    <col min="4382" max="4385" width="2.5" style="942"/>
    <col min="4386" max="4386" width="17.125" style="942" customWidth="1"/>
    <col min="4387" max="4416" width="2.875" style="942" customWidth="1"/>
    <col min="4417" max="4608" width="2.5" style="942"/>
    <col min="4609" max="4637" width="3" style="942" customWidth="1"/>
    <col min="4638" max="4641" width="2.5" style="942"/>
    <col min="4642" max="4642" width="17.125" style="942" customWidth="1"/>
    <col min="4643" max="4672" width="2.875" style="942" customWidth="1"/>
    <col min="4673" max="4864" width="2.5" style="942"/>
    <col min="4865" max="4893" width="3" style="942" customWidth="1"/>
    <col min="4894" max="4897" width="2.5" style="942"/>
    <col min="4898" max="4898" width="17.125" style="942" customWidth="1"/>
    <col min="4899" max="4928" width="2.875" style="942" customWidth="1"/>
    <col min="4929" max="5120" width="2.5" style="942"/>
    <col min="5121" max="5149" width="3" style="942" customWidth="1"/>
    <col min="5150" max="5153" width="2.5" style="942"/>
    <col min="5154" max="5154" width="17.125" style="942" customWidth="1"/>
    <col min="5155" max="5184" width="2.875" style="942" customWidth="1"/>
    <col min="5185" max="5376" width="2.5" style="942"/>
    <col min="5377" max="5405" width="3" style="942" customWidth="1"/>
    <col min="5406" max="5409" width="2.5" style="942"/>
    <col min="5410" max="5410" width="17.125" style="942" customWidth="1"/>
    <col min="5411" max="5440" width="2.875" style="942" customWidth="1"/>
    <col min="5441" max="5632" width="2.5" style="942"/>
    <col min="5633" max="5661" width="3" style="942" customWidth="1"/>
    <col min="5662" max="5665" width="2.5" style="942"/>
    <col min="5666" max="5666" width="17.125" style="942" customWidth="1"/>
    <col min="5667" max="5696" width="2.875" style="942" customWidth="1"/>
    <col min="5697" max="5888" width="2.5" style="942"/>
    <col min="5889" max="5917" width="3" style="942" customWidth="1"/>
    <col min="5918" max="5921" width="2.5" style="942"/>
    <col min="5922" max="5922" width="17.125" style="942" customWidth="1"/>
    <col min="5923" max="5952" width="2.875" style="942" customWidth="1"/>
    <col min="5953" max="6144" width="2.5" style="942"/>
    <col min="6145" max="6173" width="3" style="942" customWidth="1"/>
    <col min="6174" max="6177" width="2.5" style="942"/>
    <col min="6178" max="6178" width="17.125" style="942" customWidth="1"/>
    <col min="6179" max="6208" width="2.875" style="942" customWidth="1"/>
    <col min="6209" max="6400" width="2.5" style="942"/>
    <col min="6401" max="6429" width="3" style="942" customWidth="1"/>
    <col min="6430" max="6433" width="2.5" style="942"/>
    <col min="6434" max="6434" width="17.125" style="942" customWidth="1"/>
    <col min="6435" max="6464" width="2.875" style="942" customWidth="1"/>
    <col min="6465" max="6656" width="2.5" style="942"/>
    <col min="6657" max="6685" width="3" style="942" customWidth="1"/>
    <col min="6686" max="6689" width="2.5" style="942"/>
    <col min="6690" max="6690" width="17.125" style="942" customWidth="1"/>
    <col min="6691" max="6720" width="2.875" style="942" customWidth="1"/>
    <col min="6721" max="6912" width="2.5" style="942"/>
    <col min="6913" max="6941" width="3" style="942" customWidth="1"/>
    <col min="6942" max="6945" width="2.5" style="942"/>
    <col min="6946" max="6946" width="17.125" style="942" customWidth="1"/>
    <col min="6947" max="6976" width="2.875" style="942" customWidth="1"/>
    <col min="6977" max="7168" width="2.5" style="942"/>
    <col min="7169" max="7197" width="3" style="942" customWidth="1"/>
    <col min="7198" max="7201" width="2.5" style="942"/>
    <col min="7202" max="7202" width="17.125" style="942" customWidth="1"/>
    <col min="7203" max="7232" width="2.875" style="942" customWidth="1"/>
    <col min="7233" max="7424" width="2.5" style="942"/>
    <col min="7425" max="7453" width="3" style="942" customWidth="1"/>
    <col min="7454" max="7457" width="2.5" style="942"/>
    <col min="7458" max="7458" width="17.125" style="942" customWidth="1"/>
    <col min="7459" max="7488" width="2.875" style="942" customWidth="1"/>
    <col min="7489" max="7680" width="2.5" style="942"/>
    <col min="7681" max="7709" width="3" style="942" customWidth="1"/>
    <col min="7710" max="7713" width="2.5" style="942"/>
    <col min="7714" max="7714" width="17.125" style="942" customWidth="1"/>
    <col min="7715" max="7744" width="2.875" style="942" customWidth="1"/>
    <col min="7745" max="7936" width="2.5" style="942"/>
    <col min="7937" max="7965" width="3" style="942" customWidth="1"/>
    <col min="7966" max="7969" width="2.5" style="942"/>
    <col min="7970" max="7970" width="17.125" style="942" customWidth="1"/>
    <col min="7971" max="8000" width="2.875" style="942" customWidth="1"/>
    <col min="8001" max="8192" width="2.5" style="942"/>
    <col min="8193" max="8221" width="3" style="942" customWidth="1"/>
    <col min="8222" max="8225" width="2.5" style="942"/>
    <col min="8226" max="8226" width="17.125" style="942" customWidth="1"/>
    <col min="8227" max="8256" width="2.875" style="942" customWidth="1"/>
    <col min="8257" max="8448" width="2.5" style="942"/>
    <col min="8449" max="8477" width="3" style="942" customWidth="1"/>
    <col min="8478" max="8481" width="2.5" style="942"/>
    <col min="8482" max="8482" width="17.125" style="942" customWidth="1"/>
    <col min="8483" max="8512" width="2.875" style="942" customWidth="1"/>
    <col min="8513" max="8704" width="2.5" style="942"/>
    <col min="8705" max="8733" width="3" style="942" customWidth="1"/>
    <col min="8734" max="8737" width="2.5" style="942"/>
    <col min="8738" max="8738" width="17.125" style="942" customWidth="1"/>
    <col min="8739" max="8768" width="2.875" style="942" customWidth="1"/>
    <col min="8769" max="8960" width="2.5" style="942"/>
    <col min="8961" max="8989" width="3" style="942" customWidth="1"/>
    <col min="8990" max="8993" width="2.5" style="942"/>
    <col min="8994" max="8994" width="17.125" style="942" customWidth="1"/>
    <col min="8995" max="9024" width="2.875" style="942" customWidth="1"/>
    <col min="9025" max="9216" width="2.5" style="942"/>
    <col min="9217" max="9245" width="3" style="942" customWidth="1"/>
    <col min="9246" max="9249" width="2.5" style="942"/>
    <col min="9250" max="9250" width="17.125" style="942" customWidth="1"/>
    <col min="9251" max="9280" width="2.875" style="942" customWidth="1"/>
    <col min="9281" max="9472" width="2.5" style="942"/>
    <col min="9473" max="9501" width="3" style="942" customWidth="1"/>
    <col min="9502" max="9505" width="2.5" style="942"/>
    <col min="9506" max="9506" width="17.125" style="942" customWidth="1"/>
    <col min="9507" max="9536" width="2.875" style="942" customWidth="1"/>
    <col min="9537" max="9728" width="2.5" style="942"/>
    <col min="9729" max="9757" width="3" style="942" customWidth="1"/>
    <col min="9758" max="9761" width="2.5" style="942"/>
    <col min="9762" max="9762" width="17.125" style="942" customWidth="1"/>
    <col min="9763" max="9792" width="2.875" style="942" customWidth="1"/>
    <col min="9793" max="9984" width="2.5" style="942"/>
    <col min="9985" max="10013" width="3" style="942" customWidth="1"/>
    <col min="10014" max="10017" width="2.5" style="942"/>
    <col min="10018" max="10018" width="17.125" style="942" customWidth="1"/>
    <col min="10019" max="10048" width="2.875" style="942" customWidth="1"/>
    <col min="10049" max="10240" width="2.5" style="942"/>
    <col min="10241" max="10269" width="3" style="942" customWidth="1"/>
    <col min="10270" max="10273" width="2.5" style="942"/>
    <col min="10274" max="10274" width="17.125" style="942" customWidth="1"/>
    <col min="10275" max="10304" width="2.875" style="942" customWidth="1"/>
    <col min="10305" max="10496" width="2.5" style="942"/>
    <col min="10497" max="10525" width="3" style="942" customWidth="1"/>
    <col min="10526" max="10529" width="2.5" style="942"/>
    <col min="10530" max="10530" width="17.125" style="942" customWidth="1"/>
    <col min="10531" max="10560" width="2.875" style="942" customWidth="1"/>
    <col min="10561" max="10752" width="2.5" style="942"/>
    <col min="10753" max="10781" width="3" style="942" customWidth="1"/>
    <col min="10782" max="10785" width="2.5" style="942"/>
    <col min="10786" max="10786" width="17.125" style="942" customWidth="1"/>
    <col min="10787" max="10816" width="2.875" style="942" customWidth="1"/>
    <col min="10817" max="11008" width="2.5" style="942"/>
    <col min="11009" max="11037" width="3" style="942" customWidth="1"/>
    <col min="11038" max="11041" width="2.5" style="942"/>
    <col min="11042" max="11042" width="17.125" style="942" customWidth="1"/>
    <col min="11043" max="11072" width="2.875" style="942" customWidth="1"/>
    <col min="11073" max="11264" width="2.5" style="942"/>
    <col min="11265" max="11293" width="3" style="942" customWidth="1"/>
    <col min="11294" max="11297" width="2.5" style="942"/>
    <col min="11298" max="11298" width="17.125" style="942" customWidth="1"/>
    <col min="11299" max="11328" width="2.875" style="942" customWidth="1"/>
    <col min="11329" max="11520" width="2.5" style="942"/>
    <col min="11521" max="11549" width="3" style="942" customWidth="1"/>
    <col min="11550" max="11553" width="2.5" style="942"/>
    <col min="11554" max="11554" width="17.125" style="942" customWidth="1"/>
    <col min="11555" max="11584" width="2.875" style="942" customWidth="1"/>
    <col min="11585" max="11776" width="2.5" style="942"/>
    <col min="11777" max="11805" width="3" style="942" customWidth="1"/>
    <col min="11806" max="11809" width="2.5" style="942"/>
    <col min="11810" max="11810" width="17.125" style="942" customWidth="1"/>
    <col min="11811" max="11840" width="2.875" style="942" customWidth="1"/>
    <col min="11841" max="12032" width="2.5" style="942"/>
    <col min="12033" max="12061" width="3" style="942" customWidth="1"/>
    <col min="12062" max="12065" width="2.5" style="942"/>
    <col min="12066" max="12066" width="17.125" style="942" customWidth="1"/>
    <col min="12067" max="12096" width="2.875" style="942" customWidth="1"/>
    <col min="12097" max="12288" width="2.5" style="942"/>
    <col min="12289" max="12317" width="3" style="942" customWidth="1"/>
    <col min="12318" max="12321" width="2.5" style="942"/>
    <col min="12322" max="12322" width="17.125" style="942" customWidth="1"/>
    <col min="12323" max="12352" width="2.875" style="942" customWidth="1"/>
    <col min="12353" max="12544" width="2.5" style="942"/>
    <col min="12545" max="12573" width="3" style="942" customWidth="1"/>
    <col min="12574" max="12577" width="2.5" style="942"/>
    <col min="12578" max="12578" width="17.125" style="942" customWidth="1"/>
    <col min="12579" max="12608" width="2.875" style="942" customWidth="1"/>
    <col min="12609" max="12800" width="2.5" style="942"/>
    <col min="12801" max="12829" width="3" style="942" customWidth="1"/>
    <col min="12830" max="12833" width="2.5" style="942"/>
    <col min="12834" max="12834" width="17.125" style="942" customWidth="1"/>
    <col min="12835" max="12864" width="2.875" style="942" customWidth="1"/>
    <col min="12865" max="13056" width="2.5" style="942"/>
    <col min="13057" max="13085" width="3" style="942" customWidth="1"/>
    <col min="13086" max="13089" width="2.5" style="942"/>
    <col min="13090" max="13090" width="17.125" style="942" customWidth="1"/>
    <col min="13091" max="13120" width="2.875" style="942" customWidth="1"/>
    <col min="13121" max="13312" width="2.5" style="942"/>
    <col min="13313" max="13341" width="3" style="942" customWidth="1"/>
    <col min="13342" max="13345" width="2.5" style="942"/>
    <col min="13346" max="13346" width="17.125" style="942" customWidth="1"/>
    <col min="13347" max="13376" width="2.875" style="942" customWidth="1"/>
    <col min="13377" max="13568" width="2.5" style="942"/>
    <col min="13569" max="13597" width="3" style="942" customWidth="1"/>
    <col min="13598" max="13601" width="2.5" style="942"/>
    <col min="13602" max="13602" width="17.125" style="942" customWidth="1"/>
    <col min="13603" max="13632" width="2.875" style="942" customWidth="1"/>
    <col min="13633" max="13824" width="2.5" style="942"/>
    <col min="13825" max="13853" width="3" style="942" customWidth="1"/>
    <col min="13854" max="13857" width="2.5" style="942"/>
    <col min="13858" max="13858" width="17.125" style="942" customWidth="1"/>
    <col min="13859" max="13888" width="2.875" style="942" customWidth="1"/>
    <col min="13889" max="14080" width="2.5" style="942"/>
    <col min="14081" max="14109" width="3" style="942" customWidth="1"/>
    <col min="14110" max="14113" width="2.5" style="942"/>
    <col min="14114" max="14114" width="17.125" style="942" customWidth="1"/>
    <col min="14115" max="14144" width="2.875" style="942" customWidth="1"/>
    <col min="14145" max="14336" width="2.5" style="942"/>
    <col min="14337" max="14365" width="3" style="942" customWidth="1"/>
    <col min="14366" max="14369" width="2.5" style="942"/>
    <col min="14370" max="14370" width="17.125" style="942" customWidth="1"/>
    <col min="14371" max="14400" width="2.875" style="942" customWidth="1"/>
    <col min="14401" max="14592" width="2.5" style="942"/>
    <col min="14593" max="14621" width="3" style="942" customWidth="1"/>
    <col min="14622" max="14625" width="2.5" style="942"/>
    <col min="14626" max="14626" width="17.125" style="942" customWidth="1"/>
    <col min="14627" max="14656" width="2.875" style="942" customWidth="1"/>
    <col min="14657" max="14848" width="2.5" style="942"/>
    <col min="14849" max="14877" width="3" style="942" customWidth="1"/>
    <col min="14878" max="14881" width="2.5" style="942"/>
    <col min="14882" max="14882" width="17.125" style="942" customWidth="1"/>
    <col min="14883" max="14912" width="2.875" style="942" customWidth="1"/>
    <col min="14913" max="15104" width="2.5" style="942"/>
    <col min="15105" max="15133" width="3" style="942" customWidth="1"/>
    <col min="15134" max="15137" width="2.5" style="942"/>
    <col min="15138" max="15138" width="17.125" style="942" customWidth="1"/>
    <col min="15139" max="15168" width="2.875" style="942" customWidth="1"/>
    <col min="15169" max="15360" width="2.5" style="942"/>
    <col min="15361" max="15389" width="3" style="942" customWidth="1"/>
    <col min="15390" max="15393" width="2.5" style="942"/>
    <col min="15394" max="15394" width="17.125" style="942" customWidth="1"/>
    <col min="15395" max="15424" width="2.875" style="942" customWidth="1"/>
    <col min="15425" max="15616" width="2.5" style="942"/>
    <col min="15617" max="15645" width="3" style="942" customWidth="1"/>
    <col min="15646" max="15649" width="2.5" style="942"/>
    <col min="15650" max="15650" width="17.125" style="942" customWidth="1"/>
    <col min="15651" max="15680" width="2.875" style="942" customWidth="1"/>
    <col min="15681" max="15872" width="2.5" style="942"/>
    <col min="15873" max="15901" width="3" style="942" customWidth="1"/>
    <col min="15902" max="15905" width="2.5" style="942"/>
    <col min="15906" max="15906" width="17.125" style="942" customWidth="1"/>
    <col min="15907" max="15936" width="2.875" style="942" customWidth="1"/>
    <col min="15937" max="16128" width="2.5" style="942"/>
    <col min="16129" max="16157" width="3" style="942" customWidth="1"/>
    <col min="16158" max="16161" width="2.5" style="942"/>
    <col min="16162" max="16162" width="17.125" style="942" customWidth="1"/>
    <col min="16163" max="16192" width="2.875" style="942" customWidth="1"/>
    <col min="16193" max="16384" width="2.5" style="942"/>
  </cols>
  <sheetData>
    <row r="1" spans="1:64" ht="16.5" customHeight="1">
      <c r="A1" s="2174" t="s">
        <v>3984</v>
      </c>
      <c r="B1" s="2174"/>
      <c r="C1" s="2174"/>
      <c r="D1" s="2174"/>
      <c r="E1" s="2174"/>
      <c r="F1" s="2174"/>
      <c r="G1" s="2174"/>
      <c r="H1" s="2174"/>
      <c r="I1" s="2174"/>
      <c r="J1" s="2174"/>
      <c r="K1" s="2174"/>
      <c r="L1" s="2174"/>
      <c r="M1" s="2174"/>
      <c r="N1" s="2174"/>
      <c r="O1" s="2174"/>
      <c r="P1" s="2174"/>
      <c r="Q1" s="2174"/>
      <c r="R1" s="2174"/>
      <c r="S1" s="2174"/>
      <c r="T1" s="2174"/>
      <c r="U1" s="2174"/>
      <c r="V1" s="2174"/>
      <c r="W1" s="2174"/>
      <c r="X1" s="2174"/>
      <c r="Y1" s="2174"/>
      <c r="Z1" s="2174"/>
      <c r="AA1" s="2174"/>
      <c r="AB1" s="2174"/>
      <c r="AC1" s="2174"/>
      <c r="AH1" s="2175" t="s">
        <v>3985</v>
      </c>
      <c r="AI1" s="2175"/>
      <c r="AJ1" s="2175"/>
      <c r="AK1" s="2175"/>
      <c r="AL1" s="2175"/>
      <c r="AM1" s="2175"/>
    </row>
    <row r="2" spans="1:64" ht="16.5" customHeight="1">
      <c r="A2" s="943" t="s">
        <v>3986</v>
      </c>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H2" s="2176"/>
      <c r="AI2" s="2176"/>
      <c r="AJ2" s="2176"/>
      <c r="AK2" s="2176"/>
      <c r="AL2" s="2176"/>
      <c r="AM2" s="2176"/>
    </row>
    <row r="3" spans="1:64" s="944" customFormat="1" ht="13.15" customHeight="1">
      <c r="A3" s="2165"/>
      <c r="B3" s="2166"/>
      <c r="C3" s="2166"/>
      <c r="D3" s="2166"/>
      <c r="E3" s="2167"/>
      <c r="F3" s="2177" t="s">
        <v>3987</v>
      </c>
      <c r="G3" s="2178"/>
      <c r="H3" s="2178"/>
      <c r="I3" s="2179"/>
      <c r="J3" s="2186" t="s">
        <v>3988</v>
      </c>
      <c r="K3" s="2187"/>
      <c r="L3" s="2187"/>
      <c r="M3" s="2188"/>
      <c r="N3" s="2177" t="s">
        <v>3989</v>
      </c>
      <c r="O3" s="2178"/>
      <c r="P3" s="2178"/>
      <c r="Q3" s="2179"/>
      <c r="R3" s="2186" t="s">
        <v>3990</v>
      </c>
      <c r="S3" s="2187"/>
      <c r="T3" s="2187"/>
      <c r="U3" s="2188"/>
      <c r="V3" s="2186" t="s">
        <v>3991</v>
      </c>
      <c r="W3" s="2187"/>
      <c r="X3" s="2187"/>
      <c r="Y3" s="2188"/>
      <c r="Z3" s="2177" t="s">
        <v>3992</v>
      </c>
      <c r="AA3" s="2178"/>
      <c r="AB3" s="2178"/>
      <c r="AC3" s="2179"/>
      <c r="AH3" s="2195"/>
      <c r="AI3" s="2165" t="s">
        <v>3987</v>
      </c>
      <c r="AJ3" s="2166"/>
      <c r="AK3" s="2166"/>
      <c r="AL3" s="2166"/>
      <c r="AM3" s="2167"/>
      <c r="AN3" s="2165" t="s">
        <v>3988</v>
      </c>
      <c r="AO3" s="2166"/>
      <c r="AP3" s="2166"/>
      <c r="AQ3" s="2166"/>
      <c r="AR3" s="2167"/>
      <c r="AS3" s="2165" t="s">
        <v>3989</v>
      </c>
      <c r="AT3" s="2166"/>
      <c r="AU3" s="2166"/>
      <c r="AV3" s="2166"/>
      <c r="AW3" s="2167"/>
      <c r="AX3" s="2165" t="s">
        <v>3990</v>
      </c>
      <c r="AY3" s="2166"/>
      <c r="AZ3" s="2166"/>
      <c r="BA3" s="2166"/>
      <c r="BB3" s="2167"/>
      <c r="BC3" s="2165" t="s">
        <v>3991</v>
      </c>
      <c r="BD3" s="2166"/>
      <c r="BE3" s="2166"/>
      <c r="BF3" s="2166"/>
      <c r="BG3" s="2167"/>
      <c r="BH3" s="2165" t="s">
        <v>3992</v>
      </c>
      <c r="BI3" s="2166"/>
      <c r="BJ3" s="2166"/>
      <c r="BK3" s="2166"/>
      <c r="BL3" s="2167"/>
    </row>
    <row r="4" spans="1:64" s="944" customFormat="1" ht="13.15" customHeight="1">
      <c r="A4" s="2168"/>
      <c r="B4" s="2169"/>
      <c r="C4" s="2169"/>
      <c r="D4" s="2169"/>
      <c r="E4" s="2170"/>
      <c r="F4" s="2180"/>
      <c r="G4" s="2181"/>
      <c r="H4" s="2181"/>
      <c r="I4" s="2182"/>
      <c r="J4" s="2189"/>
      <c r="K4" s="2190"/>
      <c r="L4" s="2190"/>
      <c r="M4" s="2191"/>
      <c r="N4" s="2180"/>
      <c r="O4" s="2181"/>
      <c r="P4" s="2181"/>
      <c r="Q4" s="2182"/>
      <c r="R4" s="2189"/>
      <c r="S4" s="2190"/>
      <c r="T4" s="2190"/>
      <c r="U4" s="2191"/>
      <c r="V4" s="2189"/>
      <c r="W4" s="2190"/>
      <c r="X4" s="2190"/>
      <c r="Y4" s="2191"/>
      <c r="Z4" s="2180"/>
      <c r="AA4" s="2181"/>
      <c r="AB4" s="2181"/>
      <c r="AC4" s="2182"/>
      <c r="AH4" s="2196"/>
      <c r="AI4" s="2168"/>
      <c r="AJ4" s="2169"/>
      <c r="AK4" s="2169"/>
      <c r="AL4" s="2169"/>
      <c r="AM4" s="2170"/>
      <c r="AN4" s="2168"/>
      <c r="AO4" s="2169"/>
      <c r="AP4" s="2169"/>
      <c r="AQ4" s="2169"/>
      <c r="AR4" s="2170"/>
      <c r="AS4" s="2168"/>
      <c r="AT4" s="2169"/>
      <c r="AU4" s="2169"/>
      <c r="AV4" s="2169"/>
      <c r="AW4" s="2170"/>
      <c r="AX4" s="2168"/>
      <c r="AY4" s="2169"/>
      <c r="AZ4" s="2169"/>
      <c r="BA4" s="2169"/>
      <c r="BB4" s="2170"/>
      <c r="BC4" s="2168"/>
      <c r="BD4" s="2169"/>
      <c r="BE4" s="2169"/>
      <c r="BF4" s="2169"/>
      <c r="BG4" s="2170"/>
      <c r="BH4" s="2168"/>
      <c r="BI4" s="2169"/>
      <c r="BJ4" s="2169"/>
      <c r="BK4" s="2169"/>
      <c r="BL4" s="2170"/>
    </row>
    <row r="5" spans="1:64" s="944" customFormat="1" ht="13.15" customHeight="1">
      <c r="A5" s="2168"/>
      <c r="B5" s="2169"/>
      <c r="C5" s="2169"/>
      <c r="D5" s="2169"/>
      <c r="E5" s="2170"/>
      <c r="F5" s="2180"/>
      <c r="G5" s="2181"/>
      <c r="H5" s="2181"/>
      <c r="I5" s="2182"/>
      <c r="J5" s="2189"/>
      <c r="K5" s="2190"/>
      <c r="L5" s="2190"/>
      <c r="M5" s="2191"/>
      <c r="N5" s="2180"/>
      <c r="O5" s="2181"/>
      <c r="P5" s="2181"/>
      <c r="Q5" s="2182"/>
      <c r="R5" s="2189"/>
      <c r="S5" s="2190"/>
      <c r="T5" s="2190"/>
      <c r="U5" s="2191"/>
      <c r="V5" s="2189"/>
      <c r="W5" s="2190"/>
      <c r="X5" s="2190"/>
      <c r="Y5" s="2191"/>
      <c r="Z5" s="2180"/>
      <c r="AA5" s="2181"/>
      <c r="AB5" s="2181"/>
      <c r="AC5" s="2182"/>
      <c r="AH5" s="2196"/>
      <c r="AI5" s="2168"/>
      <c r="AJ5" s="2169"/>
      <c r="AK5" s="2169"/>
      <c r="AL5" s="2169"/>
      <c r="AM5" s="2170"/>
      <c r="AN5" s="2168"/>
      <c r="AO5" s="2169"/>
      <c r="AP5" s="2169"/>
      <c r="AQ5" s="2169"/>
      <c r="AR5" s="2170"/>
      <c r="AS5" s="2168"/>
      <c r="AT5" s="2169"/>
      <c r="AU5" s="2169"/>
      <c r="AV5" s="2169"/>
      <c r="AW5" s="2170"/>
      <c r="AX5" s="2168"/>
      <c r="AY5" s="2169"/>
      <c r="AZ5" s="2169"/>
      <c r="BA5" s="2169"/>
      <c r="BB5" s="2170"/>
      <c r="BC5" s="2168"/>
      <c r="BD5" s="2169"/>
      <c r="BE5" s="2169"/>
      <c r="BF5" s="2169"/>
      <c r="BG5" s="2170"/>
      <c r="BH5" s="2168"/>
      <c r="BI5" s="2169"/>
      <c r="BJ5" s="2169"/>
      <c r="BK5" s="2169"/>
      <c r="BL5" s="2170"/>
    </row>
    <row r="6" spans="1:64" s="944" customFormat="1" ht="13.15" customHeight="1">
      <c r="A6" s="2168"/>
      <c r="B6" s="2169"/>
      <c r="C6" s="2169"/>
      <c r="D6" s="2169"/>
      <c r="E6" s="2170"/>
      <c r="F6" s="2180"/>
      <c r="G6" s="2181"/>
      <c r="H6" s="2181"/>
      <c r="I6" s="2182"/>
      <c r="J6" s="2189"/>
      <c r="K6" s="2190"/>
      <c r="L6" s="2190"/>
      <c r="M6" s="2191"/>
      <c r="N6" s="2180"/>
      <c r="O6" s="2181"/>
      <c r="P6" s="2181"/>
      <c r="Q6" s="2182"/>
      <c r="R6" s="2189"/>
      <c r="S6" s="2190"/>
      <c r="T6" s="2190"/>
      <c r="U6" s="2191"/>
      <c r="V6" s="2189"/>
      <c r="W6" s="2190"/>
      <c r="X6" s="2190"/>
      <c r="Y6" s="2191"/>
      <c r="Z6" s="2180"/>
      <c r="AA6" s="2181"/>
      <c r="AB6" s="2181"/>
      <c r="AC6" s="2182"/>
      <c r="AH6" s="2196"/>
      <c r="AI6" s="2168"/>
      <c r="AJ6" s="2169"/>
      <c r="AK6" s="2169"/>
      <c r="AL6" s="2169"/>
      <c r="AM6" s="2170"/>
      <c r="AN6" s="2168"/>
      <c r="AO6" s="2169"/>
      <c r="AP6" s="2169"/>
      <c r="AQ6" s="2169"/>
      <c r="AR6" s="2170"/>
      <c r="AS6" s="2168"/>
      <c r="AT6" s="2169"/>
      <c r="AU6" s="2169"/>
      <c r="AV6" s="2169"/>
      <c r="AW6" s="2170"/>
      <c r="AX6" s="2168"/>
      <c r="AY6" s="2169"/>
      <c r="AZ6" s="2169"/>
      <c r="BA6" s="2169"/>
      <c r="BB6" s="2170"/>
      <c r="BC6" s="2168"/>
      <c r="BD6" s="2169"/>
      <c r="BE6" s="2169"/>
      <c r="BF6" s="2169"/>
      <c r="BG6" s="2170"/>
      <c r="BH6" s="2168"/>
      <c r="BI6" s="2169"/>
      <c r="BJ6" s="2169"/>
      <c r="BK6" s="2169"/>
      <c r="BL6" s="2170"/>
    </row>
    <row r="7" spans="1:64" s="944" customFormat="1" ht="13.15" customHeight="1">
      <c r="A7" s="2171"/>
      <c r="B7" s="2172"/>
      <c r="C7" s="2172"/>
      <c r="D7" s="2172"/>
      <c r="E7" s="2173"/>
      <c r="F7" s="2183"/>
      <c r="G7" s="2184"/>
      <c r="H7" s="2184"/>
      <c r="I7" s="2185"/>
      <c r="J7" s="2192"/>
      <c r="K7" s="2193"/>
      <c r="L7" s="2193"/>
      <c r="M7" s="2194"/>
      <c r="N7" s="2183"/>
      <c r="O7" s="2184"/>
      <c r="P7" s="2184"/>
      <c r="Q7" s="2185"/>
      <c r="R7" s="2192"/>
      <c r="S7" s="2193"/>
      <c r="T7" s="2193"/>
      <c r="U7" s="2194"/>
      <c r="V7" s="2192"/>
      <c r="W7" s="2193"/>
      <c r="X7" s="2193"/>
      <c r="Y7" s="2194"/>
      <c r="Z7" s="2183"/>
      <c r="AA7" s="2184"/>
      <c r="AB7" s="2184"/>
      <c r="AC7" s="2185"/>
      <c r="AH7" s="2197"/>
      <c r="AI7" s="2171"/>
      <c r="AJ7" s="2172"/>
      <c r="AK7" s="2172"/>
      <c r="AL7" s="2172"/>
      <c r="AM7" s="2173"/>
      <c r="AN7" s="2171"/>
      <c r="AO7" s="2172"/>
      <c r="AP7" s="2172"/>
      <c r="AQ7" s="2172"/>
      <c r="AR7" s="2173"/>
      <c r="AS7" s="2171"/>
      <c r="AT7" s="2172"/>
      <c r="AU7" s="2172"/>
      <c r="AV7" s="2172"/>
      <c r="AW7" s="2173"/>
      <c r="AX7" s="2171"/>
      <c r="AY7" s="2172"/>
      <c r="AZ7" s="2172"/>
      <c r="BA7" s="2172"/>
      <c r="BB7" s="2173"/>
      <c r="BC7" s="2171"/>
      <c r="BD7" s="2172"/>
      <c r="BE7" s="2172"/>
      <c r="BF7" s="2172"/>
      <c r="BG7" s="2173"/>
      <c r="BH7" s="2171"/>
      <c r="BI7" s="2172"/>
      <c r="BJ7" s="2172"/>
      <c r="BK7" s="2172"/>
      <c r="BL7" s="2173"/>
    </row>
    <row r="8" spans="1:64" s="944" customFormat="1" ht="13.15" customHeight="1">
      <c r="A8" s="2177" t="s">
        <v>3993</v>
      </c>
      <c r="B8" s="2178"/>
      <c r="C8" s="2178"/>
      <c r="D8" s="2178"/>
      <c r="E8" s="2179"/>
      <c r="F8" s="2198"/>
      <c r="G8" s="2199"/>
      <c r="H8" s="2199"/>
      <c r="I8" s="2200"/>
      <c r="J8" s="2198"/>
      <c r="K8" s="2199"/>
      <c r="L8" s="2199"/>
      <c r="M8" s="2200"/>
      <c r="N8" s="2198"/>
      <c r="O8" s="2199"/>
      <c r="P8" s="2199"/>
      <c r="Q8" s="2200"/>
      <c r="R8" s="2198"/>
      <c r="S8" s="2199"/>
      <c r="T8" s="2199"/>
      <c r="U8" s="2200"/>
      <c r="V8" s="2198"/>
      <c r="W8" s="2199"/>
      <c r="X8" s="2199"/>
      <c r="Y8" s="2200"/>
      <c r="Z8" s="2198"/>
      <c r="AA8" s="2199"/>
      <c r="AB8" s="2199"/>
      <c r="AC8" s="2200"/>
      <c r="AH8" s="2234" t="s">
        <v>3993</v>
      </c>
      <c r="AI8" s="2198" t="s">
        <v>3994</v>
      </c>
      <c r="AJ8" s="2199"/>
      <c r="AK8" s="2199"/>
      <c r="AL8" s="2199"/>
      <c r="AM8" s="2200"/>
      <c r="AN8" s="2198" t="s">
        <v>3995</v>
      </c>
      <c r="AO8" s="2199"/>
      <c r="AP8" s="2199"/>
      <c r="AQ8" s="2199"/>
      <c r="AR8" s="2200"/>
      <c r="AS8" s="2198" t="s">
        <v>3996</v>
      </c>
      <c r="AT8" s="2199"/>
      <c r="AU8" s="2199"/>
      <c r="AV8" s="2199"/>
      <c r="AW8" s="2200"/>
      <c r="AX8" s="2198" t="s">
        <v>3997</v>
      </c>
      <c r="AY8" s="2199"/>
      <c r="AZ8" s="2199"/>
      <c r="BA8" s="2199"/>
      <c r="BB8" s="2200"/>
      <c r="BC8" s="2207" t="s">
        <v>3998</v>
      </c>
      <c r="BD8" s="2208"/>
      <c r="BE8" s="2208"/>
      <c r="BF8" s="2208"/>
      <c r="BG8" s="2209"/>
      <c r="BH8" s="2216" t="s">
        <v>3999</v>
      </c>
      <c r="BI8" s="2217"/>
      <c r="BJ8" s="2217"/>
      <c r="BK8" s="2217"/>
      <c r="BL8" s="2218"/>
    </row>
    <row r="9" spans="1:64" s="944" customFormat="1" ht="13.15" customHeight="1">
      <c r="A9" s="2180"/>
      <c r="B9" s="2181"/>
      <c r="C9" s="2181"/>
      <c r="D9" s="2181"/>
      <c r="E9" s="2182"/>
      <c r="F9" s="2201"/>
      <c r="G9" s="2202"/>
      <c r="H9" s="2202"/>
      <c r="I9" s="2203"/>
      <c r="J9" s="2201"/>
      <c r="K9" s="2202"/>
      <c r="L9" s="2202"/>
      <c r="M9" s="2203"/>
      <c r="N9" s="2201"/>
      <c r="O9" s="2202"/>
      <c r="P9" s="2202"/>
      <c r="Q9" s="2203"/>
      <c r="R9" s="2201"/>
      <c r="S9" s="2202"/>
      <c r="T9" s="2202"/>
      <c r="U9" s="2203"/>
      <c r="V9" s="2201"/>
      <c r="W9" s="2202"/>
      <c r="X9" s="2202"/>
      <c r="Y9" s="2203"/>
      <c r="Z9" s="2201"/>
      <c r="AA9" s="2202"/>
      <c r="AB9" s="2202"/>
      <c r="AC9" s="2203"/>
      <c r="AH9" s="2235"/>
      <c r="AI9" s="2201"/>
      <c r="AJ9" s="2202"/>
      <c r="AK9" s="2202"/>
      <c r="AL9" s="2202"/>
      <c r="AM9" s="2203"/>
      <c r="AN9" s="2201"/>
      <c r="AO9" s="2202"/>
      <c r="AP9" s="2202"/>
      <c r="AQ9" s="2202"/>
      <c r="AR9" s="2203"/>
      <c r="AS9" s="2201"/>
      <c r="AT9" s="2202"/>
      <c r="AU9" s="2202"/>
      <c r="AV9" s="2202"/>
      <c r="AW9" s="2203"/>
      <c r="AX9" s="2201"/>
      <c r="AY9" s="2202"/>
      <c r="AZ9" s="2202"/>
      <c r="BA9" s="2202"/>
      <c r="BB9" s="2203"/>
      <c r="BC9" s="2210"/>
      <c r="BD9" s="2211"/>
      <c r="BE9" s="2211"/>
      <c r="BF9" s="2211"/>
      <c r="BG9" s="2212"/>
      <c r="BH9" s="2219"/>
      <c r="BI9" s="2220"/>
      <c r="BJ9" s="2220"/>
      <c r="BK9" s="2220"/>
      <c r="BL9" s="2221"/>
    </row>
    <row r="10" spans="1:64" s="944" customFormat="1" ht="13.15" customHeight="1">
      <c r="A10" s="2180"/>
      <c r="B10" s="2181"/>
      <c r="C10" s="2181"/>
      <c r="D10" s="2181"/>
      <c r="E10" s="2182"/>
      <c r="F10" s="2201"/>
      <c r="G10" s="2202"/>
      <c r="H10" s="2202"/>
      <c r="I10" s="2203"/>
      <c r="J10" s="2201"/>
      <c r="K10" s="2202"/>
      <c r="L10" s="2202"/>
      <c r="M10" s="2203"/>
      <c r="N10" s="2201"/>
      <c r="O10" s="2202"/>
      <c r="P10" s="2202"/>
      <c r="Q10" s="2203"/>
      <c r="R10" s="2201"/>
      <c r="S10" s="2202"/>
      <c r="T10" s="2202"/>
      <c r="U10" s="2203"/>
      <c r="V10" s="2201"/>
      <c r="W10" s="2202"/>
      <c r="X10" s="2202"/>
      <c r="Y10" s="2203"/>
      <c r="Z10" s="2201"/>
      <c r="AA10" s="2202"/>
      <c r="AB10" s="2202"/>
      <c r="AC10" s="2203"/>
      <c r="AH10" s="2235"/>
      <c r="AI10" s="2201"/>
      <c r="AJ10" s="2202"/>
      <c r="AK10" s="2202"/>
      <c r="AL10" s="2202"/>
      <c r="AM10" s="2203"/>
      <c r="AN10" s="2201"/>
      <c r="AO10" s="2202"/>
      <c r="AP10" s="2202"/>
      <c r="AQ10" s="2202"/>
      <c r="AR10" s="2203"/>
      <c r="AS10" s="2201"/>
      <c r="AT10" s="2202"/>
      <c r="AU10" s="2202"/>
      <c r="AV10" s="2202"/>
      <c r="AW10" s="2203"/>
      <c r="AX10" s="2201"/>
      <c r="AY10" s="2202"/>
      <c r="AZ10" s="2202"/>
      <c r="BA10" s="2202"/>
      <c r="BB10" s="2203"/>
      <c r="BC10" s="2210"/>
      <c r="BD10" s="2211"/>
      <c r="BE10" s="2211"/>
      <c r="BF10" s="2211"/>
      <c r="BG10" s="2212"/>
      <c r="BH10" s="2219"/>
      <c r="BI10" s="2220"/>
      <c r="BJ10" s="2220"/>
      <c r="BK10" s="2220"/>
      <c r="BL10" s="2221"/>
    </row>
    <row r="11" spans="1:64" s="944" customFormat="1" ht="13.15" customHeight="1">
      <c r="A11" s="2180"/>
      <c r="B11" s="2181"/>
      <c r="C11" s="2181"/>
      <c r="D11" s="2181"/>
      <c r="E11" s="2182"/>
      <c r="F11" s="2201"/>
      <c r="G11" s="2202"/>
      <c r="H11" s="2202"/>
      <c r="I11" s="2203"/>
      <c r="J11" s="2201"/>
      <c r="K11" s="2202"/>
      <c r="L11" s="2202"/>
      <c r="M11" s="2203"/>
      <c r="N11" s="2201"/>
      <c r="O11" s="2202"/>
      <c r="P11" s="2202"/>
      <c r="Q11" s="2203"/>
      <c r="R11" s="2201"/>
      <c r="S11" s="2202"/>
      <c r="T11" s="2202"/>
      <c r="U11" s="2203"/>
      <c r="V11" s="2201"/>
      <c r="W11" s="2202"/>
      <c r="X11" s="2202"/>
      <c r="Y11" s="2203"/>
      <c r="Z11" s="2201"/>
      <c r="AA11" s="2202"/>
      <c r="AB11" s="2202"/>
      <c r="AC11" s="2203"/>
      <c r="AH11" s="2235"/>
      <c r="AI11" s="2201"/>
      <c r="AJ11" s="2202"/>
      <c r="AK11" s="2202"/>
      <c r="AL11" s="2202"/>
      <c r="AM11" s="2203"/>
      <c r="AN11" s="2201"/>
      <c r="AO11" s="2202"/>
      <c r="AP11" s="2202"/>
      <c r="AQ11" s="2202"/>
      <c r="AR11" s="2203"/>
      <c r="AS11" s="2201"/>
      <c r="AT11" s="2202"/>
      <c r="AU11" s="2202"/>
      <c r="AV11" s="2202"/>
      <c r="AW11" s="2203"/>
      <c r="AX11" s="2201"/>
      <c r="AY11" s="2202"/>
      <c r="AZ11" s="2202"/>
      <c r="BA11" s="2202"/>
      <c r="BB11" s="2203"/>
      <c r="BC11" s="2210"/>
      <c r="BD11" s="2211"/>
      <c r="BE11" s="2211"/>
      <c r="BF11" s="2211"/>
      <c r="BG11" s="2212"/>
      <c r="BH11" s="2219"/>
      <c r="BI11" s="2220"/>
      <c r="BJ11" s="2220"/>
      <c r="BK11" s="2220"/>
      <c r="BL11" s="2221"/>
    </row>
    <row r="12" spans="1:64" s="944" customFormat="1" ht="13.15" customHeight="1">
      <c r="A12" s="2183"/>
      <c r="B12" s="2184"/>
      <c r="C12" s="2184"/>
      <c r="D12" s="2184"/>
      <c r="E12" s="2185"/>
      <c r="F12" s="2204"/>
      <c r="G12" s="2205"/>
      <c r="H12" s="2205"/>
      <c r="I12" s="2206"/>
      <c r="J12" s="2204"/>
      <c r="K12" s="2205"/>
      <c r="L12" s="2205"/>
      <c r="M12" s="2206"/>
      <c r="N12" s="2204"/>
      <c r="O12" s="2205"/>
      <c r="P12" s="2205"/>
      <c r="Q12" s="2206"/>
      <c r="R12" s="2204"/>
      <c r="S12" s="2205"/>
      <c r="T12" s="2205"/>
      <c r="U12" s="2206"/>
      <c r="V12" s="2204"/>
      <c r="W12" s="2205"/>
      <c r="X12" s="2205"/>
      <c r="Y12" s="2206"/>
      <c r="Z12" s="2204"/>
      <c r="AA12" s="2205"/>
      <c r="AB12" s="2205"/>
      <c r="AC12" s="2206"/>
      <c r="AH12" s="2236"/>
      <c r="AI12" s="2204"/>
      <c r="AJ12" s="2205"/>
      <c r="AK12" s="2205"/>
      <c r="AL12" s="2205"/>
      <c r="AM12" s="2206"/>
      <c r="AN12" s="2204"/>
      <c r="AO12" s="2205"/>
      <c r="AP12" s="2205"/>
      <c r="AQ12" s="2205"/>
      <c r="AR12" s="2206"/>
      <c r="AS12" s="2204"/>
      <c r="AT12" s="2205"/>
      <c r="AU12" s="2205"/>
      <c r="AV12" s="2205"/>
      <c r="AW12" s="2206"/>
      <c r="AX12" s="2204"/>
      <c r="AY12" s="2205"/>
      <c r="AZ12" s="2205"/>
      <c r="BA12" s="2205"/>
      <c r="BB12" s="2206"/>
      <c r="BC12" s="2213"/>
      <c r="BD12" s="2214"/>
      <c r="BE12" s="2214"/>
      <c r="BF12" s="2214"/>
      <c r="BG12" s="2215"/>
      <c r="BH12" s="2222"/>
      <c r="BI12" s="2223"/>
      <c r="BJ12" s="2223"/>
      <c r="BK12" s="2223"/>
      <c r="BL12" s="2224"/>
    </row>
    <row r="13" spans="1:64" s="944" customFormat="1" ht="13.15" customHeight="1">
      <c r="A13" s="2225" t="s">
        <v>4516</v>
      </c>
      <c r="B13" s="2226"/>
      <c r="C13" s="2226"/>
      <c r="D13" s="2226"/>
      <c r="E13" s="2227"/>
      <c r="F13" s="2198"/>
      <c r="G13" s="2199"/>
      <c r="H13" s="2199"/>
      <c r="I13" s="2200"/>
      <c r="J13" s="2198"/>
      <c r="K13" s="2199"/>
      <c r="L13" s="2199"/>
      <c r="M13" s="2200"/>
      <c r="N13" s="2198"/>
      <c r="O13" s="2199"/>
      <c r="P13" s="2199"/>
      <c r="Q13" s="2200"/>
      <c r="R13" s="2198"/>
      <c r="S13" s="2199"/>
      <c r="T13" s="2199"/>
      <c r="U13" s="2200"/>
      <c r="V13" s="2198"/>
      <c r="W13" s="2199"/>
      <c r="X13" s="2199"/>
      <c r="Y13" s="2200"/>
      <c r="Z13" s="2198"/>
      <c r="AA13" s="2199"/>
      <c r="AB13" s="2199"/>
      <c r="AC13" s="2200"/>
      <c r="AH13" s="2234" t="s">
        <v>4000</v>
      </c>
      <c r="AI13" s="2198" t="s">
        <v>4001</v>
      </c>
      <c r="AJ13" s="2199"/>
      <c r="AK13" s="2199"/>
      <c r="AL13" s="2199"/>
      <c r="AM13" s="2200"/>
      <c r="AN13" s="2198" t="s">
        <v>4002</v>
      </c>
      <c r="AO13" s="2199"/>
      <c r="AP13" s="2199"/>
      <c r="AQ13" s="2199"/>
      <c r="AR13" s="2200"/>
      <c r="AS13" s="2198" t="s">
        <v>4003</v>
      </c>
      <c r="AT13" s="2199"/>
      <c r="AU13" s="2199"/>
      <c r="AV13" s="2199"/>
      <c r="AW13" s="2200"/>
      <c r="AX13" s="2198" t="s">
        <v>3997</v>
      </c>
      <c r="AY13" s="2199"/>
      <c r="AZ13" s="2199"/>
      <c r="BA13" s="2199"/>
      <c r="BB13" s="2200"/>
      <c r="BC13" s="2207" t="s">
        <v>4004</v>
      </c>
      <c r="BD13" s="2208"/>
      <c r="BE13" s="2208"/>
      <c r="BF13" s="2208"/>
      <c r="BG13" s="2209"/>
      <c r="BH13" s="2216" t="s">
        <v>3999</v>
      </c>
      <c r="BI13" s="2217"/>
      <c r="BJ13" s="2217"/>
      <c r="BK13" s="2217"/>
      <c r="BL13" s="2218"/>
    </row>
    <row r="14" spans="1:64" s="944" customFormat="1" ht="13.15" customHeight="1">
      <c r="A14" s="2228"/>
      <c r="B14" s="2229"/>
      <c r="C14" s="2229"/>
      <c r="D14" s="2229"/>
      <c r="E14" s="2230"/>
      <c r="F14" s="2201"/>
      <c r="G14" s="2202"/>
      <c r="H14" s="2202"/>
      <c r="I14" s="2203"/>
      <c r="J14" s="2201"/>
      <c r="K14" s="2202"/>
      <c r="L14" s="2202"/>
      <c r="M14" s="2203"/>
      <c r="N14" s="2201"/>
      <c r="O14" s="2202"/>
      <c r="P14" s="2202"/>
      <c r="Q14" s="2203"/>
      <c r="R14" s="2201"/>
      <c r="S14" s="2202"/>
      <c r="T14" s="2202"/>
      <c r="U14" s="2203"/>
      <c r="V14" s="2201"/>
      <c r="W14" s="2202"/>
      <c r="X14" s="2202"/>
      <c r="Y14" s="2203"/>
      <c r="Z14" s="2201"/>
      <c r="AA14" s="2202"/>
      <c r="AB14" s="2202"/>
      <c r="AC14" s="2203"/>
      <c r="AH14" s="2235"/>
      <c r="AI14" s="2201"/>
      <c r="AJ14" s="2202"/>
      <c r="AK14" s="2202"/>
      <c r="AL14" s="2202"/>
      <c r="AM14" s="2203"/>
      <c r="AN14" s="2201"/>
      <c r="AO14" s="2202"/>
      <c r="AP14" s="2202"/>
      <c r="AQ14" s="2202"/>
      <c r="AR14" s="2203"/>
      <c r="AS14" s="2201"/>
      <c r="AT14" s="2202"/>
      <c r="AU14" s="2202"/>
      <c r="AV14" s="2202"/>
      <c r="AW14" s="2203"/>
      <c r="AX14" s="2201"/>
      <c r="AY14" s="2202"/>
      <c r="AZ14" s="2202"/>
      <c r="BA14" s="2202"/>
      <c r="BB14" s="2203"/>
      <c r="BC14" s="2210"/>
      <c r="BD14" s="2211"/>
      <c r="BE14" s="2211"/>
      <c r="BF14" s="2211"/>
      <c r="BG14" s="2212"/>
      <c r="BH14" s="2219"/>
      <c r="BI14" s="2220"/>
      <c r="BJ14" s="2220"/>
      <c r="BK14" s="2220"/>
      <c r="BL14" s="2221"/>
    </row>
    <row r="15" spans="1:64" s="944" customFormat="1" ht="13.15" customHeight="1">
      <c r="A15" s="2228"/>
      <c r="B15" s="2229"/>
      <c r="C15" s="2229"/>
      <c r="D15" s="2229"/>
      <c r="E15" s="2230"/>
      <c r="F15" s="2201"/>
      <c r="G15" s="2202"/>
      <c r="H15" s="2202"/>
      <c r="I15" s="2203"/>
      <c r="J15" s="2201"/>
      <c r="K15" s="2202"/>
      <c r="L15" s="2202"/>
      <c r="M15" s="2203"/>
      <c r="N15" s="2201"/>
      <c r="O15" s="2202"/>
      <c r="P15" s="2202"/>
      <c r="Q15" s="2203"/>
      <c r="R15" s="2201"/>
      <c r="S15" s="2202"/>
      <c r="T15" s="2202"/>
      <c r="U15" s="2203"/>
      <c r="V15" s="2201"/>
      <c r="W15" s="2202"/>
      <c r="X15" s="2202"/>
      <c r="Y15" s="2203"/>
      <c r="Z15" s="2201"/>
      <c r="AA15" s="2202"/>
      <c r="AB15" s="2202"/>
      <c r="AC15" s="2203"/>
      <c r="AH15" s="2235"/>
      <c r="AI15" s="2201"/>
      <c r="AJ15" s="2202"/>
      <c r="AK15" s="2202"/>
      <c r="AL15" s="2202"/>
      <c r="AM15" s="2203"/>
      <c r="AN15" s="2201"/>
      <c r="AO15" s="2202"/>
      <c r="AP15" s="2202"/>
      <c r="AQ15" s="2202"/>
      <c r="AR15" s="2203"/>
      <c r="AS15" s="2201"/>
      <c r="AT15" s="2202"/>
      <c r="AU15" s="2202"/>
      <c r="AV15" s="2202"/>
      <c r="AW15" s="2203"/>
      <c r="AX15" s="2201"/>
      <c r="AY15" s="2202"/>
      <c r="AZ15" s="2202"/>
      <c r="BA15" s="2202"/>
      <c r="BB15" s="2203"/>
      <c r="BC15" s="2210"/>
      <c r="BD15" s="2211"/>
      <c r="BE15" s="2211"/>
      <c r="BF15" s="2211"/>
      <c r="BG15" s="2212"/>
      <c r="BH15" s="2219"/>
      <c r="BI15" s="2220"/>
      <c r="BJ15" s="2220"/>
      <c r="BK15" s="2220"/>
      <c r="BL15" s="2221"/>
    </row>
    <row r="16" spans="1:64" s="944" customFormat="1" ht="13.15" customHeight="1">
      <c r="A16" s="2228"/>
      <c r="B16" s="2229"/>
      <c r="C16" s="2229"/>
      <c r="D16" s="2229"/>
      <c r="E16" s="2230"/>
      <c r="F16" s="2201"/>
      <c r="G16" s="2202"/>
      <c r="H16" s="2202"/>
      <c r="I16" s="2203"/>
      <c r="J16" s="2201"/>
      <c r="K16" s="2202"/>
      <c r="L16" s="2202"/>
      <c r="M16" s="2203"/>
      <c r="N16" s="2201"/>
      <c r="O16" s="2202"/>
      <c r="P16" s="2202"/>
      <c r="Q16" s="2203"/>
      <c r="R16" s="2201"/>
      <c r="S16" s="2202"/>
      <c r="T16" s="2202"/>
      <c r="U16" s="2203"/>
      <c r="V16" s="2201"/>
      <c r="W16" s="2202"/>
      <c r="X16" s="2202"/>
      <c r="Y16" s="2203"/>
      <c r="Z16" s="2201"/>
      <c r="AA16" s="2202"/>
      <c r="AB16" s="2202"/>
      <c r="AC16" s="2203"/>
      <c r="AH16" s="2235"/>
      <c r="AI16" s="2201"/>
      <c r="AJ16" s="2202"/>
      <c r="AK16" s="2202"/>
      <c r="AL16" s="2202"/>
      <c r="AM16" s="2203"/>
      <c r="AN16" s="2201"/>
      <c r="AO16" s="2202"/>
      <c r="AP16" s="2202"/>
      <c r="AQ16" s="2202"/>
      <c r="AR16" s="2203"/>
      <c r="AS16" s="2201"/>
      <c r="AT16" s="2202"/>
      <c r="AU16" s="2202"/>
      <c r="AV16" s="2202"/>
      <c r="AW16" s="2203"/>
      <c r="AX16" s="2201"/>
      <c r="AY16" s="2202"/>
      <c r="AZ16" s="2202"/>
      <c r="BA16" s="2202"/>
      <c r="BB16" s="2203"/>
      <c r="BC16" s="2210"/>
      <c r="BD16" s="2211"/>
      <c r="BE16" s="2211"/>
      <c r="BF16" s="2211"/>
      <c r="BG16" s="2212"/>
      <c r="BH16" s="2219"/>
      <c r="BI16" s="2220"/>
      <c r="BJ16" s="2220"/>
      <c r="BK16" s="2220"/>
      <c r="BL16" s="2221"/>
    </row>
    <row r="17" spans="1:64" s="944" customFormat="1" ht="13.15" customHeight="1">
      <c r="A17" s="2231"/>
      <c r="B17" s="2232"/>
      <c r="C17" s="2232"/>
      <c r="D17" s="2232"/>
      <c r="E17" s="2233"/>
      <c r="F17" s="2204"/>
      <c r="G17" s="2205"/>
      <c r="H17" s="2205"/>
      <c r="I17" s="2206"/>
      <c r="J17" s="2204"/>
      <c r="K17" s="2205"/>
      <c r="L17" s="2205"/>
      <c r="M17" s="2206"/>
      <c r="N17" s="2204"/>
      <c r="O17" s="2205"/>
      <c r="P17" s="2205"/>
      <c r="Q17" s="2206"/>
      <c r="R17" s="2204"/>
      <c r="S17" s="2205"/>
      <c r="T17" s="2205"/>
      <c r="U17" s="2206"/>
      <c r="V17" s="2204"/>
      <c r="W17" s="2205"/>
      <c r="X17" s="2205"/>
      <c r="Y17" s="2206"/>
      <c r="Z17" s="2204"/>
      <c r="AA17" s="2205"/>
      <c r="AB17" s="2205"/>
      <c r="AC17" s="2206"/>
      <c r="AH17" s="2236"/>
      <c r="AI17" s="2204"/>
      <c r="AJ17" s="2205"/>
      <c r="AK17" s="2205"/>
      <c r="AL17" s="2205"/>
      <c r="AM17" s="2206"/>
      <c r="AN17" s="2204"/>
      <c r="AO17" s="2205"/>
      <c r="AP17" s="2205"/>
      <c r="AQ17" s="2205"/>
      <c r="AR17" s="2206"/>
      <c r="AS17" s="2204"/>
      <c r="AT17" s="2205"/>
      <c r="AU17" s="2205"/>
      <c r="AV17" s="2205"/>
      <c r="AW17" s="2206"/>
      <c r="AX17" s="2204"/>
      <c r="AY17" s="2205"/>
      <c r="AZ17" s="2205"/>
      <c r="BA17" s="2205"/>
      <c r="BB17" s="2206"/>
      <c r="BC17" s="2213"/>
      <c r="BD17" s="2214"/>
      <c r="BE17" s="2214"/>
      <c r="BF17" s="2214"/>
      <c r="BG17" s="2215"/>
      <c r="BH17" s="2222"/>
      <c r="BI17" s="2223"/>
      <c r="BJ17" s="2223"/>
      <c r="BK17" s="2223"/>
      <c r="BL17" s="2224"/>
    </row>
    <row r="18" spans="1:64" s="944" customFormat="1" ht="13.15" customHeight="1">
      <c r="A18" s="2225" t="s">
        <v>4005</v>
      </c>
      <c r="B18" s="2226"/>
      <c r="C18" s="2226"/>
      <c r="D18" s="2226"/>
      <c r="E18" s="2227"/>
      <c r="F18" s="2198"/>
      <c r="G18" s="2199"/>
      <c r="H18" s="2199"/>
      <c r="I18" s="2200"/>
      <c r="J18" s="2198"/>
      <c r="K18" s="2199"/>
      <c r="L18" s="2199"/>
      <c r="M18" s="2200"/>
      <c r="N18" s="2198"/>
      <c r="O18" s="2199"/>
      <c r="P18" s="2199"/>
      <c r="Q18" s="2200"/>
      <c r="R18" s="2198"/>
      <c r="S18" s="2199"/>
      <c r="T18" s="2199"/>
      <c r="U18" s="2200"/>
      <c r="V18" s="2198"/>
      <c r="W18" s="2199"/>
      <c r="X18" s="2199"/>
      <c r="Y18" s="2200"/>
      <c r="Z18" s="2198"/>
      <c r="AA18" s="2199"/>
      <c r="AB18" s="2199"/>
      <c r="AC18" s="2200"/>
      <c r="AH18" s="2234" t="s">
        <v>4005</v>
      </c>
      <c r="AI18" s="2198" t="s">
        <v>4006</v>
      </c>
      <c r="AJ18" s="2199"/>
      <c r="AK18" s="2199"/>
      <c r="AL18" s="2199"/>
      <c r="AM18" s="2200"/>
      <c r="AN18" s="2198" t="s">
        <v>4007</v>
      </c>
      <c r="AO18" s="2199"/>
      <c r="AP18" s="2199"/>
      <c r="AQ18" s="2199"/>
      <c r="AR18" s="2200"/>
      <c r="AS18" s="2198" t="s">
        <v>4008</v>
      </c>
      <c r="AT18" s="2199"/>
      <c r="AU18" s="2199"/>
      <c r="AV18" s="2199"/>
      <c r="AW18" s="2200"/>
      <c r="AX18" s="2198" t="s">
        <v>3997</v>
      </c>
      <c r="AY18" s="2199"/>
      <c r="AZ18" s="2199"/>
      <c r="BA18" s="2199"/>
      <c r="BB18" s="2200"/>
      <c r="BC18" s="2198" t="s">
        <v>4009</v>
      </c>
      <c r="BD18" s="2199"/>
      <c r="BE18" s="2199"/>
      <c r="BF18" s="2199"/>
      <c r="BG18" s="2200"/>
      <c r="BH18" s="2216" t="s">
        <v>3999</v>
      </c>
      <c r="BI18" s="2217"/>
      <c r="BJ18" s="2217"/>
      <c r="BK18" s="2217"/>
      <c r="BL18" s="2218"/>
    </row>
    <row r="19" spans="1:64" s="944" customFormat="1" ht="13.15" customHeight="1">
      <c r="A19" s="2228"/>
      <c r="B19" s="2229"/>
      <c r="C19" s="2229"/>
      <c r="D19" s="2229"/>
      <c r="E19" s="2230"/>
      <c r="F19" s="2201"/>
      <c r="G19" s="2202"/>
      <c r="H19" s="2202"/>
      <c r="I19" s="2203"/>
      <c r="J19" s="2201"/>
      <c r="K19" s="2202"/>
      <c r="L19" s="2202"/>
      <c r="M19" s="2203"/>
      <c r="N19" s="2201"/>
      <c r="O19" s="2202"/>
      <c r="P19" s="2202"/>
      <c r="Q19" s="2203"/>
      <c r="R19" s="2201"/>
      <c r="S19" s="2202"/>
      <c r="T19" s="2202"/>
      <c r="U19" s="2203"/>
      <c r="V19" s="2201"/>
      <c r="W19" s="2202"/>
      <c r="X19" s="2202"/>
      <c r="Y19" s="2203"/>
      <c r="Z19" s="2201"/>
      <c r="AA19" s="2202"/>
      <c r="AB19" s="2202"/>
      <c r="AC19" s="2203"/>
      <c r="AH19" s="2235"/>
      <c r="AI19" s="2201"/>
      <c r="AJ19" s="2202"/>
      <c r="AK19" s="2202"/>
      <c r="AL19" s="2202"/>
      <c r="AM19" s="2203"/>
      <c r="AN19" s="2201"/>
      <c r="AO19" s="2202"/>
      <c r="AP19" s="2202"/>
      <c r="AQ19" s="2202"/>
      <c r="AR19" s="2203"/>
      <c r="AS19" s="2201"/>
      <c r="AT19" s="2202"/>
      <c r="AU19" s="2202"/>
      <c r="AV19" s="2202"/>
      <c r="AW19" s="2203"/>
      <c r="AX19" s="2201"/>
      <c r="AY19" s="2202"/>
      <c r="AZ19" s="2202"/>
      <c r="BA19" s="2202"/>
      <c r="BB19" s="2203"/>
      <c r="BC19" s="2201"/>
      <c r="BD19" s="2202"/>
      <c r="BE19" s="2202"/>
      <c r="BF19" s="2202"/>
      <c r="BG19" s="2203"/>
      <c r="BH19" s="2219"/>
      <c r="BI19" s="2220"/>
      <c r="BJ19" s="2220"/>
      <c r="BK19" s="2220"/>
      <c r="BL19" s="2221"/>
    </row>
    <row r="20" spans="1:64" s="944" customFormat="1" ht="13.15" customHeight="1">
      <c r="A20" s="2228"/>
      <c r="B20" s="2229"/>
      <c r="C20" s="2229"/>
      <c r="D20" s="2229"/>
      <c r="E20" s="2230"/>
      <c r="F20" s="2201"/>
      <c r="G20" s="2202"/>
      <c r="H20" s="2202"/>
      <c r="I20" s="2203"/>
      <c r="J20" s="2201"/>
      <c r="K20" s="2202"/>
      <c r="L20" s="2202"/>
      <c r="M20" s="2203"/>
      <c r="N20" s="2201"/>
      <c r="O20" s="2202"/>
      <c r="P20" s="2202"/>
      <c r="Q20" s="2203"/>
      <c r="R20" s="2201"/>
      <c r="S20" s="2202"/>
      <c r="T20" s="2202"/>
      <c r="U20" s="2203"/>
      <c r="V20" s="2201"/>
      <c r="W20" s="2202"/>
      <c r="X20" s="2202"/>
      <c r="Y20" s="2203"/>
      <c r="Z20" s="2201"/>
      <c r="AA20" s="2202"/>
      <c r="AB20" s="2202"/>
      <c r="AC20" s="2203"/>
      <c r="AH20" s="2235"/>
      <c r="AI20" s="2201"/>
      <c r="AJ20" s="2202"/>
      <c r="AK20" s="2202"/>
      <c r="AL20" s="2202"/>
      <c r="AM20" s="2203"/>
      <c r="AN20" s="2201"/>
      <c r="AO20" s="2202"/>
      <c r="AP20" s="2202"/>
      <c r="AQ20" s="2202"/>
      <c r="AR20" s="2203"/>
      <c r="AS20" s="2201"/>
      <c r="AT20" s="2202"/>
      <c r="AU20" s="2202"/>
      <c r="AV20" s="2202"/>
      <c r="AW20" s="2203"/>
      <c r="AX20" s="2201"/>
      <c r="AY20" s="2202"/>
      <c r="AZ20" s="2202"/>
      <c r="BA20" s="2202"/>
      <c r="BB20" s="2203"/>
      <c r="BC20" s="2201"/>
      <c r="BD20" s="2202"/>
      <c r="BE20" s="2202"/>
      <c r="BF20" s="2202"/>
      <c r="BG20" s="2203"/>
      <c r="BH20" s="2219"/>
      <c r="BI20" s="2220"/>
      <c r="BJ20" s="2220"/>
      <c r="BK20" s="2220"/>
      <c r="BL20" s="2221"/>
    </row>
    <row r="21" spans="1:64" s="944" customFormat="1" ht="13.15" customHeight="1">
      <c r="A21" s="2228"/>
      <c r="B21" s="2229"/>
      <c r="C21" s="2229"/>
      <c r="D21" s="2229"/>
      <c r="E21" s="2230"/>
      <c r="F21" s="2201"/>
      <c r="G21" s="2202"/>
      <c r="H21" s="2202"/>
      <c r="I21" s="2203"/>
      <c r="J21" s="2201"/>
      <c r="K21" s="2202"/>
      <c r="L21" s="2202"/>
      <c r="M21" s="2203"/>
      <c r="N21" s="2201"/>
      <c r="O21" s="2202"/>
      <c r="P21" s="2202"/>
      <c r="Q21" s="2203"/>
      <c r="R21" s="2201"/>
      <c r="S21" s="2202"/>
      <c r="T21" s="2202"/>
      <c r="U21" s="2203"/>
      <c r="V21" s="2201"/>
      <c r="W21" s="2202"/>
      <c r="X21" s="2202"/>
      <c r="Y21" s="2203"/>
      <c r="Z21" s="2201"/>
      <c r="AA21" s="2202"/>
      <c r="AB21" s="2202"/>
      <c r="AC21" s="2203"/>
      <c r="AH21" s="2235"/>
      <c r="AI21" s="2201"/>
      <c r="AJ21" s="2202"/>
      <c r="AK21" s="2202"/>
      <c r="AL21" s="2202"/>
      <c r="AM21" s="2203"/>
      <c r="AN21" s="2201"/>
      <c r="AO21" s="2202"/>
      <c r="AP21" s="2202"/>
      <c r="AQ21" s="2202"/>
      <c r="AR21" s="2203"/>
      <c r="AS21" s="2201"/>
      <c r="AT21" s="2202"/>
      <c r="AU21" s="2202"/>
      <c r="AV21" s="2202"/>
      <c r="AW21" s="2203"/>
      <c r="AX21" s="2201"/>
      <c r="AY21" s="2202"/>
      <c r="AZ21" s="2202"/>
      <c r="BA21" s="2202"/>
      <c r="BB21" s="2203"/>
      <c r="BC21" s="2201"/>
      <c r="BD21" s="2202"/>
      <c r="BE21" s="2202"/>
      <c r="BF21" s="2202"/>
      <c r="BG21" s="2203"/>
      <c r="BH21" s="2219"/>
      <c r="BI21" s="2220"/>
      <c r="BJ21" s="2220"/>
      <c r="BK21" s="2220"/>
      <c r="BL21" s="2221"/>
    </row>
    <row r="22" spans="1:64" s="944" customFormat="1" ht="13.15" customHeight="1">
      <c r="A22" s="2231"/>
      <c r="B22" s="2232"/>
      <c r="C22" s="2232"/>
      <c r="D22" s="2232"/>
      <c r="E22" s="2233"/>
      <c r="F22" s="2204"/>
      <c r="G22" s="2205"/>
      <c r="H22" s="2205"/>
      <c r="I22" s="2206"/>
      <c r="J22" s="2204"/>
      <c r="K22" s="2205"/>
      <c r="L22" s="2205"/>
      <c r="M22" s="2206"/>
      <c r="N22" s="2204"/>
      <c r="O22" s="2205"/>
      <c r="P22" s="2205"/>
      <c r="Q22" s="2206"/>
      <c r="R22" s="2204"/>
      <c r="S22" s="2205"/>
      <c r="T22" s="2205"/>
      <c r="U22" s="2206"/>
      <c r="V22" s="2204"/>
      <c r="W22" s="2205"/>
      <c r="X22" s="2205"/>
      <c r="Y22" s="2206"/>
      <c r="Z22" s="2204"/>
      <c r="AA22" s="2205"/>
      <c r="AB22" s="2205"/>
      <c r="AC22" s="2206"/>
      <c r="AH22" s="2236"/>
      <c r="AI22" s="2204"/>
      <c r="AJ22" s="2205"/>
      <c r="AK22" s="2205"/>
      <c r="AL22" s="2205"/>
      <c r="AM22" s="2206"/>
      <c r="AN22" s="2204"/>
      <c r="AO22" s="2205"/>
      <c r="AP22" s="2205"/>
      <c r="AQ22" s="2205"/>
      <c r="AR22" s="2206"/>
      <c r="AS22" s="2204"/>
      <c r="AT22" s="2205"/>
      <c r="AU22" s="2205"/>
      <c r="AV22" s="2205"/>
      <c r="AW22" s="2206"/>
      <c r="AX22" s="2204"/>
      <c r="AY22" s="2205"/>
      <c r="AZ22" s="2205"/>
      <c r="BA22" s="2205"/>
      <c r="BB22" s="2206"/>
      <c r="BC22" s="2204"/>
      <c r="BD22" s="2205"/>
      <c r="BE22" s="2205"/>
      <c r="BF22" s="2205"/>
      <c r="BG22" s="2206"/>
      <c r="BH22" s="2222"/>
      <c r="BI22" s="2223"/>
      <c r="BJ22" s="2223"/>
      <c r="BK22" s="2223"/>
      <c r="BL22" s="2224"/>
    </row>
    <row r="23" spans="1:64" s="944" customFormat="1" ht="13.15" customHeight="1">
      <c r="A23" s="2177" t="s">
        <v>4010</v>
      </c>
      <c r="B23" s="2178"/>
      <c r="C23" s="2178"/>
      <c r="D23" s="2178"/>
      <c r="E23" s="2179"/>
      <c r="F23" s="2198"/>
      <c r="G23" s="2199"/>
      <c r="H23" s="2199"/>
      <c r="I23" s="2200"/>
      <c r="J23" s="2198"/>
      <c r="K23" s="2199"/>
      <c r="L23" s="2199"/>
      <c r="M23" s="2200"/>
      <c r="N23" s="2198"/>
      <c r="O23" s="2199"/>
      <c r="P23" s="2199"/>
      <c r="Q23" s="2200"/>
      <c r="R23" s="2198"/>
      <c r="S23" s="2199"/>
      <c r="T23" s="2199"/>
      <c r="U23" s="2200"/>
      <c r="V23" s="2198"/>
      <c r="W23" s="2199"/>
      <c r="X23" s="2199"/>
      <c r="Y23" s="2200"/>
      <c r="Z23" s="2198"/>
      <c r="AA23" s="2199"/>
      <c r="AB23" s="2199"/>
      <c r="AC23" s="2200"/>
      <c r="AH23" s="2234" t="s">
        <v>4010</v>
      </c>
      <c r="AI23" s="2198" t="s">
        <v>4011</v>
      </c>
      <c r="AJ23" s="2199"/>
      <c r="AK23" s="2199"/>
      <c r="AL23" s="2199"/>
      <c r="AM23" s="2200"/>
      <c r="AN23" s="2198" t="s">
        <v>4012</v>
      </c>
      <c r="AO23" s="2199"/>
      <c r="AP23" s="2199"/>
      <c r="AQ23" s="2199"/>
      <c r="AR23" s="2200"/>
      <c r="AS23" s="2198" t="s">
        <v>4013</v>
      </c>
      <c r="AT23" s="2199"/>
      <c r="AU23" s="2199"/>
      <c r="AV23" s="2199"/>
      <c r="AW23" s="2200"/>
      <c r="AX23" s="2198" t="s">
        <v>3997</v>
      </c>
      <c r="AY23" s="2199"/>
      <c r="AZ23" s="2199"/>
      <c r="BA23" s="2199"/>
      <c r="BB23" s="2200"/>
      <c r="BC23" s="2198" t="s">
        <v>4014</v>
      </c>
      <c r="BD23" s="2199"/>
      <c r="BE23" s="2199"/>
      <c r="BF23" s="2199"/>
      <c r="BG23" s="2200"/>
      <c r="BH23" s="2216" t="s">
        <v>3999</v>
      </c>
      <c r="BI23" s="2217"/>
      <c r="BJ23" s="2217"/>
      <c r="BK23" s="2217"/>
      <c r="BL23" s="2218"/>
    </row>
    <row r="24" spans="1:64" s="944" customFormat="1" ht="13.15" customHeight="1">
      <c r="A24" s="2180"/>
      <c r="B24" s="2181"/>
      <c r="C24" s="2181"/>
      <c r="D24" s="2181"/>
      <c r="E24" s="2182"/>
      <c r="F24" s="2201"/>
      <c r="G24" s="2202"/>
      <c r="H24" s="2202"/>
      <c r="I24" s="2203"/>
      <c r="J24" s="2201"/>
      <c r="K24" s="2202"/>
      <c r="L24" s="2202"/>
      <c r="M24" s="2203"/>
      <c r="N24" s="2201"/>
      <c r="O24" s="2202"/>
      <c r="P24" s="2202"/>
      <c r="Q24" s="2203"/>
      <c r="R24" s="2201"/>
      <c r="S24" s="2202"/>
      <c r="T24" s="2202"/>
      <c r="U24" s="2203"/>
      <c r="V24" s="2201"/>
      <c r="W24" s="2202"/>
      <c r="X24" s="2202"/>
      <c r="Y24" s="2203"/>
      <c r="Z24" s="2201"/>
      <c r="AA24" s="2202"/>
      <c r="AB24" s="2202"/>
      <c r="AC24" s="2203"/>
      <c r="AH24" s="2235"/>
      <c r="AI24" s="2201"/>
      <c r="AJ24" s="2202"/>
      <c r="AK24" s="2202"/>
      <c r="AL24" s="2202"/>
      <c r="AM24" s="2203"/>
      <c r="AN24" s="2201"/>
      <c r="AO24" s="2202"/>
      <c r="AP24" s="2202"/>
      <c r="AQ24" s="2202"/>
      <c r="AR24" s="2203"/>
      <c r="AS24" s="2201"/>
      <c r="AT24" s="2202"/>
      <c r="AU24" s="2202"/>
      <c r="AV24" s="2202"/>
      <c r="AW24" s="2203"/>
      <c r="AX24" s="2201"/>
      <c r="AY24" s="2202"/>
      <c r="AZ24" s="2202"/>
      <c r="BA24" s="2202"/>
      <c r="BB24" s="2203"/>
      <c r="BC24" s="2201"/>
      <c r="BD24" s="2202"/>
      <c r="BE24" s="2202"/>
      <c r="BF24" s="2202"/>
      <c r="BG24" s="2203"/>
      <c r="BH24" s="2219"/>
      <c r="BI24" s="2220"/>
      <c r="BJ24" s="2220"/>
      <c r="BK24" s="2220"/>
      <c r="BL24" s="2221"/>
    </row>
    <row r="25" spans="1:64" s="944" customFormat="1" ht="13.15" customHeight="1">
      <c r="A25" s="2180"/>
      <c r="B25" s="2181"/>
      <c r="C25" s="2181"/>
      <c r="D25" s="2181"/>
      <c r="E25" s="2182"/>
      <c r="F25" s="2201"/>
      <c r="G25" s="2202"/>
      <c r="H25" s="2202"/>
      <c r="I25" s="2203"/>
      <c r="J25" s="2201"/>
      <c r="K25" s="2202"/>
      <c r="L25" s="2202"/>
      <c r="M25" s="2203"/>
      <c r="N25" s="2201"/>
      <c r="O25" s="2202"/>
      <c r="P25" s="2202"/>
      <c r="Q25" s="2203"/>
      <c r="R25" s="2201"/>
      <c r="S25" s="2202"/>
      <c r="T25" s="2202"/>
      <c r="U25" s="2203"/>
      <c r="V25" s="2201"/>
      <c r="W25" s="2202"/>
      <c r="X25" s="2202"/>
      <c r="Y25" s="2203"/>
      <c r="Z25" s="2201"/>
      <c r="AA25" s="2202"/>
      <c r="AB25" s="2202"/>
      <c r="AC25" s="2203"/>
      <c r="AH25" s="2235"/>
      <c r="AI25" s="2201"/>
      <c r="AJ25" s="2202"/>
      <c r="AK25" s="2202"/>
      <c r="AL25" s="2202"/>
      <c r="AM25" s="2203"/>
      <c r="AN25" s="2201"/>
      <c r="AO25" s="2202"/>
      <c r="AP25" s="2202"/>
      <c r="AQ25" s="2202"/>
      <c r="AR25" s="2203"/>
      <c r="AS25" s="2201"/>
      <c r="AT25" s="2202"/>
      <c r="AU25" s="2202"/>
      <c r="AV25" s="2202"/>
      <c r="AW25" s="2203"/>
      <c r="AX25" s="2201"/>
      <c r="AY25" s="2202"/>
      <c r="AZ25" s="2202"/>
      <c r="BA25" s="2202"/>
      <c r="BB25" s="2203"/>
      <c r="BC25" s="2201"/>
      <c r="BD25" s="2202"/>
      <c r="BE25" s="2202"/>
      <c r="BF25" s="2202"/>
      <c r="BG25" s="2203"/>
      <c r="BH25" s="2219"/>
      <c r="BI25" s="2220"/>
      <c r="BJ25" s="2220"/>
      <c r="BK25" s="2220"/>
      <c r="BL25" s="2221"/>
    </row>
    <row r="26" spans="1:64" s="944" customFormat="1" ht="13.15" customHeight="1">
      <c r="A26" s="2180"/>
      <c r="B26" s="2181"/>
      <c r="C26" s="2181"/>
      <c r="D26" s="2181"/>
      <c r="E26" s="2182"/>
      <c r="F26" s="2201"/>
      <c r="G26" s="2202"/>
      <c r="H26" s="2202"/>
      <c r="I26" s="2203"/>
      <c r="J26" s="2201"/>
      <c r="K26" s="2202"/>
      <c r="L26" s="2202"/>
      <c r="M26" s="2203"/>
      <c r="N26" s="2201"/>
      <c r="O26" s="2202"/>
      <c r="P26" s="2202"/>
      <c r="Q26" s="2203"/>
      <c r="R26" s="2201"/>
      <c r="S26" s="2202"/>
      <c r="T26" s="2202"/>
      <c r="U26" s="2203"/>
      <c r="V26" s="2201"/>
      <c r="W26" s="2202"/>
      <c r="X26" s="2202"/>
      <c r="Y26" s="2203"/>
      <c r="Z26" s="2201"/>
      <c r="AA26" s="2202"/>
      <c r="AB26" s="2202"/>
      <c r="AC26" s="2203"/>
      <c r="AH26" s="2235"/>
      <c r="AI26" s="2201"/>
      <c r="AJ26" s="2202"/>
      <c r="AK26" s="2202"/>
      <c r="AL26" s="2202"/>
      <c r="AM26" s="2203"/>
      <c r="AN26" s="2201"/>
      <c r="AO26" s="2202"/>
      <c r="AP26" s="2202"/>
      <c r="AQ26" s="2202"/>
      <c r="AR26" s="2203"/>
      <c r="AS26" s="2201"/>
      <c r="AT26" s="2202"/>
      <c r="AU26" s="2202"/>
      <c r="AV26" s="2202"/>
      <c r="AW26" s="2203"/>
      <c r="AX26" s="2201"/>
      <c r="AY26" s="2202"/>
      <c r="AZ26" s="2202"/>
      <c r="BA26" s="2202"/>
      <c r="BB26" s="2203"/>
      <c r="BC26" s="2201"/>
      <c r="BD26" s="2202"/>
      <c r="BE26" s="2202"/>
      <c r="BF26" s="2202"/>
      <c r="BG26" s="2203"/>
      <c r="BH26" s="2219"/>
      <c r="BI26" s="2220"/>
      <c r="BJ26" s="2220"/>
      <c r="BK26" s="2220"/>
      <c r="BL26" s="2221"/>
    </row>
    <row r="27" spans="1:64" s="944" customFormat="1" ht="13.15" customHeight="1">
      <c r="A27" s="2183"/>
      <c r="B27" s="2184"/>
      <c r="C27" s="2184"/>
      <c r="D27" s="2184"/>
      <c r="E27" s="2185"/>
      <c r="F27" s="2204"/>
      <c r="G27" s="2205"/>
      <c r="H27" s="2205"/>
      <c r="I27" s="2206"/>
      <c r="J27" s="2204"/>
      <c r="K27" s="2205"/>
      <c r="L27" s="2205"/>
      <c r="M27" s="2206"/>
      <c r="N27" s="2204"/>
      <c r="O27" s="2205"/>
      <c r="P27" s="2205"/>
      <c r="Q27" s="2206"/>
      <c r="R27" s="2204"/>
      <c r="S27" s="2205"/>
      <c r="T27" s="2205"/>
      <c r="U27" s="2206"/>
      <c r="V27" s="2204"/>
      <c r="W27" s="2205"/>
      <c r="X27" s="2205"/>
      <c r="Y27" s="2206"/>
      <c r="Z27" s="2204"/>
      <c r="AA27" s="2205"/>
      <c r="AB27" s="2205"/>
      <c r="AC27" s="2206"/>
      <c r="AH27" s="2235"/>
      <c r="AI27" s="2204"/>
      <c r="AJ27" s="2205"/>
      <c r="AK27" s="2205"/>
      <c r="AL27" s="2205"/>
      <c r="AM27" s="2206"/>
      <c r="AN27" s="2204"/>
      <c r="AO27" s="2205"/>
      <c r="AP27" s="2205"/>
      <c r="AQ27" s="2205"/>
      <c r="AR27" s="2206"/>
      <c r="AS27" s="2204"/>
      <c r="AT27" s="2205"/>
      <c r="AU27" s="2205"/>
      <c r="AV27" s="2205"/>
      <c r="AW27" s="2206"/>
      <c r="AX27" s="2204"/>
      <c r="AY27" s="2205"/>
      <c r="AZ27" s="2205"/>
      <c r="BA27" s="2205"/>
      <c r="BB27" s="2206"/>
      <c r="BC27" s="2204"/>
      <c r="BD27" s="2205"/>
      <c r="BE27" s="2205"/>
      <c r="BF27" s="2205"/>
      <c r="BG27" s="2206"/>
      <c r="BH27" s="2222"/>
      <c r="BI27" s="2223"/>
      <c r="BJ27" s="2223"/>
      <c r="BK27" s="2223"/>
      <c r="BL27" s="2224"/>
    </row>
    <row r="28" spans="1:64" s="944" customFormat="1" ht="13.15" customHeight="1">
      <c r="A28" s="2177" t="s">
        <v>4015</v>
      </c>
      <c r="B28" s="2178"/>
      <c r="C28" s="2178"/>
      <c r="D28" s="2178"/>
      <c r="E28" s="2179"/>
      <c r="F28" s="2198"/>
      <c r="G28" s="2199"/>
      <c r="H28" s="2199"/>
      <c r="I28" s="2200"/>
      <c r="J28" s="2198"/>
      <c r="K28" s="2199"/>
      <c r="L28" s="2199"/>
      <c r="M28" s="2200"/>
      <c r="N28" s="2198"/>
      <c r="O28" s="2199"/>
      <c r="P28" s="2199"/>
      <c r="Q28" s="2200"/>
      <c r="R28" s="2198"/>
      <c r="S28" s="2199"/>
      <c r="T28" s="2199"/>
      <c r="U28" s="2200"/>
      <c r="V28" s="2198"/>
      <c r="W28" s="2199"/>
      <c r="X28" s="2199"/>
      <c r="Y28" s="2200"/>
      <c r="Z28" s="2198"/>
      <c r="AA28" s="2199"/>
      <c r="AB28" s="2199"/>
      <c r="AC28" s="2200"/>
      <c r="AH28" s="2234" t="s">
        <v>4015</v>
      </c>
      <c r="AI28" s="2198" t="s">
        <v>4016</v>
      </c>
      <c r="AJ28" s="2199"/>
      <c r="AK28" s="2199"/>
      <c r="AL28" s="2199"/>
      <c r="AM28" s="2200"/>
      <c r="AN28" s="2198" t="s">
        <v>4017</v>
      </c>
      <c r="AO28" s="2199"/>
      <c r="AP28" s="2199"/>
      <c r="AQ28" s="2199"/>
      <c r="AR28" s="2200"/>
      <c r="AS28" s="2198" t="s">
        <v>4018</v>
      </c>
      <c r="AT28" s="2199"/>
      <c r="AU28" s="2199"/>
      <c r="AV28" s="2199"/>
      <c r="AW28" s="2200"/>
      <c r="AX28" s="2198" t="s">
        <v>3997</v>
      </c>
      <c r="AY28" s="2199"/>
      <c r="AZ28" s="2199"/>
      <c r="BA28" s="2199"/>
      <c r="BB28" s="2200"/>
      <c r="BC28" s="2198" t="s">
        <v>4009</v>
      </c>
      <c r="BD28" s="2199"/>
      <c r="BE28" s="2199"/>
      <c r="BF28" s="2199"/>
      <c r="BG28" s="2200"/>
      <c r="BH28" s="2216" t="s">
        <v>3999</v>
      </c>
      <c r="BI28" s="2217"/>
      <c r="BJ28" s="2217"/>
      <c r="BK28" s="2217"/>
      <c r="BL28" s="2218"/>
    </row>
    <row r="29" spans="1:64" s="944" customFormat="1" ht="13.15" customHeight="1">
      <c r="A29" s="2180"/>
      <c r="B29" s="2181"/>
      <c r="C29" s="2181"/>
      <c r="D29" s="2181"/>
      <c r="E29" s="2182"/>
      <c r="F29" s="2201"/>
      <c r="G29" s="2202"/>
      <c r="H29" s="2202"/>
      <c r="I29" s="2203"/>
      <c r="J29" s="2201"/>
      <c r="K29" s="2202"/>
      <c r="L29" s="2202"/>
      <c r="M29" s="2203"/>
      <c r="N29" s="2201"/>
      <c r="O29" s="2202"/>
      <c r="P29" s="2202"/>
      <c r="Q29" s="2203"/>
      <c r="R29" s="2201"/>
      <c r="S29" s="2202"/>
      <c r="T29" s="2202"/>
      <c r="U29" s="2203"/>
      <c r="V29" s="2201"/>
      <c r="W29" s="2202"/>
      <c r="X29" s="2202"/>
      <c r="Y29" s="2203"/>
      <c r="Z29" s="2201"/>
      <c r="AA29" s="2202"/>
      <c r="AB29" s="2202"/>
      <c r="AC29" s="2203"/>
      <c r="AH29" s="2235"/>
      <c r="AI29" s="2201"/>
      <c r="AJ29" s="2202"/>
      <c r="AK29" s="2202"/>
      <c r="AL29" s="2202"/>
      <c r="AM29" s="2203"/>
      <c r="AN29" s="2201"/>
      <c r="AO29" s="2202"/>
      <c r="AP29" s="2202"/>
      <c r="AQ29" s="2202"/>
      <c r="AR29" s="2203"/>
      <c r="AS29" s="2201"/>
      <c r="AT29" s="2202"/>
      <c r="AU29" s="2202"/>
      <c r="AV29" s="2202"/>
      <c r="AW29" s="2203"/>
      <c r="AX29" s="2201"/>
      <c r="AY29" s="2202"/>
      <c r="AZ29" s="2202"/>
      <c r="BA29" s="2202"/>
      <c r="BB29" s="2203"/>
      <c r="BC29" s="2201"/>
      <c r="BD29" s="2202"/>
      <c r="BE29" s="2202"/>
      <c r="BF29" s="2202"/>
      <c r="BG29" s="2203"/>
      <c r="BH29" s="2219"/>
      <c r="BI29" s="2220"/>
      <c r="BJ29" s="2220"/>
      <c r="BK29" s="2220"/>
      <c r="BL29" s="2221"/>
    </row>
    <row r="30" spans="1:64" s="944" customFormat="1" ht="13.15" customHeight="1">
      <c r="A30" s="2180"/>
      <c r="B30" s="2181"/>
      <c r="C30" s="2181"/>
      <c r="D30" s="2181"/>
      <c r="E30" s="2182"/>
      <c r="F30" s="2201"/>
      <c r="G30" s="2202"/>
      <c r="H30" s="2202"/>
      <c r="I30" s="2203"/>
      <c r="J30" s="2201"/>
      <c r="K30" s="2202"/>
      <c r="L30" s="2202"/>
      <c r="M30" s="2203"/>
      <c r="N30" s="2201"/>
      <c r="O30" s="2202"/>
      <c r="P30" s="2202"/>
      <c r="Q30" s="2203"/>
      <c r="R30" s="2201"/>
      <c r="S30" s="2202"/>
      <c r="T30" s="2202"/>
      <c r="U30" s="2203"/>
      <c r="V30" s="2201"/>
      <c r="W30" s="2202"/>
      <c r="X30" s="2202"/>
      <c r="Y30" s="2203"/>
      <c r="Z30" s="2201"/>
      <c r="AA30" s="2202"/>
      <c r="AB30" s="2202"/>
      <c r="AC30" s="2203"/>
      <c r="AH30" s="2235"/>
      <c r="AI30" s="2201"/>
      <c r="AJ30" s="2202"/>
      <c r="AK30" s="2202"/>
      <c r="AL30" s="2202"/>
      <c r="AM30" s="2203"/>
      <c r="AN30" s="2201"/>
      <c r="AO30" s="2202"/>
      <c r="AP30" s="2202"/>
      <c r="AQ30" s="2202"/>
      <c r="AR30" s="2203"/>
      <c r="AS30" s="2201"/>
      <c r="AT30" s="2202"/>
      <c r="AU30" s="2202"/>
      <c r="AV30" s="2202"/>
      <c r="AW30" s="2203"/>
      <c r="AX30" s="2201"/>
      <c r="AY30" s="2202"/>
      <c r="AZ30" s="2202"/>
      <c r="BA30" s="2202"/>
      <c r="BB30" s="2203"/>
      <c r="BC30" s="2201"/>
      <c r="BD30" s="2202"/>
      <c r="BE30" s="2202"/>
      <c r="BF30" s="2202"/>
      <c r="BG30" s="2203"/>
      <c r="BH30" s="2219"/>
      <c r="BI30" s="2220"/>
      <c r="BJ30" s="2220"/>
      <c r="BK30" s="2220"/>
      <c r="BL30" s="2221"/>
    </row>
    <row r="31" spans="1:64" s="944" customFormat="1" ht="13.15" customHeight="1">
      <c r="A31" s="2180"/>
      <c r="B31" s="2181"/>
      <c r="C31" s="2181"/>
      <c r="D31" s="2181"/>
      <c r="E31" s="2182"/>
      <c r="F31" s="2201"/>
      <c r="G31" s="2202"/>
      <c r="H31" s="2202"/>
      <c r="I31" s="2203"/>
      <c r="J31" s="2201"/>
      <c r="K31" s="2202"/>
      <c r="L31" s="2202"/>
      <c r="M31" s="2203"/>
      <c r="N31" s="2201"/>
      <c r="O31" s="2202"/>
      <c r="P31" s="2202"/>
      <c r="Q31" s="2203"/>
      <c r="R31" s="2201"/>
      <c r="S31" s="2202"/>
      <c r="T31" s="2202"/>
      <c r="U31" s="2203"/>
      <c r="V31" s="2201"/>
      <c r="W31" s="2202"/>
      <c r="X31" s="2202"/>
      <c r="Y31" s="2203"/>
      <c r="Z31" s="2201"/>
      <c r="AA31" s="2202"/>
      <c r="AB31" s="2202"/>
      <c r="AC31" s="2203"/>
      <c r="AH31" s="2235"/>
      <c r="AI31" s="2201"/>
      <c r="AJ31" s="2202"/>
      <c r="AK31" s="2202"/>
      <c r="AL31" s="2202"/>
      <c r="AM31" s="2203"/>
      <c r="AN31" s="2201"/>
      <c r="AO31" s="2202"/>
      <c r="AP31" s="2202"/>
      <c r="AQ31" s="2202"/>
      <c r="AR31" s="2203"/>
      <c r="AS31" s="2201"/>
      <c r="AT31" s="2202"/>
      <c r="AU31" s="2202"/>
      <c r="AV31" s="2202"/>
      <c r="AW31" s="2203"/>
      <c r="AX31" s="2201"/>
      <c r="AY31" s="2202"/>
      <c r="AZ31" s="2202"/>
      <c r="BA31" s="2202"/>
      <c r="BB31" s="2203"/>
      <c r="BC31" s="2201"/>
      <c r="BD31" s="2202"/>
      <c r="BE31" s="2202"/>
      <c r="BF31" s="2202"/>
      <c r="BG31" s="2203"/>
      <c r="BH31" s="2219"/>
      <c r="BI31" s="2220"/>
      <c r="BJ31" s="2220"/>
      <c r="BK31" s="2220"/>
      <c r="BL31" s="2221"/>
    </row>
    <row r="32" spans="1:64" s="944" customFormat="1" ht="13.15" customHeight="1" thickBot="1">
      <c r="A32" s="2183"/>
      <c r="B32" s="2184"/>
      <c r="C32" s="2184"/>
      <c r="D32" s="2184"/>
      <c r="E32" s="2185"/>
      <c r="F32" s="2204"/>
      <c r="G32" s="2205"/>
      <c r="H32" s="2205"/>
      <c r="I32" s="2206"/>
      <c r="J32" s="2204"/>
      <c r="K32" s="2205"/>
      <c r="L32" s="2205"/>
      <c r="M32" s="2206"/>
      <c r="N32" s="2204"/>
      <c r="O32" s="2205"/>
      <c r="P32" s="2205"/>
      <c r="Q32" s="2206"/>
      <c r="R32" s="2204"/>
      <c r="S32" s="2205"/>
      <c r="T32" s="2205"/>
      <c r="U32" s="2206"/>
      <c r="V32" s="2204"/>
      <c r="W32" s="2205"/>
      <c r="X32" s="2205"/>
      <c r="Y32" s="2206"/>
      <c r="Z32" s="2204"/>
      <c r="AA32" s="2205"/>
      <c r="AB32" s="2205"/>
      <c r="AC32" s="2206"/>
      <c r="AD32" s="945"/>
      <c r="AE32" s="946"/>
      <c r="AF32" s="946"/>
      <c r="AG32" s="947"/>
      <c r="AH32" s="2236"/>
      <c r="AI32" s="2204"/>
      <c r="AJ32" s="2205"/>
      <c r="AK32" s="2205"/>
      <c r="AL32" s="2205"/>
      <c r="AM32" s="2206"/>
      <c r="AN32" s="2204"/>
      <c r="AO32" s="2205"/>
      <c r="AP32" s="2205"/>
      <c r="AQ32" s="2205"/>
      <c r="AR32" s="2206"/>
      <c r="AS32" s="2204"/>
      <c r="AT32" s="2205"/>
      <c r="AU32" s="2205"/>
      <c r="AV32" s="2205"/>
      <c r="AW32" s="2206"/>
      <c r="AX32" s="2204"/>
      <c r="AY32" s="2205"/>
      <c r="AZ32" s="2205"/>
      <c r="BA32" s="2205"/>
      <c r="BB32" s="2206"/>
      <c r="BC32" s="2204"/>
      <c r="BD32" s="2205"/>
      <c r="BE32" s="2205"/>
      <c r="BF32" s="2205"/>
      <c r="BG32" s="2206"/>
      <c r="BH32" s="2222"/>
      <c r="BI32" s="2223"/>
      <c r="BJ32" s="2223"/>
      <c r="BK32" s="2223"/>
      <c r="BL32" s="2224"/>
    </row>
    <row r="33" spans="1:64" s="944" customFormat="1" ht="13.15" customHeight="1">
      <c r="A33" s="2177" t="s">
        <v>4019</v>
      </c>
      <c r="B33" s="2178"/>
      <c r="C33" s="2178"/>
      <c r="D33" s="2178"/>
      <c r="E33" s="2179"/>
      <c r="F33" s="2198"/>
      <c r="G33" s="2199"/>
      <c r="H33" s="2199"/>
      <c r="I33" s="2200"/>
      <c r="J33" s="2198"/>
      <c r="K33" s="2199"/>
      <c r="L33" s="2199"/>
      <c r="M33" s="2200"/>
      <c r="N33" s="2198"/>
      <c r="O33" s="2199"/>
      <c r="P33" s="2199"/>
      <c r="Q33" s="2200"/>
      <c r="R33" s="2198"/>
      <c r="S33" s="2199"/>
      <c r="T33" s="2199"/>
      <c r="U33" s="2200"/>
      <c r="V33" s="2198"/>
      <c r="W33" s="2199"/>
      <c r="X33" s="2199"/>
      <c r="Y33" s="2200"/>
      <c r="Z33" s="2198"/>
      <c r="AA33" s="2199"/>
      <c r="AB33" s="2199"/>
      <c r="AC33" s="2200"/>
      <c r="AH33" s="2234" t="s">
        <v>4019</v>
      </c>
      <c r="AI33" s="2198" t="s">
        <v>4020</v>
      </c>
      <c r="AJ33" s="2199"/>
      <c r="AK33" s="2199"/>
      <c r="AL33" s="2199"/>
      <c r="AM33" s="2200"/>
      <c r="AN33" s="2198" t="s">
        <v>4021</v>
      </c>
      <c r="AO33" s="2199"/>
      <c r="AP33" s="2199"/>
      <c r="AQ33" s="2199"/>
      <c r="AR33" s="2200"/>
      <c r="AS33" s="2198" t="s">
        <v>4021</v>
      </c>
      <c r="AT33" s="2199"/>
      <c r="AU33" s="2199"/>
      <c r="AV33" s="2199"/>
      <c r="AW33" s="2200"/>
      <c r="AX33" s="2198" t="s">
        <v>4021</v>
      </c>
      <c r="AY33" s="2199"/>
      <c r="AZ33" s="2199"/>
      <c r="BA33" s="2199"/>
      <c r="BB33" s="2200"/>
      <c r="BC33" s="2198" t="s">
        <v>4021</v>
      </c>
      <c r="BD33" s="2199"/>
      <c r="BE33" s="2199"/>
      <c r="BF33" s="2199"/>
      <c r="BG33" s="2200"/>
      <c r="BH33" s="2216" t="s">
        <v>4020</v>
      </c>
      <c r="BI33" s="2217"/>
      <c r="BJ33" s="2217"/>
      <c r="BK33" s="2217"/>
      <c r="BL33" s="2218"/>
    </row>
    <row r="34" spans="1:64" s="944" customFormat="1" ht="13.15" customHeight="1">
      <c r="A34" s="2180"/>
      <c r="B34" s="2181"/>
      <c r="C34" s="2181"/>
      <c r="D34" s="2181"/>
      <c r="E34" s="2182"/>
      <c r="F34" s="2201"/>
      <c r="G34" s="2202"/>
      <c r="H34" s="2202"/>
      <c r="I34" s="2203"/>
      <c r="J34" s="2201"/>
      <c r="K34" s="2202"/>
      <c r="L34" s="2202"/>
      <c r="M34" s="2203"/>
      <c r="N34" s="2201"/>
      <c r="O34" s="2202"/>
      <c r="P34" s="2202"/>
      <c r="Q34" s="2203"/>
      <c r="R34" s="2201"/>
      <c r="S34" s="2202"/>
      <c r="T34" s="2202"/>
      <c r="U34" s="2203"/>
      <c r="V34" s="2201"/>
      <c r="W34" s="2202"/>
      <c r="X34" s="2202"/>
      <c r="Y34" s="2203"/>
      <c r="Z34" s="2201"/>
      <c r="AA34" s="2202"/>
      <c r="AB34" s="2202"/>
      <c r="AC34" s="2203"/>
      <c r="AH34" s="2235"/>
      <c r="AI34" s="2201"/>
      <c r="AJ34" s="2202"/>
      <c r="AK34" s="2202"/>
      <c r="AL34" s="2202"/>
      <c r="AM34" s="2203"/>
      <c r="AN34" s="2201"/>
      <c r="AO34" s="2202"/>
      <c r="AP34" s="2202"/>
      <c r="AQ34" s="2202"/>
      <c r="AR34" s="2203"/>
      <c r="AS34" s="2201"/>
      <c r="AT34" s="2202"/>
      <c r="AU34" s="2202"/>
      <c r="AV34" s="2202"/>
      <c r="AW34" s="2203"/>
      <c r="AX34" s="2201"/>
      <c r="AY34" s="2202"/>
      <c r="AZ34" s="2202"/>
      <c r="BA34" s="2202"/>
      <c r="BB34" s="2203"/>
      <c r="BC34" s="2201"/>
      <c r="BD34" s="2202"/>
      <c r="BE34" s="2202"/>
      <c r="BF34" s="2202"/>
      <c r="BG34" s="2203"/>
      <c r="BH34" s="2219"/>
      <c r="BI34" s="2220"/>
      <c r="BJ34" s="2220"/>
      <c r="BK34" s="2220"/>
      <c r="BL34" s="2221"/>
    </row>
    <row r="35" spans="1:64" s="944" customFormat="1" ht="13.15" customHeight="1">
      <c r="A35" s="2180"/>
      <c r="B35" s="2181"/>
      <c r="C35" s="2181"/>
      <c r="D35" s="2181"/>
      <c r="E35" s="2182"/>
      <c r="F35" s="2201"/>
      <c r="G35" s="2202"/>
      <c r="H35" s="2202"/>
      <c r="I35" s="2203"/>
      <c r="J35" s="2201"/>
      <c r="K35" s="2202"/>
      <c r="L35" s="2202"/>
      <c r="M35" s="2203"/>
      <c r="N35" s="2201"/>
      <c r="O35" s="2202"/>
      <c r="P35" s="2202"/>
      <c r="Q35" s="2203"/>
      <c r="R35" s="2201"/>
      <c r="S35" s="2202"/>
      <c r="T35" s="2202"/>
      <c r="U35" s="2203"/>
      <c r="V35" s="2201"/>
      <c r="W35" s="2202"/>
      <c r="X35" s="2202"/>
      <c r="Y35" s="2203"/>
      <c r="Z35" s="2201"/>
      <c r="AA35" s="2202"/>
      <c r="AB35" s="2202"/>
      <c r="AC35" s="2203"/>
      <c r="AH35" s="2235"/>
      <c r="AI35" s="2201"/>
      <c r="AJ35" s="2202"/>
      <c r="AK35" s="2202"/>
      <c r="AL35" s="2202"/>
      <c r="AM35" s="2203"/>
      <c r="AN35" s="2201"/>
      <c r="AO35" s="2202"/>
      <c r="AP35" s="2202"/>
      <c r="AQ35" s="2202"/>
      <c r="AR35" s="2203"/>
      <c r="AS35" s="2201"/>
      <c r="AT35" s="2202"/>
      <c r="AU35" s="2202"/>
      <c r="AV35" s="2202"/>
      <c r="AW35" s="2203"/>
      <c r="AX35" s="2201"/>
      <c r="AY35" s="2202"/>
      <c r="AZ35" s="2202"/>
      <c r="BA35" s="2202"/>
      <c r="BB35" s="2203"/>
      <c r="BC35" s="2201"/>
      <c r="BD35" s="2202"/>
      <c r="BE35" s="2202"/>
      <c r="BF35" s="2202"/>
      <c r="BG35" s="2203"/>
      <c r="BH35" s="2219"/>
      <c r="BI35" s="2220"/>
      <c r="BJ35" s="2220"/>
      <c r="BK35" s="2220"/>
      <c r="BL35" s="2221"/>
    </row>
    <row r="36" spans="1:64" s="944" customFormat="1" ht="13.15" customHeight="1">
      <c r="A36" s="2180"/>
      <c r="B36" s="2181"/>
      <c r="C36" s="2181"/>
      <c r="D36" s="2181"/>
      <c r="E36" s="2182"/>
      <c r="F36" s="2201"/>
      <c r="G36" s="2202"/>
      <c r="H36" s="2202"/>
      <c r="I36" s="2203"/>
      <c r="J36" s="2201"/>
      <c r="K36" s="2202"/>
      <c r="L36" s="2202"/>
      <c r="M36" s="2203"/>
      <c r="N36" s="2201"/>
      <c r="O36" s="2202"/>
      <c r="P36" s="2202"/>
      <c r="Q36" s="2203"/>
      <c r="R36" s="2201"/>
      <c r="S36" s="2202"/>
      <c r="T36" s="2202"/>
      <c r="U36" s="2203"/>
      <c r="V36" s="2201"/>
      <c r="W36" s="2202"/>
      <c r="X36" s="2202"/>
      <c r="Y36" s="2203"/>
      <c r="Z36" s="2201"/>
      <c r="AA36" s="2202"/>
      <c r="AB36" s="2202"/>
      <c r="AC36" s="2203"/>
      <c r="AH36" s="2235"/>
      <c r="AI36" s="2201"/>
      <c r="AJ36" s="2202"/>
      <c r="AK36" s="2202"/>
      <c r="AL36" s="2202"/>
      <c r="AM36" s="2203"/>
      <c r="AN36" s="2201"/>
      <c r="AO36" s="2202"/>
      <c r="AP36" s="2202"/>
      <c r="AQ36" s="2202"/>
      <c r="AR36" s="2203"/>
      <c r="AS36" s="2201"/>
      <c r="AT36" s="2202"/>
      <c r="AU36" s="2202"/>
      <c r="AV36" s="2202"/>
      <c r="AW36" s="2203"/>
      <c r="AX36" s="2201"/>
      <c r="AY36" s="2202"/>
      <c r="AZ36" s="2202"/>
      <c r="BA36" s="2202"/>
      <c r="BB36" s="2203"/>
      <c r="BC36" s="2201"/>
      <c r="BD36" s="2202"/>
      <c r="BE36" s="2202"/>
      <c r="BF36" s="2202"/>
      <c r="BG36" s="2203"/>
      <c r="BH36" s="2219"/>
      <c r="BI36" s="2220"/>
      <c r="BJ36" s="2220"/>
      <c r="BK36" s="2220"/>
      <c r="BL36" s="2221"/>
    </row>
    <row r="37" spans="1:64" s="944" customFormat="1" ht="13.15" customHeight="1">
      <c r="A37" s="2183"/>
      <c r="B37" s="2184"/>
      <c r="C37" s="2184"/>
      <c r="D37" s="2184"/>
      <c r="E37" s="2185"/>
      <c r="F37" s="2204"/>
      <c r="G37" s="2205"/>
      <c r="H37" s="2205"/>
      <c r="I37" s="2206"/>
      <c r="J37" s="2204"/>
      <c r="K37" s="2205"/>
      <c r="L37" s="2205"/>
      <c r="M37" s="2206"/>
      <c r="N37" s="2204"/>
      <c r="O37" s="2205"/>
      <c r="P37" s="2205"/>
      <c r="Q37" s="2206"/>
      <c r="R37" s="2204"/>
      <c r="S37" s="2205"/>
      <c r="T37" s="2205"/>
      <c r="U37" s="2206"/>
      <c r="V37" s="2204"/>
      <c r="W37" s="2205"/>
      <c r="X37" s="2205"/>
      <c r="Y37" s="2206"/>
      <c r="Z37" s="2204"/>
      <c r="AA37" s="2205"/>
      <c r="AB37" s="2205"/>
      <c r="AC37" s="2206"/>
      <c r="AH37" s="2236"/>
      <c r="AI37" s="2204"/>
      <c r="AJ37" s="2205"/>
      <c r="AK37" s="2205"/>
      <c r="AL37" s="2205"/>
      <c r="AM37" s="2206"/>
      <c r="AN37" s="2204"/>
      <c r="AO37" s="2205"/>
      <c r="AP37" s="2205"/>
      <c r="AQ37" s="2205"/>
      <c r="AR37" s="2206"/>
      <c r="AS37" s="2204"/>
      <c r="AT37" s="2205"/>
      <c r="AU37" s="2205"/>
      <c r="AV37" s="2205"/>
      <c r="AW37" s="2206"/>
      <c r="AX37" s="2204"/>
      <c r="AY37" s="2205"/>
      <c r="AZ37" s="2205"/>
      <c r="BA37" s="2205"/>
      <c r="BB37" s="2206"/>
      <c r="BC37" s="2204"/>
      <c r="BD37" s="2205"/>
      <c r="BE37" s="2205"/>
      <c r="BF37" s="2205"/>
      <c r="BG37" s="2206"/>
      <c r="BH37" s="2222"/>
      <c r="BI37" s="2223"/>
      <c r="BJ37" s="2223"/>
      <c r="BK37" s="2223"/>
      <c r="BL37" s="2224"/>
    </row>
    <row r="38" spans="1:64" s="944" customFormat="1" ht="13.15" customHeight="1">
      <c r="A38" s="2177" t="s">
        <v>4022</v>
      </c>
      <c r="B38" s="2178"/>
      <c r="C38" s="2178"/>
      <c r="D38" s="2178"/>
      <c r="E38" s="2179"/>
      <c r="F38" s="2198"/>
      <c r="G38" s="2199"/>
      <c r="H38" s="2199"/>
      <c r="I38" s="2200"/>
      <c r="J38" s="2198"/>
      <c r="K38" s="2199"/>
      <c r="L38" s="2199"/>
      <c r="M38" s="2200"/>
      <c r="N38" s="2198"/>
      <c r="O38" s="2199"/>
      <c r="P38" s="2199"/>
      <c r="Q38" s="2200"/>
      <c r="R38" s="2198"/>
      <c r="S38" s="2199"/>
      <c r="T38" s="2199"/>
      <c r="U38" s="2200"/>
      <c r="V38" s="2198"/>
      <c r="W38" s="2199"/>
      <c r="X38" s="2199"/>
      <c r="Y38" s="2200"/>
      <c r="Z38" s="2198"/>
      <c r="AA38" s="2199"/>
      <c r="AB38" s="2199"/>
      <c r="AC38" s="2200"/>
      <c r="AH38" s="2234" t="s">
        <v>4022</v>
      </c>
      <c r="AI38" s="2198" t="s">
        <v>4023</v>
      </c>
      <c r="AJ38" s="2199"/>
      <c r="AK38" s="2199"/>
      <c r="AL38" s="2199"/>
      <c r="AM38" s="2200"/>
      <c r="AN38" s="2198" t="s">
        <v>4024</v>
      </c>
      <c r="AO38" s="2199"/>
      <c r="AP38" s="2199"/>
      <c r="AQ38" s="2199"/>
      <c r="AR38" s="2200"/>
      <c r="AS38" s="2198" t="s">
        <v>4025</v>
      </c>
      <c r="AT38" s="2199"/>
      <c r="AU38" s="2199"/>
      <c r="AV38" s="2199"/>
      <c r="AW38" s="2200"/>
      <c r="AX38" s="2198" t="s">
        <v>3997</v>
      </c>
      <c r="AY38" s="2199"/>
      <c r="AZ38" s="2199"/>
      <c r="BA38" s="2199"/>
      <c r="BB38" s="2200"/>
      <c r="BC38" s="2198" t="s">
        <v>4026</v>
      </c>
      <c r="BD38" s="2199"/>
      <c r="BE38" s="2199"/>
      <c r="BF38" s="2199"/>
      <c r="BG38" s="2200"/>
      <c r="BH38" s="2216" t="s">
        <v>3999</v>
      </c>
      <c r="BI38" s="2217"/>
      <c r="BJ38" s="2217"/>
      <c r="BK38" s="2217"/>
      <c r="BL38" s="2218"/>
    </row>
    <row r="39" spans="1:64" s="944" customFormat="1" ht="13.15" customHeight="1">
      <c r="A39" s="2180"/>
      <c r="B39" s="2181"/>
      <c r="C39" s="2181"/>
      <c r="D39" s="2181"/>
      <c r="E39" s="2182"/>
      <c r="F39" s="2201"/>
      <c r="G39" s="2202"/>
      <c r="H39" s="2202"/>
      <c r="I39" s="2203"/>
      <c r="J39" s="2201"/>
      <c r="K39" s="2202"/>
      <c r="L39" s="2202"/>
      <c r="M39" s="2203"/>
      <c r="N39" s="2201"/>
      <c r="O39" s="2202"/>
      <c r="P39" s="2202"/>
      <c r="Q39" s="2203"/>
      <c r="R39" s="2201"/>
      <c r="S39" s="2202"/>
      <c r="T39" s="2202"/>
      <c r="U39" s="2203"/>
      <c r="V39" s="2201"/>
      <c r="W39" s="2202"/>
      <c r="X39" s="2202"/>
      <c r="Y39" s="2203"/>
      <c r="Z39" s="2201"/>
      <c r="AA39" s="2202"/>
      <c r="AB39" s="2202"/>
      <c r="AC39" s="2203"/>
      <c r="AH39" s="2235"/>
      <c r="AI39" s="2201"/>
      <c r="AJ39" s="2202"/>
      <c r="AK39" s="2202"/>
      <c r="AL39" s="2202"/>
      <c r="AM39" s="2203"/>
      <c r="AN39" s="2201"/>
      <c r="AO39" s="2202"/>
      <c r="AP39" s="2202"/>
      <c r="AQ39" s="2202"/>
      <c r="AR39" s="2203"/>
      <c r="AS39" s="2201"/>
      <c r="AT39" s="2202"/>
      <c r="AU39" s="2202"/>
      <c r="AV39" s="2202"/>
      <c r="AW39" s="2203"/>
      <c r="AX39" s="2201"/>
      <c r="AY39" s="2202"/>
      <c r="AZ39" s="2202"/>
      <c r="BA39" s="2202"/>
      <c r="BB39" s="2203"/>
      <c r="BC39" s="2201"/>
      <c r="BD39" s="2202"/>
      <c r="BE39" s="2202"/>
      <c r="BF39" s="2202"/>
      <c r="BG39" s="2203"/>
      <c r="BH39" s="2219"/>
      <c r="BI39" s="2220"/>
      <c r="BJ39" s="2220"/>
      <c r="BK39" s="2220"/>
      <c r="BL39" s="2221"/>
    </row>
    <row r="40" spans="1:64" s="944" customFormat="1" ht="13.15" customHeight="1">
      <c r="A40" s="2180"/>
      <c r="B40" s="2181"/>
      <c r="C40" s="2181"/>
      <c r="D40" s="2181"/>
      <c r="E40" s="2182"/>
      <c r="F40" s="2201"/>
      <c r="G40" s="2202"/>
      <c r="H40" s="2202"/>
      <c r="I40" s="2203"/>
      <c r="J40" s="2201"/>
      <c r="K40" s="2202"/>
      <c r="L40" s="2202"/>
      <c r="M40" s="2203"/>
      <c r="N40" s="2201"/>
      <c r="O40" s="2202"/>
      <c r="P40" s="2202"/>
      <c r="Q40" s="2203"/>
      <c r="R40" s="2201"/>
      <c r="S40" s="2202"/>
      <c r="T40" s="2202"/>
      <c r="U40" s="2203"/>
      <c r="V40" s="2201"/>
      <c r="W40" s="2202"/>
      <c r="X40" s="2202"/>
      <c r="Y40" s="2203"/>
      <c r="Z40" s="2201"/>
      <c r="AA40" s="2202"/>
      <c r="AB40" s="2202"/>
      <c r="AC40" s="2203"/>
      <c r="AH40" s="2235"/>
      <c r="AI40" s="2201"/>
      <c r="AJ40" s="2202"/>
      <c r="AK40" s="2202"/>
      <c r="AL40" s="2202"/>
      <c r="AM40" s="2203"/>
      <c r="AN40" s="2201"/>
      <c r="AO40" s="2202"/>
      <c r="AP40" s="2202"/>
      <c r="AQ40" s="2202"/>
      <c r="AR40" s="2203"/>
      <c r="AS40" s="2201"/>
      <c r="AT40" s="2202"/>
      <c r="AU40" s="2202"/>
      <c r="AV40" s="2202"/>
      <c r="AW40" s="2203"/>
      <c r="AX40" s="2201"/>
      <c r="AY40" s="2202"/>
      <c r="AZ40" s="2202"/>
      <c r="BA40" s="2202"/>
      <c r="BB40" s="2203"/>
      <c r="BC40" s="2201"/>
      <c r="BD40" s="2202"/>
      <c r="BE40" s="2202"/>
      <c r="BF40" s="2202"/>
      <c r="BG40" s="2203"/>
      <c r="BH40" s="2219"/>
      <c r="BI40" s="2220"/>
      <c r="BJ40" s="2220"/>
      <c r="BK40" s="2220"/>
      <c r="BL40" s="2221"/>
    </row>
    <row r="41" spans="1:64" s="944" customFormat="1" ht="13.15" customHeight="1">
      <c r="A41" s="2180"/>
      <c r="B41" s="2181"/>
      <c r="C41" s="2181"/>
      <c r="D41" s="2181"/>
      <c r="E41" s="2182"/>
      <c r="F41" s="2201"/>
      <c r="G41" s="2202"/>
      <c r="H41" s="2202"/>
      <c r="I41" s="2203"/>
      <c r="J41" s="2201"/>
      <c r="K41" s="2202"/>
      <c r="L41" s="2202"/>
      <c r="M41" s="2203"/>
      <c r="N41" s="2201"/>
      <c r="O41" s="2202"/>
      <c r="P41" s="2202"/>
      <c r="Q41" s="2203"/>
      <c r="R41" s="2201"/>
      <c r="S41" s="2202"/>
      <c r="T41" s="2202"/>
      <c r="U41" s="2203"/>
      <c r="V41" s="2201"/>
      <c r="W41" s="2202"/>
      <c r="X41" s="2202"/>
      <c r="Y41" s="2203"/>
      <c r="Z41" s="2201"/>
      <c r="AA41" s="2202"/>
      <c r="AB41" s="2202"/>
      <c r="AC41" s="2203"/>
      <c r="AH41" s="2235"/>
      <c r="AI41" s="2201"/>
      <c r="AJ41" s="2202"/>
      <c r="AK41" s="2202"/>
      <c r="AL41" s="2202"/>
      <c r="AM41" s="2203"/>
      <c r="AN41" s="2201"/>
      <c r="AO41" s="2202"/>
      <c r="AP41" s="2202"/>
      <c r="AQ41" s="2202"/>
      <c r="AR41" s="2203"/>
      <c r="AS41" s="2201"/>
      <c r="AT41" s="2202"/>
      <c r="AU41" s="2202"/>
      <c r="AV41" s="2202"/>
      <c r="AW41" s="2203"/>
      <c r="AX41" s="2201"/>
      <c r="AY41" s="2202"/>
      <c r="AZ41" s="2202"/>
      <c r="BA41" s="2202"/>
      <c r="BB41" s="2203"/>
      <c r="BC41" s="2201"/>
      <c r="BD41" s="2202"/>
      <c r="BE41" s="2202"/>
      <c r="BF41" s="2202"/>
      <c r="BG41" s="2203"/>
      <c r="BH41" s="2219"/>
      <c r="BI41" s="2220"/>
      <c r="BJ41" s="2220"/>
      <c r="BK41" s="2220"/>
      <c r="BL41" s="2221"/>
    </row>
    <row r="42" spans="1:64" s="944" customFormat="1" ht="13.15" customHeight="1">
      <c r="A42" s="2183"/>
      <c r="B42" s="2184"/>
      <c r="C42" s="2184"/>
      <c r="D42" s="2184"/>
      <c r="E42" s="2185"/>
      <c r="F42" s="2204"/>
      <c r="G42" s="2205"/>
      <c r="H42" s="2205"/>
      <c r="I42" s="2206"/>
      <c r="J42" s="2204"/>
      <c r="K42" s="2205"/>
      <c r="L42" s="2205"/>
      <c r="M42" s="2206"/>
      <c r="N42" s="2204"/>
      <c r="O42" s="2205"/>
      <c r="P42" s="2205"/>
      <c r="Q42" s="2206"/>
      <c r="R42" s="2204"/>
      <c r="S42" s="2205"/>
      <c r="T42" s="2205"/>
      <c r="U42" s="2206"/>
      <c r="V42" s="2204"/>
      <c r="W42" s="2205"/>
      <c r="X42" s="2205"/>
      <c r="Y42" s="2206"/>
      <c r="Z42" s="2204"/>
      <c r="AA42" s="2205"/>
      <c r="AB42" s="2205"/>
      <c r="AC42" s="2206"/>
      <c r="AH42" s="2235"/>
      <c r="AI42" s="2204"/>
      <c r="AJ42" s="2205"/>
      <c r="AK42" s="2205"/>
      <c r="AL42" s="2205"/>
      <c r="AM42" s="2206"/>
      <c r="AN42" s="2204"/>
      <c r="AO42" s="2205"/>
      <c r="AP42" s="2205"/>
      <c r="AQ42" s="2205"/>
      <c r="AR42" s="2206"/>
      <c r="AS42" s="2204"/>
      <c r="AT42" s="2205"/>
      <c r="AU42" s="2205"/>
      <c r="AV42" s="2205"/>
      <c r="AW42" s="2206"/>
      <c r="AX42" s="2204"/>
      <c r="AY42" s="2205"/>
      <c r="AZ42" s="2205"/>
      <c r="BA42" s="2205"/>
      <c r="BB42" s="2206"/>
      <c r="BC42" s="2204"/>
      <c r="BD42" s="2205"/>
      <c r="BE42" s="2205"/>
      <c r="BF42" s="2205"/>
      <c r="BG42" s="2206"/>
      <c r="BH42" s="2222"/>
      <c r="BI42" s="2223"/>
      <c r="BJ42" s="2223"/>
      <c r="BK42" s="2223"/>
      <c r="BL42" s="2224"/>
    </row>
    <row r="43" spans="1:64" s="944" customFormat="1" ht="13.15" customHeight="1">
      <c r="A43" s="2177" t="s">
        <v>4027</v>
      </c>
      <c r="B43" s="2178"/>
      <c r="C43" s="2178"/>
      <c r="D43" s="2178"/>
      <c r="E43" s="2179"/>
      <c r="F43" s="2198"/>
      <c r="G43" s="2199"/>
      <c r="H43" s="2199"/>
      <c r="I43" s="2200"/>
      <c r="J43" s="2198"/>
      <c r="K43" s="2199"/>
      <c r="L43" s="2199"/>
      <c r="M43" s="2200"/>
      <c r="N43" s="2198"/>
      <c r="O43" s="2199"/>
      <c r="P43" s="2199"/>
      <c r="Q43" s="2200"/>
      <c r="R43" s="2198"/>
      <c r="S43" s="2199"/>
      <c r="T43" s="2199"/>
      <c r="U43" s="2200"/>
      <c r="V43" s="2198"/>
      <c r="W43" s="2199"/>
      <c r="X43" s="2199"/>
      <c r="Y43" s="2200"/>
      <c r="Z43" s="2198"/>
      <c r="AA43" s="2199"/>
      <c r="AB43" s="2199"/>
      <c r="AC43" s="2200"/>
      <c r="AH43" s="2234" t="s">
        <v>4027</v>
      </c>
      <c r="AI43" s="2198" t="s">
        <v>4028</v>
      </c>
      <c r="AJ43" s="2199"/>
      <c r="AK43" s="2199"/>
      <c r="AL43" s="2199"/>
      <c r="AM43" s="2200"/>
      <c r="AN43" s="2198" t="s">
        <v>4029</v>
      </c>
      <c r="AO43" s="2199"/>
      <c r="AP43" s="2199"/>
      <c r="AQ43" s="2199"/>
      <c r="AR43" s="2200"/>
      <c r="AS43" s="2198" t="s">
        <v>4025</v>
      </c>
      <c r="AT43" s="2199"/>
      <c r="AU43" s="2199"/>
      <c r="AV43" s="2199"/>
      <c r="AW43" s="2200"/>
      <c r="AX43" s="2198" t="s">
        <v>3997</v>
      </c>
      <c r="AY43" s="2199"/>
      <c r="AZ43" s="2199"/>
      <c r="BA43" s="2199"/>
      <c r="BB43" s="2200"/>
      <c r="BC43" s="2198" t="s">
        <v>4030</v>
      </c>
      <c r="BD43" s="2199"/>
      <c r="BE43" s="2199"/>
      <c r="BF43" s="2199"/>
      <c r="BG43" s="2200"/>
      <c r="BH43" s="2216" t="s">
        <v>3999</v>
      </c>
      <c r="BI43" s="2217"/>
      <c r="BJ43" s="2217"/>
      <c r="BK43" s="2217"/>
      <c r="BL43" s="2218"/>
    </row>
    <row r="44" spans="1:64" s="944" customFormat="1" ht="13.15" customHeight="1">
      <c r="A44" s="2180"/>
      <c r="B44" s="2181"/>
      <c r="C44" s="2181"/>
      <c r="D44" s="2181"/>
      <c r="E44" s="2182"/>
      <c r="F44" s="2201"/>
      <c r="G44" s="2202"/>
      <c r="H44" s="2202"/>
      <c r="I44" s="2203"/>
      <c r="J44" s="2201"/>
      <c r="K44" s="2202"/>
      <c r="L44" s="2202"/>
      <c r="M44" s="2203"/>
      <c r="N44" s="2201"/>
      <c r="O44" s="2202"/>
      <c r="P44" s="2202"/>
      <c r="Q44" s="2203"/>
      <c r="R44" s="2201"/>
      <c r="S44" s="2202"/>
      <c r="T44" s="2202"/>
      <c r="U44" s="2203"/>
      <c r="V44" s="2201"/>
      <c r="W44" s="2202"/>
      <c r="X44" s="2202"/>
      <c r="Y44" s="2203"/>
      <c r="Z44" s="2201"/>
      <c r="AA44" s="2202"/>
      <c r="AB44" s="2202"/>
      <c r="AC44" s="2203"/>
      <c r="AH44" s="2235"/>
      <c r="AI44" s="2201"/>
      <c r="AJ44" s="2202"/>
      <c r="AK44" s="2202"/>
      <c r="AL44" s="2202"/>
      <c r="AM44" s="2203"/>
      <c r="AN44" s="2201"/>
      <c r="AO44" s="2202"/>
      <c r="AP44" s="2202"/>
      <c r="AQ44" s="2202"/>
      <c r="AR44" s="2203"/>
      <c r="AS44" s="2201"/>
      <c r="AT44" s="2202"/>
      <c r="AU44" s="2202"/>
      <c r="AV44" s="2202"/>
      <c r="AW44" s="2203"/>
      <c r="AX44" s="2201"/>
      <c r="AY44" s="2202"/>
      <c r="AZ44" s="2202"/>
      <c r="BA44" s="2202"/>
      <c r="BB44" s="2203"/>
      <c r="BC44" s="2201"/>
      <c r="BD44" s="2202"/>
      <c r="BE44" s="2202"/>
      <c r="BF44" s="2202"/>
      <c r="BG44" s="2203"/>
      <c r="BH44" s="2219"/>
      <c r="BI44" s="2220"/>
      <c r="BJ44" s="2220"/>
      <c r="BK44" s="2220"/>
      <c r="BL44" s="2221"/>
    </row>
    <row r="45" spans="1:64" s="944" customFormat="1" ht="13.15" customHeight="1">
      <c r="A45" s="2180"/>
      <c r="B45" s="2181"/>
      <c r="C45" s="2181"/>
      <c r="D45" s="2181"/>
      <c r="E45" s="2182"/>
      <c r="F45" s="2201"/>
      <c r="G45" s="2202"/>
      <c r="H45" s="2202"/>
      <c r="I45" s="2203"/>
      <c r="J45" s="2201"/>
      <c r="K45" s="2202"/>
      <c r="L45" s="2202"/>
      <c r="M45" s="2203"/>
      <c r="N45" s="2201"/>
      <c r="O45" s="2202"/>
      <c r="P45" s="2202"/>
      <c r="Q45" s="2203"/>
      <c r="R45" s="2201"/>
      <c r="S45" s="2202"/>
      <c r="T45" s="2202"/>
      <c r="U45" s="2203"/>
      <c r="V45" s="2201"/>
      <c r="W45" s="2202"/>
      <c r="X45" s="2202"/>
      <c r="Y45" s="2203"/>
      <c r="Z45" s="2201"/>
      <c r="AA45" s="2202"/>
      <c r="AB45" s="2202"/>
      <c r="AC45" s="2203"/>
      <c r="AH45" s="2235"/>
      <c r="AI45" s="2201"/>
      <c r="AJ45" s="2202"/>
      <c r="AK45" s="2202"/>
      <c r="AL45" s="2202"/>
      <c r="AM45" s="2203"/>
      <c r="AN45" s="2201"/>
      <c r="AO45" s="2202"/>
      <c r="AP45" s="2202"/>
      <c r="AQ45" s="2202"/>
      <c r="AR45" s="2203"/>
      <c r="AS45" s="2201"/>
      <c r="AT45" s="2202"/>
      <c r="AU45" s="2202"/>
      <c r="AV45" s="2202"/>
      <c r="AW45" s="2203"/>
      <c r="AX45" s="2201"/>
      <c r="AY45" s="2202"/>
      <c r="AZ45" s="2202"/>
      <c r="BA45" s="2202"/>
      <c r="BB45" s="2203"/>
      <c r="BC45" s="2201"/>
      <c r="BD45" s="2202"/>
      <c r="BE45" s="2202"/>
      <c r="BF45" s="2202"/>
      <c r="BG45" s="2203"/>
      <c r="BH45" s="2219"/>
      <c r="BI45" s="2220"/>
      <c r="BJ45" s="2220"/>
      <c r="BK45" s="2220"/>
      <c r="BL45" s="2221"/>
    </row>
    <row r="46" spans="1:64" s="944" customFormat="1" ht="13.15" customHeight="1">
      <c r="A46" s="2180"/>
      <c r="B46" s="2181"/>
      <c r="C46" s="2181"/>
      <c r="D46" s="2181"/>
      <c r="E46" s="2182"/>
      <c r="F46" s="2201"/>
      <c r="G46" s="2202"/>
      <c r="H46" s="2202"/>
      <c r="I46" s="2203"/>
      <c r="J46" s="2201"/>
      <c r="K46" s="2202"/>
      <c r="L46" s="2202"/>
      <c r="M46" s="2203"/>
      <c r="N46" s="2201"/>
      <c r="O46" s="2202"/>
      <c r="P46" s="2202"/>
      <c r="Q46" s="2203"/>
      <c r="R46" s="2201"/>
      <c r="S46" s="2202"/>
      <c r="T46" s="2202"/>
      <c r="U46" s="2203"/>
      <c r="V46" s="2201"/>
      <c r="W46" s="2202"/>
      <c r="X46" s="2202"/>
      <c r="Y46" s="2203"/>
      <c r="Z46" s="2201"/>
      <c r="AA46" s="2202"/>
      <c r="AB46" s="2202"/>
      <c r="AC46" s="2203"/>
      <c r="AH46" s="2235"/>
      <c r="AI46" s="2201"/>
      <c r="AJ46" s="2202"/>
      <c r="AK46" s="2202"/>
      <c r="AL46" s="2202"/>
      <c r="AM46" s="2203"/>
      <c r="AN46" s="2201"/>
      <c r="AO46" s="2202"/>
      <c r="AP46" s="2202"/>
      <c r="AQ46" s="2202"/>
      <c r="AR46" s="2203"/>
      <c r="AS46" s="2201"/>
      <c r="AT46" s="2202"/>
      <c r="AU46" s="2202"/>
      <c r="AV46" s="2202"/>
      <c r="AW46" s="2203"/>
      <c r="AX46" s="2201"/>
      <c r="AY46" s="2202"/>
      <c r="AZ46" s="2202"/>
      <c r="BA46" s="2202"/>
      <c r="BB46" s="2203"/>
      <c r="BC46" s="2201"/>
      <c r="BD46" s="2202"/>
      <c r="BE46" s="2202"/>
      <c r="BF46" s="2202"/>
      <c r="BG46" s="2203"/>
      <c r="BH46" s="2219"/>
      <c r="BI46" s="2220"/>
      <c r="BJ46" s="2220"/>
      <c r="BK46" s="2220"/>
      <c r="BL46" s="2221"/>
    </row>
    <row r="47" spans="1:64" s="944" customFormat="1" ht="13.15" customHeight="1">
      <c r="A47" s="2183"/>
      <c r="B47" s="2184"/>
      <c r="C47" s="2184"/>
      <c r="D47" s="2184"/>
      <c r="E47" s="2185"/>
      <c r="F47" s="2204"/>
      <c r="G47" s="2205"/>
      <c r="H47" s="2205"/>
      <c r="I47" s="2206"/>
      <c r="J47" s="2204"/>
      <c r="K47" s="2205"/>
      <c r="L47" s="2205"/>
      <c r="M47" s="2206"/>
      <c r="N47" s="2204"/>
      <c r="O47" s="2205"/>
      <c r="P47" s="2205"/>
      <c r="Q47" s="2206"/>
      <c r="R47" s="2204"/>
      <c r="S47" s="2205"/>
      <c r="T47" s="2205"/>
      <c r="U47" s="2206"/>
      <c r="V47" s="2204"/>
      <c r="W47" s="2205"/>
      <c r="X47" s="2205"/>
      <c r="Y47" s="2206"/>
      <c r="Z47" s="2204"/>
      <c r="AA47" s="2205"/>
      <c r="AB47" s="2205"/>
      <c r="AC47" s="2206"/>
      <c r="AH47" s="2235"/>
      <c r="AI47" s="2204"/>
      <c r="AJ47" s="2205"/>
      <c r="AK47" s="2205"/>
      <c r="AL47" s="2205"/>
      <c r="AM47" s="2206"/>
      <c r="AN47" s="2204"/>
      <c r="AO47" s="2205"/>
      <c r="AP47" s="2205"/>
      <c r="AQ47" s="2205"/>
      <c r="AR47" s="2206"/>
      <c r="AS47" s="2204"/>
      <c r="AT47" s="2205"/>
      <c r="AU47" s="2205"/>
      <c r="AV47" s="2205"/>
      <c r="AW47" s="2206"/>
      <c r="AX47" s="2204"/>
      <c r="AY47" s="2205"/>
      <c r="AZ47" s="2205"/>
      <c r="BA47" s="2205"/>
      <c r="BB47" s="2206"/>
      <c r="BC47" s="2204"/>
      <c r="BD47" s="2205"/>
      <c r="BE47" s="2205"/>
      <c r="BF47" s="2205"/>
      <c r="BG47" s="2206"/>
      <c r="BH47" s="2222"/>
      <c r="BI47" s="2223"/>
      <c r="BJ47" s="2223"/>
      <c r="BK47" s="2223"/>
      <c r="BL47" s="2224"/>
    </row>
    <row r="48" spans="1:64" s="944" customFormat="1" ht="13.15" customHeight="1">
      <c r="A48" s="2177" t="s">
        <v>4031</v>
      </c>
      <c r="B48" s="2178"/>
      <c r="C48" s="2178"/>
      <c r="D48" s="2178"/>
      <c r="E48" s="2179"/>
      <c r="F48" s="2198"/>
      <c r="G48" s="2199"/>
      <c r="H48" s="2199"/>
      <c r="I48" s="2200"/>
      <c r="J48" s="2198"/>
      <c r="K48" s="2199"/>
      <c r="L48" s="2199"/>
      <c r="M48" s="2200"/>
      <c r="N48" s="2198"/>
      <c r="O48" s="2199"/>
      <c r="P48" s="2199"/>
      <c r="Q48" s="2200"/>
      <c r="R48" s="2198"/>
      <c r="S48" s="2199"/>
      <c r="T48" s="2199"/>
      <c r="U48" s="2200"/>
      <c r="V48" s="2198"/>
      <c r="W48" s="2199"/>
      <c r="X48" s="2199"/>
      <c r="Y48" s="2200"/>
      <c r="Z48" s="2198"/>
      <c r="AA48" s="2199"/>
      <c r="AB48" s="2199"/>
      <c r="AC48" s="2200"/>
      <c r="AH48" s="2234" t="s">
        <v>4031</v>
      </c>
      <c r="AI48" s="2198" t="s">
        <v>4032</v>
      </c>
      <c r="AJ48" s="2199"/>
      <c r="AK48" s="2199"/>
      <c r="AL48" s="2199"/>
      <c r="AM48" s="2200"/>
      <c r="AN48" s="2198" t="s">
        <v>4033</v>
      </c>
      <c r="AO48" s="2199"/>
      <c r="AP48" s="2199"/>
      <c r="AQ48" s="2199"/>
      <c r="AR48" s="2200"/>
      <c r="AS48" s="2198" t="s">
        <v>4034</v>
      </c>
      <c r="AT48" s="2199"/>
      <c r="AU48" s="2199"/>
      <c r="AV48" s="2199"/>
      <c r="AW48" s="2200"/>
      <c r="AX48" s="2198" t="s">
        <v>3997</v>
      </c>
      <c r="AY48" s="2199"/>
      <c r="AZ48" s="2199"/>
      <c r="BA48" s="2199"/>
      <c r="BB48" s="2200"/>
      <c r="BC48" s="2198" t="s">
        <v>4030</v>
      </c>
      <c r="BD48" s="2199"/>
      <c r="BE48" s="2199"/>
      <c r="BF48" s="2199"/>
      <c r="BG48" s="2200"/>
      <c r="BH48" s="2216" t="s">
        <v>3999</v>
      </c>
      <c r="BI48" s="2217"/>
      <c r="BJ48" s="2217"/>
      <c r="BK48" s="2217"/>
      <c r="BL48" s="2218"/>
    </row>
    <row r="49" spans="1:64" s="944" customFormat="1" ht="13.15" customHeight="1">
      <c r="A49" s="2180"/>
      <c r="B49" s="2181"/>
      <c r="C49" s="2181"/>
      <c r="D49" s="2181"/>
      <c r="E49" s="2182"/>
      <c r="F49" s="2201"/>
      <c r="G49" s="2202"/>
      <c r="H49" s="2202"/>
      <c r="I49" s="2203"/>
      <c r="J49" s="2201"/>
      <c r="K49" s="2202"/>
      <c r="L49" s="2202"/>
      <c r="M49" s="2203"/>
      <c r="N49" s="2201"/>
      <c r="O49" s="2202"/>
      <c r="P49" s="2202"/>
      <c r="Q49" s="2203"/>
      <c r="R49" s="2201"/>
      <c r="S49" s="2202"/>
      <c r="T49" s="2202"/>
      <c r="U49" s="2203"/>
      <c r="V49" s="2201"/>
      <c r="W49" s="2202"/>
      <c r="X49" s="2202"/>
      <c r="Y49" s="2203"/>
      <c r="Z49" s="2201"/>
      <c r="AA49" s="2202"/>
      <c r="AB49" s="2202"/>
      <c r="AC49" s="2203"/>
      <c r="AH49" s="2235"/>
      <c r="AI49" s="2201"/>
      <c r="AJ49" s="2202"/>
      <c r="AK49" s="2202"/>
      <c r="AL49" s="2202"/>
      <c r="AM49" s="2203"/>
      <c r="AN49" s="2201"/>
      <c r="AO49" s="2202"/>
      <c r="AP49" s="2202"/>
      <c r="AQ49" s="2202"/>
      <c r="AR49" s="2203"/>
      <c r="AS49" s="2201"/>
      <c r="AT49" s="2202"/>
      <c r="AU49" s="2202"/>
      <c r="AV49" s="2202"/>
      <c r="AW49" s="2203"/>
      <c r="AX49" s="2201"/>
      <c r="AY49" s="2202"/>
      <c r="AZ49" s="2202"/>
      <c r="BA49" s="2202"/>
      <c r="BB49" s="2203"/>
      <c r="BC49" s="2201"/>
      <c r="BD49" s="2202"/>
      <c r="BE49" s="2202"/>
      <c r="BF49" s="2202"/>
      <c r="BG49" s="2203"/>
      <c r="BH49" s="2219"/>
      <c r="BI49" s="2220"/>
      <c r="BJ49" s="2220"/>
      <c r="BK49" s="2220"/>
      <c r="BL49" s="2221"/>
    </row>
    <row r="50" spans="1:64" s="944" customFormat="1" ht="13.15" customHeight="1">
      <c r="A50" s="2180"/>
      <c r="B50" s="2181"/>
      <c r="C50" s="2181"/>
      <c r="D50" s="2181"/>
      <c r="E50" s="2182"/>
      <c r="F50" s="2201"/>
      <c r="G50" s="2202"/>
      <c r="H50" s="2202"/>
      <c r="I50" s="2203"/>
      <c r="J50" s="2201"/>
      <c r="K50" s="2202"/>
      <c r="L50" s="2202"/>
      <c r="M50" s="2203"/>
      <c r="N50" s="2201"/>
      <c r="O50" s="2202"/>
      <c r="P50" s="2202"/>
      <c r="Q50" s="2203"/>
      <c r="R50" s="2201"/>
      <c r="S50" s="2202"/>
      <c r="T50" s="2202"/>
      <c r="U50" s="2203"/>
      <c r="V50" s="2201"/>
      <c r="W50" s="2202"/>
      <c r="X50" s="2202"/>
      <c r="Y50" s="2203"/>
      <c r="Z50" s="2201"/>
      <c r="AA50" s="2202"/>
      <c r="AB50" s="2202"/>
      <c r="AC50" s="2203"/>
      <c r="AH50" s="2235"/>
      <c r="AI50" s="2201"/>
      <c r="AJ50" s="2202"/>
      <c r="AK50" s="2202"/>
      <c r="AL50" s="2202"/>
      <c r="AM50" s="2203"/>
      <c r="AN50" s="2201"/>
      <c r="AO50" s="2202"/>
      <c r="AP50" s="2202"/>
      <c r="AQ50" s="2202"/>
      <c r="AR50" s="2203"/>
      <c r="AS50" s="2201"/>
      <c r="AT50" s="2202"/>
      <c r="AU50" s="2202"/>
      <c r="AV50" s="2202"/>
      <c r="AW50" s="2203"/>
      <c r="AX50" s="2201"/>
      <c r="AY50" s="2202"/>
      <c r="AZ50" s="2202"/>
      <c r="BA50" s="2202"/>
      <c r="BB50" s="2203"/>
      <c r="BC50" s="2201"/>
      <c r="BD50" s="2202"/>
      <c r="BE50" s="2202"/>
      <c r="BF50" s="2202"/>
      <c r="BG50" s="2203"/>
      <c r="BH50" s="2219"/>
      <c r="BI50" s="2220"/>
      <c r="BJ50" s="2220"/>
      <c r="BK50" s="2220"/>
      <c r="BL50" s="2221"/>
    </row>
    <row r="51" spans="1:64" s="944" customFormat="1" ht="13.15" customHeight="1">
      <c r="A51" s="2180"/>
      <c r="B51" s="2181"/>
      <c r="C51" s="2181"/>
      <c r="D51" s="2181"/>
      <c r="E51" s="2182"/>
      <c r="F51" s="2201"/>
      <c r="G51" s="2202"/>
      <c r="H51" s="2202"/>
      <c r="I51" s="2203"/>
      <c r="J51" s="2201"/>
      <c r="K51" s="2202"/>
      <c r="L51" s="2202"/>
      <c r="M51" s="2203"/>
      <c r="N51" s="2201"/>
      <c r="O51" s="2202"/>
      <c r="P51" s="2202"/>
      <c r="Q51" s="2203"/>
      <c r="R51" s="2201"/>
      <c r="S51" s="2202"/>
      <c r="T51" s="2202"/>
      <c r="U51" s="2203"/>
      <c r="V51" s="2201"/>
      <c r="W51" s="2202"/>
      <c r="X51" s="2202"/>
      <c r="Y51" s="2203"/>
      <c r="Z51" s="2201"/>
      <c r="AA51" s="2202"/>
      <c r="AB51" s="2202"/>
      <c r="AC51" s="2203"/>
      <c r="AH51" s="2235"/>
      <c r="AI51" s="2201"/>
      <c r="AJ51" s="2202"/>
      <c r="AK51" s="2202"/>
      <c r="AL51" s="2202"/>
      <c r="AM51" s="2203"/>
      <c r="AN51" s="2201"/>
      <c r="AO51" s="2202"/>
      <c r="AP51" s="2202"/>
      <c r="AQ51" s="2202"/>
      <c r="AR51" s="2203"/>
      <c r="AS51" s="2201"/>
      <c r="AT51" s="2202"/>
      <c r="AU51" s="2202"/>
      <c r="AV51" s="2202"/>
      <c r="AW51" s="2203"/>
      <c r="AX51" s="2201"/>
      <c r="AY51" s="2202"/>
      <c r="AZ51" s="2202"/>
      <c r="BA51" s="2202"/>
      <c r="BB51" s="2203"/>
      <c r="BC51" s="2201"/>
      <c r="BD51" s="2202"/>
      <c r="BE51" s="2202"/>
      <c r="BF51" s="2202"/>
      <c r="BG51" s="2203"/>
      <c r="BH51" s="2219"/>
      <c r="BI51" s="2220"/>
      <c r="BJ51" s="2220"/>
      <c r="BK51" s="2220"/>
      <c r="BL51" s="2221"/>
    </row>
    <row r="52" spans="1:64" s="944" customFormat="1" ht="13.15" customHeight="1">
      <c r="A52" s="2183"/>
      <c r="B52" s="2184"/>
      <c r="C52" s="2184"/>
      <c r="D52" s="2184"/>
      <c r="E52" s="2185"/>
      <c r="F52" s="2204"/>
      <c r="G52" s="2205"/>
      <c r="H52" s="2205"/>
      <c r="I52" s="2206"/>
      <c r="J52" s="2204"/>
      <c r="K52" s="2205"/>
      <c r="L52" s="2205"/>
      <c r="M52" s="2206"/>
      <c r="N52" s="2204"/>
      <c r="O52" s="2205"/>
      <c r="P52" s="2205"/>
      <c r="Q52" s="2206"/>
      <c r="R52" s="2204"/>
      <c r="S52" s="2205"/>
      <c r="T52" s="2205"/>
      <c r="U52" s="2206"/>
      <c r="V52" s="2204"/>
      <c r="W52" s="2205"/>
      <c r="X52" s="2205"/>
      <c r="Y52" s="2206"/>
      <c r="Z52" s="2204"/>
      <c r="AA52" s="2205"/>
      <c r="AB52" s="2205"/>
      <c r="AC52" s="2206"/>
      <c r="AH52" s="2235"/>
      <c r="AI52" s="2204"/>
      <c r="AJ52" s="2205"/>
      <c r="AK52" s="2205"/>
      <c r="AL52" s="2205"/>
      <c r="AM52" s="2206"/>
      <c r="AN52" s="2204"/>
      <c r="AO52" s="2205"/>
      <c r="AP52" s="2205"/>
      <c r="AQ52" s="2205"/>
      <c r="AR52" s="2206"/>
      <c r="AS52" s="2204"/>
      <c r="AT52" s="2205"/>
      <c r="AU52" s="2205"/>
      <c r="AV52" s="2205"/>
      <c r="AW52" s="2206"/>
      <c r="AX52" s="2204"/>
      <c r="AY52" s="2205"/>
      <c r="AZ52" s="2205"/>
      <c r="BA52" s="2205"/>
      <c r="BB52" s="2206"/>
      <c r="BC52" s="2204"/>
      <c r="BD52" s="2205"/>
      <c r="BE52" s="2205"/>
      <c r="BF52" s="2205"/>
      <c r="BG52" s="2206"/>
      <c r="BH52" s="2222"/>
      <c r="BI52" s="2223"/>
      <c r="BJ52" s="2223"/>
      <c r="BK52" s="2223"/>
      <c r="BL52" s="2224"/>
    </row>
    <row r="53" spans="1:64" s="944" customFormat="1" ht="13.15" customHeight="1">
      <c r="A53" s="2225" t="s">
        <v>4035</v>
      </c>
      <c r="B53" s="2226"/>
      <c r="C53" s="2226"/>
      <c r="D53" s="2226"/>
      <c r="E53" s="2227"/>
      <c r="F53" s="2198"/>
      <c r="G53" s="2199"/>
      <c r="H53" s="2199"/>
      <c r="I53" s="2200"/>
      <c r="J53" s="2198"/>
      <c r="K53" s="2199"/>
      <c r="L53" s="2199"/>
      <c r="M53" s="2200"/>
      <c r="N53" s="2198"/>
      <c r="O53" s="2199"/>
      <c r="P53" s="2199"/>
      <c r="Q53" s="2200"/>
      <c r="R53" s="2198"/>
      <c r="S53" s="2199"/>
      <c r="T53" s="2199"/>
      <c r="U53" s="2200"/>
      <c r="V53" s="2198"/>
      <c r="W53" s="2199"/>
      <c r="X53" s="2199"/>
      <c r="Y53" s="2200"/>
      <c r="Z53" s="2198"/>
      <c r="AA53" s="2199"/>
      <c r="AB53" s="2199"/>
      <c r="AC53" s="2200"/>
      <c r="AH53" s="2234" t="s">
        <v>4035</v>
      </c>
      <c r="AI53" s="2198" t="s">
        <v>4036</v>
      </c>
      <c r="AJ53" s="2199"/>
      <c r="AK53" s="2199"/>
      <c r="AL53" s="2199"/>
      <c r="AM53" s="2200"/>
      <c r="AN53" s="2198" t="s">
        <v>4037</v>
      </c>
      <c r="AO53" s="2199"/>
      <c r="AP53" s="2199"/>
      <c r="AQ53" s="2199"/>
      <c r="AR53" s="2200"/>
      <c r="AS53" s="2198" t="s">
        <v>4038</v>
      </c>
      <c r="AT53" s="2199"/>
      <c r="AU53" s="2199"/>
      <c r="AV53" s="2199"/>
      <c r="AW53" s="2200"/>
      <c r="AX53" s="2198" t="s">
        <v>3997</v>
      </c>
      <c r="AY53" s="2199"/>
      <c r="AZ53" s="2199"/>
      <c r="BA53" s="2199"/>
      <c r="BB53" s="2200"/>
      <c r="BC53" s="2198" t="s">
        <v>4039</v>
      </c>
      <c r="BD53" s="2199"/>
      <c r="BE53" s="2199"/>
      <c r="BF53" s="2199"/>
      <c r="BG53" s="2200"/>
      <c r="BH53" s="2216" t="s">
        <v>3999</v>
      </c>
      <c r="BI53" s="2217"/>
      <c r="BJ53" s="2217"/>
      <c r="BK53" s="2217"/>
      <c r="BL53" s="2218"/>
    </row>
    <row r="54" spans="1:64" s="944" customFormat="1" ht="13.15" customHeight="1">
      <c r="A54" s="2228"/>
      <c r="B54" s="2229"/>
      <c r="C54" s="2229"/>
      <c r="D54" s="2229"/>
      <c r="E54" s="2230"/>
      <c r="F54" s="2201"/>
      <c r="G54" s="2202"/>
      <c r="H54" s="2202"/>
      <c r="I54" s="2203"/>
      <c r="J54" s="2201"/>
      <c r="K54" s="2202"/>
      <c r="L54" s="2202"/>
      <c r="M54" s="2203"/>
      <c r="N54" s="2201"/>
      <c r="O54" s="2202"/>
      <c r="P54" s="2202"/>
      <c r="Q54" s="2203"/>
      <c r="R54" s="2201"/>
      <c r="S54" s="2202"/>
      <c r="T54" s="2202"/>
      <c r="U54" s="2203"/>
      <c r="V54" s="2201"/>
      <c r="W54" s="2202"/>
      <c r="X54" s="2202"/>
      <c r="Y54" s="2203"/>
      <c r="Z54" s="2201"/>
      <c r="AA54" s="2202"/>
      <c r="AB54" s="2202"/>
      <c r="AC54" s="2203"/>
      <c r="AH54" s="2235"/>
      <c r="AI54" s="2201"/>
      <c r="AJ54" s="2202"/>
      <c r="AK54" s="2202"/>
      <c r="AL54" s="2202"/>
      <c r="AM54" s="2203"/>
      <c r="AN54" s="2201"/>
      <c r="AO54" s="2202"/>
      <c r="AP54" s="2202"/>
      <c r="AQ54" s="2202"/>
      <c r="AR54" s="2203"/>
      <c r="AS54" s="2201"/>
      <c r="AT54" s="2202"/>
      <c r="AU54" s="2202"/>
      <c r="AV54" s="2202"/>
      <c r="AW54" s="2203"/>
      <c r="AX54" s="2201"/>
      <c r="AY54" s="2202"/>
      <c r="AZ54" s="2202"/>
      <c r="BA54" s="2202"/>
      <c r="BB54" s="2203"/>
      <c r="BC54" s="2201"/>
      <c r="BD54" s="2202"/>
      <c r="BE54" s="2202"/>
      <c r="BF54" s="2202"/>
      <c r="BG54" s="2203"/>
      <c r="BH54" s="2219"/>
      <c r="BI54" s="2220"/>
      <c r="BJ54" s="2220"/>
      <c r="BK54" s="2220"/>
      <c r="BL54" s="2221"/>
    </row>
    <row r="55" spans="1:64" s="944" customFormat="1" ht="13.15" customHeight="1">
      <c r="A55" s="2228"/>
      <c r="B55" s="2229"/>
      <c r="C55" s="2229"/>
      <c r="D55" s="2229"/>
      <c r="E55" s="2230"/>
      <c r="F55" s="2201"/>
      <c r="G55" s="2202"/>
      <c r="H55" s="2202"/>
      <c r="I55" s="2203"/>
      <c r="J55" s="2201"/>
      <c r="K55" s="2202"/>
      <c r="L55" s="2202"/>
      <c r="M55" s="2203"/>
      <c r="N55" s="2201"/>
      <c r="O55" s="2202"/>
      <c r="P55" s="2202"/>
      <c r="Q55" s="2203"/>
      <c r="R55" s="2201"/>
      <c r="S55" s="2202"/>
      <c r="T55" s="2202"/>
      <c r="U55" s="2203"/>
      <c r="V55" s="2201"/>
      <c r="W55" s="2202"/>
      <c r="X55" s="2202"/>
      <c r="Y55" s="2203"/>
      <c r="Z55" s="2201"/>
      <c r="AA55" s="2202"/>
      <c r="AB55" s="2202"/>
      <c r="AC55" s="2203"/>
      <c r="AH55" s="2235"/>
      <c r="AI55" s="2201"/>
      <c r="AJ55" s="2202"/>
      <c r="AK55" s="2202"/>
      <c r="AL55" s="2202"/>
      <c r="AM55" s="2203"/>
      <c r="AN55" s="2201"/>
      <c r="AO55" s="2202"/>
      <c r="AP55" s="2202"/>
      <c r="AQ55" s="2202"/>
      <c r="AR55" s="2203"/>
      <c r="AS55" s="2201"/>
      <c r="AT55" s="2202"/>
      <c r="AU55" s="2202"/>
      <c r="AV55" s="2202"/>
      <c r="AW55" s="2203"/>
      <c r="AX55" s="2201"/>
      <c r="AY55" s="2202"/>
      <c r="AZ55" s="2202"/>
      <c r="BA55" s="2202"/>
      <c r="BB55" s="2203"/>
      <c r="BC55" s="2201"/>
      <c r="BD55" s="2202"/>
      <c r="BE55" s="2202"/>
      <c r="BF55" s="2202"/>
      <c r="BG55" s="2203"/>
      <c r="BH55" s="2219"/>
      <c r="BI55" s="2220"/>
      <c r="BJ55" s="2220"/>
      <c r="BK55" s="2220"/>
      <c r="BL55" s="2221"/>
    </row>
    <row r="56" spans="1:64" s="944" customFormat="1" ht="13.15" customHeight="1">
      <c r="A56" s="2228"/>
      <c r="B56" s="2229"/>
      <c r="C56" s="2229"/>
      <c r="D56" s="2229"/>
      <c r="E56" s="2230"/>
      <c r="F56" s="2201"/>
      <c r="G56" s="2202"/>
      <c r="H56" s="2202"/>
      <c r="I56" s="2203"/>
      <c r="J56" s="2201"/>
      <c r="K56" s="2202"/>
      <c r="L56" s="2202"/>
      <c r="M56" s="2203"/>
      <c r="N56" s="2201"/>
      <c r="O56" s="2202"/>
      <c r="P56" s="2202"/>
      <c r="Q56" s="2203"/>
      <c r="R56" s="2201"/>
      <c r="S56" s="2202"/>
      <c r="T56" s="2202"/>
      <c r="U56" s="2203"/>
      <c r="V56" s="2201"/>
      <c r="W56" s="2202"/>
      <c r="X56" s="2202"/>
      <c r="Y56" s="2203"/>
      <c r="Z56" s="2201"/>
      <c r="AA56" s="2202"/>
      <c r="AB56" s="2202"/>
      <c r="AC56" s="2203"/>
      <c r="AH56" s="2235"/>
      <c r="AI56" s="2201"/>
      <c r="AJ56" s="2202"/>
      <c r="AK56" s="2202"/>
      <c r="AL56" s="2202"/>
      <c r="AM56" s="2203"/>
      <c r="AN56" s="2201"/>
      <c r="AO56" s="2202"/>
      <c r="AP56" s="2202"/>
      <c r="AQ56" s="2202"/>
      <c r="AR56" s="2203"/>
      <c r="AS56" s="2201"/>
      <c r="AT56" s="2202"/>
      <c r="AU56" s="2202"/>
      <c r="AV56" s="2202"/>
      <c r="AW56" s="2203"/>
      <c r="AX56" s="2201"/>
      <c r="AY56" s="2202"/>
      <c r="AZ56" s="2202"/>
      <c r="BA56" s="2202"/>
      <c r="BB56" s="2203"/>
      <c r="BC56" s="2201"/>
      <c r="BD56" s="2202"/>
      <c r="BE56" s="2202"/>
      <c r="BF56" s="2202"/>
      <c r="BG56" s="2203"/>
      <c r="BH56" s="2219"/>
      <c r="BI56" s="2220"/>
      <c r="BJ56" s="2220"/>
      <c r="BK56" s="2220"/>
      <c r="BL56" s="2221"/>
    </row>
    <row r="57" spans="1:64" s="944" customFormat="1" ht="13.15" customHeight="1">
      <c r="A57" s="2231"/>
      <c r="B57" s="2232"/>
      <c r="C57" s="2232"/>
      <c r="D57" s="2232"/>
      <c r="E57" s="2233"/>
      <c r="F57" s="2201"/>
      <c r="G57" s="2202"/>
      <c r="H57" s="2202"/>
      <c r="I57" s="2203"/>
      <c r="J57" s="2201"/>
      <c r="K57" s="2202"/>
      <c r="L57" s="2202"/>
      <c r="M57" s="2203"/>
      <c r="N57" s="2201"/>
      <c r="O57" s="2202"/>
      <c r="P57" s="2202"/>
      <c r="Q57" s="2203"/>
      <c r="R57" s="2201"/>
      <c r="S57" s="2202"/>
      <c r="T57" s="2202"/>
      <c r="U57" s="2203"/>
      <c r="V57" s="2201"/>
      <c r="W57" s="2202"/>
      <c r="X57" s="2202"/>
      <c r="Y57" s="2203"/>
      <c r="Z57" s="2201"/>
      <c r="AA57" s="2202"/>
      <c r="AB57" s="2202"/>
      <c r="AC57" s="2203"/>
      <c r="AH57" s="2236"/>
      <c r="AI57" s="2204"/>
      <c r="AJ57" s="2205"/>
      <c r="AK57" s="2205"/>
      <c r="AL57" s="2205"/>
      <c r="AM57" s="2206"/>
      <c r="AN57" s="2204"/>
      <c r="AO57" s="2205"/>
      <c r="AP57" s="2205"/>
      <c r="AQ57" s="2205"/>
      <c r="AR57" s="2206"/>
      <c r="AS57" s="2204"/>
      <c r="AT57" s="2205"/>
      <c r="AU57" s="2205"/>
      <c r="AV57" s="2205"/>
      <c r="AW57" s="2206"/>
      <c r="AX57" s="2204"/>
      <c r="AY57" s="2205"/>
      <c r="AZ57" s="2205"/>
      <c r="BA57" s="2205"/>
      <c r="BB57" s="2206"/>
      <c r="BC57" s="2204"/>
      <c r="BD57" s="2205"/>
      <c r="BE57" s="2205"/>
      <c r="BF57" s="2205"/>
      <c r="BG57" s="2206"/>
      <c r="BH57" s="2222"/>
      <c r="BI57" s="2223"/>
      <c r="BJ57" s="2223"/>
      <c r="BK57" s="2223"/>
      <c r="BL57" s="2224"/>
    </row>
    <row r="58" spans="1:64" s="944" customFormat="1" ht="13.15" customHeight="1">
      <c r="A58" s="2186" t="s">
        <v>4040</v>
      </c>
      <c r="B58" s="2187"/>
      <c r="C58" s="2187"/>
      <c r="D58" s="2187"/>
      <c r="E58" s="2188"/>
      <c r="F58" s="2198"/>
      <c r="G58" s="2199"/>
      <c r="H58" s="2199"/>
      <c r="I58" s="2199"/>
      <c r="J58" s="2199"/>
      <c r="K58" s="2199"/>
      <c r="L58" s="2199"/>
      <c r="M58" s="2199"/>
      <c r="N58" s="2199"/>
      <c r="O58" s="2199"/>
      <c r="P58" s="2199"/>
      <c r="Q58" s="2199"/>
      <c r="R58" s="2199"/>
      <c r="S58" s="2199"/>
      <c r="T58" s="2199"/>
      <c r="U58" s="2199"/>
      <c r="V58" s="2199"/>
      <c r="W58" s="2199"/>
      <c r="X58" s="2199"/>
      <c r="Y58" s="2199"/>
      <c r="Z58" s="2199"/>
      <c r="AA58" s="2199"/>
      <c r="AB58" s="2199"/>
      <c r="AC58" s="2200"/>
      <c r="AH58" s="2165" t="s">
        <v>4040</v>
      </c>
      <c r="AI58" s="2198"/>
      <c r="AJ58" s="2199"/>
      <c r="AK58" s="2199"/>
      <c r="AL58" s="2199"/>
      <c r="AM58" s="2199"/>
      <c r="AN58" s="2199"/>
      <c r="AO58" s="2199"/>
      <c r="AP58" s="2199"/>
      <c r="AQ58" s="2199"/>
      <c r="AR58" s="2199"/>
      <c r="AS58" s="2199"/>
      <c r="AT58" s="2199"/>
      <c r="AU58" s="2199"/>
      <c r="AV58" s="2199"/>
      <c r="AW58" s="2199"/>
      <c r="AX58" s="2199"/>
      <c r="AY58" s="2199"/>
      <c r="AZ58" s="2199"/>
      <c r="BA58" s="2199"/>
      <c r="BB58" s="2199"/>
      <c r="BC58" s="2199"/>
      <c r="BD58" s="2199"/>
      <c r="BE58" s="2199"/>
      <c r="BF58" s="2199"/>
      <c r="BG58" s="2199"/>
      <c r="BH58" s="2199"/>
      <c r="BI58" s="2199"/>
      <c r="BJ58" s="2199"/>
      <c r="BK58" s="2199"/>
      <c r="BL58" s="2200"/>
    </row>
    <row r="59" spans="1:64" s="944" customFormat="1" ht="13.15" customHeight="1">
      <c r="A59" s="2189"/>
      <c r="B59" s="2190"/>
      <c r="C59" s="2190"/>
      <c r="D59" s="2190"/>
      <c r="E59" s="2191"/>
      <c r="F59" s="2201"/>
      <c r="G59" s="2202"/>
      <c r="H59" s="2202"/>
      <c r="I59" s="2202"/>
      <c r="J59" s="2202"/>
      <c r="K59" s="2202"/>
      <c r="L59" s="2202"/>
      <c r="M59" s="2202"/>
      <c r="N59" s="2202"/>
      <c r="O59" s="2202"/>
      <c r="P59" s="2202"/>
      <c r="Q59" s="2202"/>
      <c r="R59" s="2202"/>
      <c r="S59" s="2202"/>
      <c r="T59" s="2202"/>
      <c r="U59" s="2202"/>
      <c r="V59" s="2202"/>
      <c r="W59" s="2202"/>
      <c r="X59" s="2202"/>
      <c r="Y59" s="2202"/>
      <c r="Z59" s="2202"/>
      <c r="AA59" s="2202"/>
      <c r="AB59" s="2202"/>
      <c r="AC59" s="2203"/>
      <c r="AH59" s="2168"/>
      <c r="AI59" s="2201"/>
      <c r="AJ59" s="2202"/>
      <c r="AK59" s="2202"/>
      <c r="AL59" s="2202"/>
      <c r="AM59" s="2202"/>
      <c r="AN59" s="2202"/>
      <c r="AO59" s="2202"/>
      <c r="AP59" s="2202"/>
      <c r="AQ59" s="2202"/>
      <c r="AR59" s="2202"/>
      <c r="AS59" s="2202"/>
      <c r="AT59" s="2202"/>
      <c r="AU59" s="2202"/>
      <c r="AV59" s="2202"/>
      <c r="AW59" s="2202"/>
      <c r="AX59" s="2202"/>
      <c r="AY59" s="2202"/>
      <c r="AZ59" s="2202"/>
      <c r="BA59" s="2202"/>
      <c r="BB59" s="2202"/>
      <c r="BC59" s="2202"/>
      <c r="BD59" s="2202"/>
      <c r="BE59" s="2202"/>
      <c r="BF59" s="2202"/>
      <c r="BG59" s="2202"/>
      <c r="BH59" s="2202"/>
      <c r="BI59" s="2202"/>
      <c r="BJ59" s="2202"/>
      <c r="BK59" s="2202"/>
      <c r="BL59" s="2203"/>
    </row>
    <row r="60" spans="1:64" s="944" customFormat="1" ht="13.15" customHeight="1">
      <c r="A60" s="2192"/>
      <c r="B60" s="2193"/>
      <c r="C60" s="2193"/>
      <c r="D60" s="2193"/>
      <c r="E60" s="2194"/>
      <c r="F60" s="2204"/>
      <c r="G60" s="2205"/>
      <c r="H60" s="2205"/>
      <c r="I60" s="2205"/>
      <c r="J60" s="2205"/>
      <c r="K60" s="2205"/>
      <c r="L60" s="2205"/>
      <c r="M60" s="2205"/>
      <c r="N60" s="2205"/>
      <c r="O60" s="2205"/>
      <c r="P60" s="2205"/>
      <c r="Q60" s="2205"/>
      <c r="R60" s="2205"/>
      <c r="S60" s="2205"/>
      <c r="T60" s="2205"/>
      <c r="U60" s="2205"/>
      <c r="V60" s="2205"/>
      <c r="W60" s="2205"/>
      <c r="X60" s="2205"/>
      <c r="Y60" s="2205"/>
      <c r="Z60" s="2205"/>
      <c r="AA60" s="2205"/>
      <c r="AB60" s="2205"/>
      <c r="AC60" s="2206"/>
      <c r="AH60" s="2171"/>
      <c r="AI60" s="2204"/>
      <c r="AJ60" s="2205"/>
      <c r="AK60" s="2205"/>
      <c r="AL60" s="2205"/>
      <c r="AM60" s="2205"/>
      <c r="AN60" s="2205"/>
      <c r="AO60" s="2205"/>
      <c r="AP60" s="2205"/>
      <c r="AQ60" s="2205"/>
      <c r="AR60" s="2205"/>
      <c r="AS60" s="2205"/>
      <c r="AT60" s="2205"/>
      <c r="AU60" s="2205"/>
      <c r="AV60" s="2205"/>
      <c r="AW60" s="2205"/>
      <c r="AX60" s="2205"/>
      <c r="AY60" s="2205"/>
      <c r="AZ60" s="2205"/>
      <c r="BA60" s="2205"/>
      <c r="BB60" s="2205"/>
      <c r="BC60" s="2205"/>
      <c r="BD60" s="2205"/>
      <c r="BE60" s="2205"/>
      <c r="BF60" s="2205"/>
      <c r="BG60" s="2205"/>
      <c r="BH60" s="2205"/>
      <c r="BI60" s="2205"/>
      <c r="BJ60" s="2205"/>
      <c r="BK60" s="2205"/>
      <c r="BL60" s="2206"/>
    </row>
  </sheetData>
  <mergeCells count="170">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J48:M52"/>
    <mergeCell ref="N48:Q52"/>
    <mergeCell ref="R48:U52"/>
    <mergeCell ref="V48:Y52"/>
    <mergeCell ref="AI43:AM47"/>
    <mergeCell ref="AN43:AR47"/>
    <mergeCell ref="AS43:AW47"/>
    <mergeCell ref="AX43:BB47"/>
    <mergeCell ref="BC43:BG47"/>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J28:M32"/>
    <mergeCell ref="N28:Q32"/>
    <mergeCell ref="R28:U32"/>
    <mergeCell ref="V28:Y32"/>
    <mergeCell ref="AI23:AM27"/>
    <mergeCell ref="AN23:AR27"/>
    <mergeCell ref="AS23:AW27"/>
    <mergeCell ref="AX23:BB27"/>
    <mergeCell ref="BC23:BG27"/>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J8:M12"/>
    <mergeCell ref="N8:Q12"/>
    <mergeCell ref="R8:U12"/>
    <mergeCell ref="V8:Y12"/>
    <mergeCell ref="AI3:AM7"/>
    <mergeCell ref="AN3:AR7"/>
    <mergeCell ref="AS3:AW7"/>
    <mergeCell ref="AX3:BB7"/>
    <mergeCell ref="BC3:BG7"/>
    <mergeCell ref="BH3:BL7"/>
    <mergeCell ref="A1:AC1"/>
    <mergeCell ref="AH1:AM2"/>
    <mergeCell ref="A3:E7"/>
    <mergeCell ref="F3:I7"/>
    <mergeCell ref="J3:M7"/>
    <mergeCell ref="N3:Q7"/>
    <mergeCell ref="R3:U7"/>
    <mergeCell ref="V3:Y7"/>
    <mergeCell ref="Z3:AC7"/>
    <mergeCell ref="AH3:AH7"/>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682" customWidth="1"/>
    <col min="2" max="2" width="3" style="948" customWidth="1"/>
    <col min="3" max="3" width="135.75" style="949" customWidth="1"/>
    <col min="4" max="256" width="9" style="682"/>
    <col min="257" max="257" width="2.5" style="682" customWidth="1"/>
    <col min="258" max="258" width="3" style="682" customWidth="1"/>
    <col min="259" max="259" width="135.75" style="682" customWidth="1"/>
    <col min="260" max="512" width="9" style="682"/>
    <col min="513" max="513" width="2.5" style="682" customWidth="1"/>
    <col min="514" max="514" width="3" style="682" customWidth="1"/>
    <col min="515" max="515" width="135.75" style="682" customWidth="1"/>
    <col min="516" max="768" width="9" style="682"/>
    <col min="769" max="769" width="2.5" style="682" customWidth="1"/>
    <col min="770" max="770" width="3" style="682" customWidth="1"/>
    <col min="771" max="771" width="135.75" style="682" customWidth="1"/>
    <col min="772" max="1024" width="9" style="682"/>
    <col min="1025" max="1025" width="2.5" style="682" customWidth="1"/>
    <col min="1026" max="1026" width="3" style="682" customWidth="1"/>
    <col min="1027" max="1027" width="135.75" style="682" customWidth="1"/>
    <col min="1028" max="1280" width="9" style="682"/>
    <col min="1281" max="1281" width="2.5" style="682" customWidth="1"/>
    <col min="1282" max="1282" width="3" style="682" customWidth="1"/>
    <col min="1283" max="1283" width="135.75" style="682" customWidth="1"/>
    <col min="1284" max="1536" width="9" style="682"/>
    <col min="1537" max="1537" width="2.5" style="682" customWidth="1"/>
    <col min="1538" max="1538" width="3" style="682" customWidth="1"/>
    <col min="1539" max="1539" width="135.75" style="682" customWidth="1"/>
    <col min="1540" max="1792" width="9" style="682"/>
    <col min="1793" max="1793" width="2.5" style="682" customWidth="1"/>
    <col min="1794" max="1794" width="3" style="682" customWidth="1"/>
    <col min="1795" max="1795" width="135.75" style="682" customWidth="1"/>
    <col min="1796" max="2048" width="9" style="682"/>
    <col min="2049" max="2049" width="2.5" style="682" customWidth="1"/>
    <col min="2050" max="2050" width="3" style="682" customWidth="1"/>
    <col min="2051" max="2051" width="135.75" style="682" customWidth="1"/>
    <col min="2052" max="2304" width="9" style="682"/>
    <col min="2305" max="2305" width="2.5" style="682" customWidth="1"/>
    <col min="2306" max="2306" width="3" style="682" customWidth="1"/>
    <col min="2307" max="2307" width="135.75" style="682" customWidth="1"/>
    <col min="2308" max="2560" width="9" style="682"/>
    <col min="2561" max="2561" width="2.5" style="682" customWidth="1"/>
    <col min="2562" max="2562" width="3" style="682" customWidth="1"/>
    <col min="2563" max="2563" width="135.75" style="682" customWidth="1"/>
    <col min="2564" max="2816" width="9" style="682"/>
    <col min="2817" max="2817" width="2.5" style="682" customWidth="1"/>
    <col min="2818" max="2818" width="3" style="682" customWidth="1"/>
    <col min="2819" max="2819" width="135.75" style="682" customWidth="1"/>
    <col min="2820" max="3072" width="9" style="682"/>
    <col min="3073" max="3073" width="2.5" style="682" customWidth="1"/>
    <col min="3074" max="3074" width="3" style="682" customWidth="1"/>
    <col min="3075" max="3075" width="135.75" style="682" customWidth="1"/>
    <col min="3076" max="3328" width="9" style="682"/>
    <col min="3329" max="3329" width="2.5" style="682" customWidth="1"/>
    <col min="3330" max="3330" width="3" style="682" customWidth="1"/>
    <col min="3331" max="3331" width="135.75" style="682" customWidth="1"/>
    <col min="3332" max="3584" width="9" style="682"/>
    <col min="3585" max="3585" width="2.5" style="682" customWidth="1"/>
    <col min="3586" max="3586" width="3" style="682" customWidth="1"/>
    <col min="3587" max="3587" width="135.75" style="682" customWidth="1"/>
    <col min="3588" max="3840" width="9" style="682"/>
    <col min="3841" max="3841" width="2.5" style="682" customWidth="1"/>
    <col min="3842" max="3842" width="3" style="682" customWidth="1"/>
    <col min="3843" max="3843" width="135.75" style="682" customWidth="1"/>
    <col min="3844" max="4096" width="9" style="682"/>
    <col min="4097" max="4097" width="2.5" style="682" customWidth="1"/>
    <col min="4098" max="4098" width="3" style="682" customWidth="1"/>
    <col min="4099" max="4099" width="135.75" style="682" customWidth="1"/>
    <col min="4100" max="4352" width="9" style="682"/>
    <col min="4353" max="4353" width="2.5" style="682" customWidth="1"/>
    <col min="4354" max="4354" width="3" style="682" customWidth="1"/>
    <col min="4355" max="4355" width="135.75" style="682" customWidth="1"/>
    <col min="4356" max="4608" width="9" style="682"/>
    <col min="4609" max="4609" width="2.5" style="682" customWidth="1"/>
    <col min="4610" max="4610" width="3" style="682" customWidth="1"/>
    <col min="4611" max="4611" width="135.75" style="682" customWidth="1"/>
    <col min="4612" max="4864" width="9" style="682"/>
    <col min="4865" max="4865" width="2.5" style="682" customWidth="1"/>
    <col min="4866" max="4866" width="3" style="682" customWidth="1"/>
    <col min="4867" max="4867" width="135.75" style="682" customWidth="1"/>
    <col min="4868" max="5120" width="9" style="682"/>
    <col min="5121" max="5121" width="2.5" style="682" customWidth="1"/>
    <col min="5122" max="5122" width="3" style="682" customWidth="1"/>
    <col min="5123" max="5123" width="135.75" style="682" customWidth="1"/>
    <col min="5124" max="5376" width="9" style="682"/>
    <col min="5377" max="5377" width="2.5" style="682" customWidth="1"/>
    <col min="5378" max="5378" width="3" style="682" customWidth="1"/>
    <col min="5379" max="5379" width="135.75" style="682" customWidth="1"/>
    <col min="5380" max="5632" width="9" style="682"/>
    <col min="5633" max="5633" width="2.5" style="682" customWidth="1"/>
    <col min="5634" max="5634" width="3" style="682" customWidth="1"/>
    <col min="5635" max="5635" width="135.75" style="682" customWidth="1"/>
    <col min="5636" max="5888" width="9" style="682"/>
    <col min="5889" max="5889" width="2.5" style="682" customWidth="1"/>
    <col min="5890" max="5890" width="3" style="682" customWidth="1"/>
    <col min="5891" max="5891" width="135.75" style="682" customWidth="1"/>
    <col min="5892" max="6144" width="9" style="682"/>
    <col min="6145" max="6145" width="2.5" style="682" customWidth="1"/>
    <col min="6146" max="6146" width="3" style="682" customWidth="1"/>
    <col min="6147" max="6147" width="135.75" style="682" customWidth="1"/>
    <col min="6148" max="6400" width="9" style="682"/>
    <col min="6401" max="6401" width="2.5" style="682" customWidth="1"/>
    <col min="6402" max="6402" width="3" style="682" customWidth="1"/>
    <col min="6403" max="6403" width="135.75" style="682" customWidth="1"/>
    <col min="6404" max="6656" width="9" style="682"/>
    <col min="6657" max="6657" width="2.5" style="682" customWidth="1"/>
    <col min="6658" max="6658" width="3" style="682" customWidth="1"/>
    <col min="6659" max="6659" width="135.75" style="682" customWidth="1"/>
    <col min="6660" max="6912" width="9" style="682"/>
    <col min="6913" max="6913" width="2.5" style="682" customWidth="1"/>
    <col min="6914" max="6914" width="3" style="682" customWidth="1"/>
    <col min="6915" max="6915" width="135.75" style="682" customWidth="1"/>
    <col min="6916" max="7168" width="9" style="682"/>
    <col min="7169" max="7169" width="2.5" style="682" customWidth="1"/>
    <col min="7170" max="7170" width="3" style="682" customWidth="1"/>
    <col min="7171" max="7171" width="135.75" style="682" customWidth="1"/>
    <col min="7172" max="7424" width="9" style="682"/>
    <col min="7425" max="7425" width="2.5" style="682" customWidth="1"/>
    <col min="7426" max="7426" width="3" style="682" customWidth="1"/>
    <col min="7427" max="7427" width="135.75" style="682" customWidth="1"/>
    <col min="7428" max="7680" width="9" style="682"/>
    <col min="7681" max="7681" width="2.5" style="682" customWidth="1"/>
    <col min="7682" max="7682" width="3" style="682" customWidth="1"/>
    <col min="7683" max="7683" width="135.75" style="682" customWidth="1"/>
    <col min="7684" max="7936" width="9" style="682"/>
    <col min="7937" max="7937" width="2.5" style="682" customWidth="1"/>
    <col min="7938" max="7938" width="3" style="682" customWidth="1"/>
    <col min="7939" max="7939" width="135.75" style="682" customWidth="1"/>
    <col min="7940" max="8192" width="9" style="682"/>
    <col min="8193" max="8193" width="2.5" style="682" customWidth="1"/>
    <col min="8194" max="8194" width="3" style="682" customWidth="1"/>
    <col min="8195" max="8195" width="135.75" style="682" customWidth="1"/>
    <col min="8196" max="8448" width="9" style="682"/>
    <col min="8449" max="8449" width="2.5" style="682" customWidth="1"/>
    <col min="8450" max="8450" width="3" style="682" customWidth="1"/>
    <col min="8451" max="8451" width="135.75" style="682" customWidth="1"/>
    <col min="8452" max="8704" width="9" style="682"/>
    <col min="8705" max="8705" width="2.5" style="682" customWidth="1"/>
    <col min="8706" max="8706" width="3" style="682" customWidth="1"/>
    <col min="8707" max="8707" width="135.75" style="682" customWidth="1"/>
    <col min="8708" max="8960" width="9" style="682"/>
    <col min="8961" max="8961" width="2.5" style="682" customWidth="1"/>
    <col min="8962" max="8962" width="3" style="682" customWidth="1"/>
    <col min="8963" max="8963" width="135.75" style="682" customWidth="1"/>
    <col min="8964" max="9216" width="9" style="682"/>
    <col min="9217" max="9217" width="2.5" style="682" customWidth="1"/>
    <col min="9218" max="9218" width="3" style="682" customWidth="1"/>
    <col min="9219" max="9219" width="135.75" style="682" customWidth="1"/>
    <col min="9220" max="9472" width="9" style="682"/>
    <col min="9473" max="9473" width="2.5" style="682" customWidth="1"/>
    <col min="9474" max="9474" width="3" style="682" customWidth="1"/>
    <col min="9475" max="9475" width="135.75" style="682" customWidth="1"/>
    <col min="9476" max="9728" width="9" style="682"/>
    <col min="9729" max="9729" width="2.5" style="682" customWidth="1"/>
    <col min="9730" max="9730" width="3" style="682" customWidth="1"/>
    <col min="9731" max="9731" width="135.75" style="682" customWidth="1"/>
    <col min="9732" max="9984" width="9" style="682"/>
    <col min="9985" max="9985" width="2.5" style="682" customWidth="1"/>
    <col min="9986" max="9986" width="3" style="682" customWidth="1"/>
    <col min="9987" max="9987" width="135.75" style="682" customWidth="1"/>
    <col min="9988" max="10240" width="9" style="682"/>
    <col min="10241" max="10241" width="2.5" style="682" customWidth="1"/>
    <col min="10242" max="10242" width="3" style="682" customWidth="1"/>
    <col min="10243" max="10243" width="135.75" style="682" customWidth="1"/>
    <col min="10244" max="10496" width="9" style="682"/>
    <col min="10497" max="10497" width="2.5" style="682" customWidth="1"/>
    <col min="10498" max="10498" width="3" style="682" customWidth="1"/>
    <col min="10499" max="10499" width="135.75" style="682" customWidth="1"/>
    <col min="10500" max="10752" width="9" style="682"/>
    <col min="10753" max="10753" width="2.5" style="682" customWidth="1"/>
    <col min="10754" max="10754" width="3" style="682" customWidth="1"/>
    <col min="10755" max="10755" width="135.75" style="682" customWidth="1"/>
    <col min="10756" max="11008" width="9" style="682"/>
    <col min="11009" max="11009" width="2.5" style="682" customWidth="1"/>
    <col min="11010" max="11010" width="3" style="682" customWidth="1"/>
    <col min="11011" max="11011" width="135.75" style="682" customWidth="1"/>
    <col min="11012" max="11264" width="9" style="682"/>
    <col min="11265" max="11265" width="2.5" style="682" customWidth="1"/>
    <col min="11266" max="11266" width="3" style="682" customWidth="1"/>
    <col min="11267" max="11267" width="135.75" style="682" customWidth="1"/>
    <col min="11268" max="11520" width="9" style="682"/>
    <col min="11521" max="11521" width="2.5" style="682" customWidth="1"/>
    <col min="11522" max="11522" width="3" style="682" customWidth="1"/>
    <col min="11523" max="11523" width="135.75" style="682" customWidth="1"/>
    <col min="11524" max="11776" width="9" style="682"/>
    <col min="11777" max="11777" width="2.5" style="682" customWidth="1"/>
    <col min="11778" max="11778" width="3" style="682" customWidth="1"/>
    <col min="11779" max="11779" width="135.75" style="682" customWidth="1"/>
    <col min="11780" max="12032" width="9" style="682"/>
    <col min="12033" max="12033" width="2.5" style="682" customWidth="1"/>
    <col min="12034" max="12034" width="3" style="682" customWidth="1"/>
    <col min="12035" max="12035" width="135.75" style="682" customWidth="1"/>
    <col min="12036" max="12288" width="9" style="682"/>
    <col min="12289" max="12289" width="2.5" style="682" customWidth="1"/>
    <col min="12290" max="12290" width="3" style="682" customWidth="1"/>
    <col min="12291" max="12291" width="135.75" style="682" customWidth="1"/>
    <col min="12292" max="12544" width="9" style="682"/>
    <col min="12545" max="12545" width="2.5" style="682" customWidth="1"/>
    <col min="12546" max="12546" width="3" style="682" customWidth="1"/>
    <col min="12547" max="12547" width="135.75" style="682" customWidth="1"/>
    <col min="12548" max="12800" width="9" style="682"/>
    <col min="12801" max="12801" width="2.5" style="682" customWidth="1"/>
    <col min="12802" max="12802" width="3" style="682" customWidth="1"/>
    <col min="12803" max="12803" width="135.75" style="682" customWidth="1"/>
    <col min="12804" max="13056" width="9" style="682"/>
    <col min="13057" max="13057" width="2.5" style="682" customWidth="1"/>
    <col min="13058" max="13058" width="3" style="682" customWidth="1"/>
    <col min="13059" max="13059" width="135.75" style="682" customWidth="1"/>
    <col min="13060" max="13312" width="9" style="682"/>
    <col min="13313" max="13313" width="2.5" style="682" customWidth="1"/>
    <col min="13314" max="13314" width="3" style="682" customWidth="1"/>
    <col min="13315" max="13315" width="135.75" style="682" customWidth="1"/>
    <col min="13316" max="13568" width="9" style="682"/>
    <col min="13569" max="13569" width="2.5" style="682" customWidth="1"/>
    <col min="13570" max="13570" width="3" style="682" customWidth="1"/>
    <col min="13571" max="13571" width="135.75" style="682" customWidth="1"/>
    <col min="13572" max="13824" width="9" style="682"/>
    <col min="13825" max="13825" width="2.5" style="682" customWidth="1"/>
    <col min="13826" max="13826" width="3" style="682" customWidth="1"/>
    <col min="13827" max="13827" width="135.75" style="682" customWidth="1"/>
    <col min="13828" max="14080" width="9" style="682"/>
    <col min="14081" max="14081" width="2.5" style="682" customWidth="1"/>
    <col min="14082" max="14082" width="3" style="682" customWidth="1"/>
    <col min="14083" max="14083" width="135.75" style="682" customWidth="1"/>
    <col min="14084" max="14336" width="9" style="682"/>
    <col min="14337" max="14337" width="2.5" style="682" customWidth="1"/>
    <col min="14338" max="14338" width="3" style="682" customWidth="1"/>
    <col min="14339" max="14339" width="135.75" style="682" customWidth="1"/>
    <col min="14340" max="14592" width="9" style="682"/>
    <col min="14593" max="14593" width="2.5" style="682" customWidth="1"/>
    <col min="14594" max="14594" width="3" style="682" customWidth="1"/>
    <col min="14595" max="14595" width="135.75" style="682" customWidth="1"/>
    <col min="14596" max="14848" width="9" style="682"/>
    <col min="14849" max="14849" width="2.5" style="682" customWidth="1"/>
    <col min="14850" max="14850" width="3" style="682" customWidth="1"/>
    <col min="14851" max="14851" width="135.75" style="682" customWidth="1"/>
    <col min="14852" max="15104" width="9" style="682"/>
    <col min="15105" max="15105" width="2.5" style="682" customWidth="1"/>
    <col min="15106" max="15106" width="3" style="682" customWidth="1"/>
    <col min="15107" max="15107" width="135.75" style="682" customWidth="1"/>
    <col min="15108" max="15360" width="9" style="682"/>
    <col min="15361" max="15361" width="2.5" style="682" customWidth="1"/>
    <col min="15362" max="15362" width="3" style="682" customWidth="1"/>
    <col min="15363" max="15363" width="135.75" style="682" customWidth="1"/>
    <col min="15364" max="15616" width="9" style="682"/>
    <col min="15617" max="15617" width="2.5" style="682" customWidth="1"/>
    <col min="15618" max="15618" width="3" style="682" customWidth="1"/>
    <col min="15619" max="15619" width="135.75" style="682" customWidth="1"/>
    <col min="15620" max="15872" width="9" style="682"/>
    <col min="15873" max="15873" width="2.5" style="682" customWidth="1"/>
    <col min="15874" max="15874" width="3" style="682" customWidth="1"/>
    <col min="15875" max="15875" width="135.75" style="682" customWidth="1"/>
    <col min="15876" max="16128" width="9" style="682"/>
    <col min="16129" max="16129" width="2.5" style="682" customWidth="1"/>
    <col min="16130" max="16130" width="3" style="682" customWidth="1"/>
    <col min="16131" max="16131" width="135.75" style="682" customWidth="1"/>
    <col min="16132" max="16384" width="9" style="682"/>
  </cols>
  <sheetData>
    <row r="2" spans="1:3">
      <c r="A2" s="682" t="s">
        <v>3108</v>
      </c>
    </row>
    <row r="4" spans="1:3">
      <c r="A4" s="682" t="s">
        <v>3109</v>
      </c>
    </row>
    <row r="5" spans="1:3">
      <c r="C5" s="949" t="s">
        <v>3110</v>
      </c>
    </row>
    <row r="7" spans="1:3">
      <c r="A7" s="682" t="s">
        <v>3111</v>
      </c>
    </row>
    <row r="8" spans="1:3">
      <c r="B8" s="948" t="s">
        <v>3114</v>
      </c>
      <c r="C8" s="949" t="s">
        <v>3112</v>
      </c>
    </row>
    <row r="9" spans="1:3" ht="27">
      <c r="C9" s="949" t="s">
        <v>4041</v>
      </c>
    </row>
    <row r="10" spans="1:3">
      <c r="B10" s="948" t="s">
        <v>4042</v>
      </c>
      <c r="C10" s="949" t="s">
        <v>4043</v>
      </c>
    </row>
    <row r="12" spans="1:3">
      <c r="A12" s="682" t="s">
        <v>3113</v>
      </c>
    </row>
    <row r="13" spans="1:3" ht="27">
      <c r="B13" s="948" t="s">
        <v>3114</v>
      </c>
      <c r="C13" s="949" t="s">
        <v>4044</v>
      </c>
    </row>
    <row r="14" spans="1:3">
      <c r="B14" s="948" t="s">
        <v>4042</v>
      </c>
      <c r="C14" s="949" t="s">
        <v>4045</v>
      </c>
    </row>
    <row r="15" spans="1:3" ht="27">
      <c r="B15" s="948" t="s">
        <v>3118</v>
      </c>
      <c r="C15" s="949" t="s">
        <v>3119</v>
      </c>
    </row>
    <row r="16" spans="1:3" ht="40.5">
      <c r="B16" s="948" t="s">
        <v>3120</v>
      </c>
      <c r="C16" s="949" t="s">
        <v>4046</v>
      </c>
    </row>
    <row r="17" spans="1:3" ht="40.5">
      <c r="B17" s="948" t="s">
        <v>3122</v>
      </c>
      <c r="C17" s="949" t="s">
        <v>4047</v>
      </c>
    </row>
    <row r="18" spans="1:3" ht="27">
      <c r="B18" s="948" t="s">
        <v>3124</v>
      </c>
      <c r="C18" s="949" t="s">
        <v>3129</v>
      </c>
    </row>
    <row r="19" spans="1:3">
      <c r="B19" s="948" t="s">
        <v>3126</v>
      </c>
      <c r="C19" s="949" t="s">
        <v>4048</v>
      </c>
    </row>
    <row r="21" spans="1:3">
      <c r="A21" s="682" t="s">
        <v>3135</v>
      </c>
    </row>
    <row r="22" spans="1:3">
      <c r="B22" s="948" t="s">
        <v>3114</v>
      </c>
      <c r="C22" s="949" t="s">
        <v>4049</v>
      </c>
    </row>
    <row r="23" spans="1:3">
      <c r="B23" s="948" t="s">
        <v>3116</v>
      </c>
      <c r="C23" s="949" t="s">
        <v>4050</v>
      </c>
    </row>
    <row r="24" spans="1:3">
      <c r="B24" s="948" t="s">
        <v>3118</v>
      </c>
      <c r="C24" s="949" t="s">
        <v>4051</v>
      </c>
    </row>
    <row r="25" spans="1:3">
      <c r="B25" s="948" t="s">
        <v>3120</v>
      </c>
      <c r="C25" s="949" t="s">
        <v>4052</v>
      </c>
    </row>
    <row r="26" spans="1:3">
      <c r="B26" s="948" t="s">
        <v>3122</v>
      </c>
      <c r="C26" s="949" t="s">
        <v>4053</v>
      </c>
    </row>
    <row r="27" spans="1:3">
      <c r="B27" s="948" t="s">
        <v>3124</v>
      </c>
      <c r="C27" s="949" t="s">
        <v>4054</v>
      </c>
    </row>
    <row r="28" spans="1:3" ht="27">
      <c r="B28" s="948" t="s">
        <v>3126</v>
      </c>
      <c r="C28" s="949" t="s">
        <v>4055</v>
      </c>
    </row>
    <row r="29" spans="1:3">
      <c r="B29" s="948" t="s">
        <v>3128</v>
      </c>
      <c r="C29" s="949" t="s">
        <v>4056</v>
      </c>
    </row>
    <row r="30" spans="1:3" ht="40.5">
      <c r="B30" s="948" t="s">
        <v>3130</v>
      </c>
      <c r="C30" s="949" t="s">
        <v>4057</v>
      </c>
    </row>
    <row r="31" spans="1:3">
      <c r="B31" s="948" t="s">
        <v>3132</v>
      </c>
      <c r="C31" s="949" t="s">
        <v>4058</v>
      </c>
    </row>
    <row r="32" spans="1:3" ht="27">
      <c r="B32" s="948" t="s">
        <v>3144</v>
      </c>
      <c r="C32" s="949" t="s">
        <v>4059</v>
      </c>
    </row>
    <row r="34" spans="1:3">
      <c r="A34" s="682" t="s">
        <v>3177</v>
      </c>
    </row>
    <row r="35" spans="1:3" ht="67.5">
      <c r="B35" s="948" t="s">
        <v>3114</v>
      </c>
      <c r="C35" s="949" t="s">
        <v>4060</v>
      </c>
    </row>
    <row r="36" spans="1:3">
      <c r="B36" s="948" t="s">
        <v>3116</v>
      </c>
      <c r="C36" s="949" t="s">
        <v>4061</v>
      </c>
    </row>
    <row r="37" spans="1:3" ht="27">
      <c r="B37" s="948" t="s">
        <v>3118</v>
      </c>
      <c r="C37" s="949" t="s">
        <v>4062</v>
      </c>
    </row>
    <row r="38" spans="1:3" ht="27">
      <c r="B38" s="948" t="s">
        <v>3120</v>
      </c>
      <c r="C38" s="949" t="s">
        <v>4063</v>
      </c>
    </row>
    <row r="39" spans="1:3" ht="27">
      <c r="B39" s="948" t="s">
        <v>3122</v>
      </c>
      <c r="C39" s="949" t="s">
        <v>4064</v>
      </c>
    </row>
    <row r="40" spans="1:3" ht="27">
      <c r="B40" s="948" t="s">
        <v>3124</v>
      </c>
      <c r="C40" s="949" t="s">
        <v>4065</v>
      </c>
    </row>
    <row r="41" spans="1:3">
      <c r="B41" s="948" t="s">
        <v>3126</v>
      </c>
      <c r="C41" s="950" t="s">
        <v>4066</v>
      </c>
    </row>
    <row r="42" spans="1:3" ht="27">
      <c r="B42" s="948" t="s">
        <v>3128</v>
      </c>
      <c r="C42" s="950" t="s">
        <v>4067</v>
      </c>
    </row>
    <row r="43" spans="1:3" ht="27">
      <c r="B43" s="948" t="s">
        <v>3130</v>
      </c>
      <c r="C43" s="949" t="s">
        <v>4068</v>
      </c>
    </row>
    <row r="44" spans="1:3" ht="27">
      <c r="B44" s="948" t="s">
        <v>3132</v>
      </c>
      <c r="C44" s="949" t="s">
        <v>4069</v>
      </c>
    </row>
    <row r="45" spans="1:3" ht="40.5">
      <c r="B45" s="948" t="s">
        <v>4070</v>
      </c>
      <c r="C45" s="949" t="s">
        <v>4071</v>
      </c>
    </row>
    <row r="47" spans="1:3">
      <c r="B47" s="948" t="s">
        <v>4072</v>
      </c>
      <c r="C47" s="949" t="s">
        <v>4073</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61"/>
  <sheetViews>
    <sheetView workbookViewId="0"/>
  </sheetViews>
  <sheetFormatPr defaultRowHeight="13.5"/>
  <cols>
    <col min="1" max="3" width="9" style="862"/>
    <col min="4" max="4" width="11.625" style="953" bestFit="1" customWidth="1"/>
    <col min="5" max="259" width="9" style="862"/>
    <col min="260" max="260" width="11.625" style="862" bestFit="1" customWidth="1"/>
    <col min="261" max="515" width="9" style="862"/>
    <col min="516" max="516" width="11.625" style="862" bestFit="1" customWidth="1"/>
    <col min="517" max="771" width="9" style="862"/>
    <col min="772" max="772" width="11.625" style="862" bestFit="1" customWidth="1"/>
    <col min="773" max="1027" width="9" style="862"/>
    <col min="1028" max="1028" width="11.625" style="862" bestFit="1" customWidth="1"/>
    <col min="1029" max="1283" width="9" style="862"/>
    <col min="1284" max="1284" width="11.625" style="862" bestFit="1" customWidth="1"/>
    <col min="1285" max="1539" width="9" style="862"/>
    <col min="1540" max="1540" width="11.625" style="862" bestFit="1" customWidth="1"/>
    <col min="1541" max="1795" width="9" style="862"/>
    <col min="1796" max="1796" width="11.625" style="862" bestFit="1" customWidth="1"/>
    <col min="1797" max="2051" width="9" style="862"/>
    <col min="2052" max="2052" width="11.625" style="862" bestFit="1" customWidth="1"/>
    <col min="2053" max="2307" width="9" style="862"/>
    <col min="2308" max="2308" width="11.625" style="862" bestFit="1" customWidth="1"/>
    <col min="2309" max="2563" width="9" style="862"/>
    <col min="2564" max="2564" width="11.625" style="862" bestFit="1" customWidth="1"/>
    <col min="2565" max="2819" width="9" style="862"/>
    <col min="2820" max="2820" width="11.625" style="862" bestFit="1" customWidth="1"/>
    <col min="2821" max="3075" width="9" style="862"/>
    <col min="3076" max="3076" width="11.625" style="862" bestFit="1" customWidth="1"/>
    <col min="3077" max="3331" width="9" style="862"/>
    <col min="3332" max="3332" width="11.625" style="862" bestFit="1" customWidth="1"/>
    <col min="3333" max="3587" width="9" style="862"/>
    <col min="3588" max="3588" width="11.625" style="862" bestFit="1" customWidth="1"/>
    <col min="3589" max="3843" width="9" style="862"/>
    <col min="3844" max="3844" width="11.625" style="862" bestFit="1" customWidth="1"/>
    <col min="3845" max="4099" width="9" style="862"/>
    <col min="4100" max="4100" width="11.625" style="862" bestFit="1" customWidth="1"/>
    <col min="4101" max="4355" width="9" style="862"/>
    <col min="4356" max="4356" width="11.625" style="862" bestFit="1" customWidth="1"/>
    <col min="4357" max="4611" width="9" style="862"/>
    <col min="4612" max="4612" width="11.625" style="862" bestFit="1" customWidth="1"/>
    <col min="4613" max="4867" width="9" style="862"/>
    <col min="4868" max="4868" width="11.625" style="862" bestFit="1" customWidth="1"/>
    <col min="4869" max="5123" width="9" style="862"/>
    <col min="5124" max="5124" width="11.625" style="862" bestFit="1" customWidth="1"/>
    <col min="5125" max="5379" width="9" style="862"/>
    <col min="5380" max="5380" width="11.625" style="862" bestFit="1" customWidth="1"/>
    <col min="5381" max="5635" width="9" style="862"/>
    <col min="5636" max="5636" width="11.625" style="862" bestFit="1" customWidth="1"/>
    <col min="5637" max="5891" width="9" style="862"/>
    <col min="5892" max="5892" width="11.625" style="862" bestFit="1" customWidth="1"/>
    <col min="5893" max="6147" width="9" style="862"/>
    <col min="6148" max="6148" width="11.625" style="862" bestFit="1" customWidth="1"/>
    <col min="6149" max="6403" width="9" style="862"/>
    <col min="6404" max="6404" width="11.625" style="862" bestFit="1" customWidth="1"/>
    <col min="6405" max="6659" width="9" style="862"/>
    <col min="6660" max="6660" width="11.625" style="862" bestFit="1" customWidth="1"/>
    <col min="6661" max="6915" width="9" style="862"/>
    <col min="6916" max="6916" width="11.625" style="862" bestFit="1" customWidth="1"/>
    <col min="6917" max="7171" width="9" style="862"/>
    <col min="7172" max="7172" width="11.625" style="862" bestFit="1" customWidth="1"/>
    <col min="7173" max="7427" width="9" style="862"/>
    <col min="7428" max="7428" width="11.625" style="862" bestFit="1" customWidth="1"/>
    <col min="7429" max="7683" width="9" style="862"/>
    <col min="7684" max="7684" width="11.625" style="862" bestFit="1" customWidth="1"/>
    <col min="7685" max="7939" width="9" style="862"/>
    <col min="7940" max="7940" width="11.625" style="862" bestFit="1" customWidth="1"/>
    <col min="7941" max="8195" width="9" style="862"/>
    <col min="8196" max="8196" width="11.625" style="862" bestFit="1" customWidth="1"/>
    <col min="8197" max="8451" width="9" style="862"/>
    <col min="8452" max="8452" width="11.625" style="862" bestFit="1" customWidth="1"/>
    <col min="8453" max="8707" width="9" style="862"/>
    <col min="8708" max="8708" width="11.625" style="862" bestFit="1" customWidth="1"/>
    <col min="8709" max="8963" width="9" style="862"/>
    <col min="8964" max="8964" width="11.625" style="862" bestFit="1" customWidth="1"/>
    <col min="8965" max="9219" width="9" style="862"/>
    <col min="9220" max="9220" width="11.625" style="862" bestFit="1" customWidth="1"/>
    <col min="9221" max="9475" width="9" style="862"/>
    <col min="9476" max="9476" width="11.625" style="862" bestFit="1" customWidth="1"/>
    <col min="9477" max="9731" width="9" style="862"/>
    <col min="9732" max="9732" width="11.625" style="862" bestFit="1" customWidth="1"/>
    <col min="9733" max="9987" width="9" style="862"/>
    <col min="9988" max="9988" width="11.625" style="862" bestFit="1" customWidth="1"/>
    <col min="9989" max="10243" width="9" style="862"/>
    <col min="10244" max="10244" width="11.625" style="862" bestFit="1" customWidth="1"/>
    <col min="10245" max="10499" width="9" style="862"/>
    <col min="10500" max="10500" width="11.625" style="862" bestFit="1" customWidth="1"/>
    <col min="10501" max="10755" width="9" style="862"/>
    <col min="10756" max="10756" width="11.625" style="862" bestFit="1" customWidth="1"/>
    <col min="10757" max="11011" width="9" style="862"/>
    <col min="11012" max="11012" width="11.625" style="862" bestFit="1" customWidth="1"/>
    <col min="11013" max="11267" width="9" style="862"/>
    <col min="11268" max="11268" width="11.625" style="862" bestFit="1" customWidth="1"/>
    <col min="11269" max="11523" width="9" style="862"/>
    <col min="11524" max="11524" width="11.625" style="862" bestFit="1" customWidth="1"/>
    <col min="11525" max="11779" width="9" style="862"/>
    <col min="11780" max="11780" width="11.625" style="862" bestFit="1" customWidth="1"/>
    <col min="11781" max="12035" width="9" style="862"/>
    <col min="12036" max="12036" width="11.625" style="862" bestFit="1" customWidth="1"/>
    <col min="12037" max="12291" width="9" style="862"/>
    <col min="12292" max="12292" width="11.625" style="862" bestFit="1" customWidth="1"/>
    <col min="12293" max="12547" width="9" style="862"/>
    <col min="12548" max="12548" width="11.625" style="862" bestFit="1" customWidth="1"/>
    <col min="12549" max="12803" width="9" style="862"/>
    <col min="12804" max="12804" width="11.625" style="862" bestFit="1" customWidth="1"/>
    <col min="12805" max="13059" width="9" style="862"/>
    <col min="13060" max="13060" width="11.625" style="862" bestFit="1" customWidth="1"/>
    <col min="13061" max="13315" width="9" style="862"/>
    <col min="13316" max="13316" width="11.625" style="862" bestFit="1" customWidth="1"/>
    <col min="13317" max="13571" width="9" style="862"/>
    <col min="13572" max="13572" width="11.625" style="862" bestFit="1" customWidth="1"/>
    <col min="13573" max="13827" width="9" style="862"/>
    <col min="13828" max="13828" width="11.625" style="862" bestFit="1" customWidth="1"/>
    <col min="13829" max="14083" width="9" style="862"/>
    <col min="14084" max="14084" width="11.625" style="862" bestFit="1" customWidth="1"/>
    <col min="14085" max="14339" width="9" style="862"/>
    <col min="14340" max="14340" width="11.625" style="862" bestFit="1" customWidth="1"/>
    <col min="14341" max="14595" width="9" style="862"/>
    <col min="14596" max="14596" width="11.625" style="862" bestFit="1" customWidth="1"/>
    <col min="14597" max="14851" width="9" style="862"/>
    <col min="14852" max="14852" width="11.625" style="862" bestFit="1" customWidth="1"/>
    <col min="14853" max="15107" width="9" style="862"/>
    <col min="15108" max="15108" width="11.625" style="862" bestFit="1" customWidth="1"/>
    <col min="15109" max="15363" width="9" style="862"/>
    <col min="15364" max="15364" width="11.625" style="862" bestFit="1" customWidth="1"/>
    <col min="15365" max="15619" width="9" style="862"/>
    <col min="15620" max="15620" width="11.625" style="862" bestFit="1" customWidth="1"/>
    <col min="15621" max="15875" width="9" style="862"/>
    <col min="15876" max="15876" width="11.625" style="862" bestFit="1" customWidth="1"/>
    <col min="15877" max="16131" width="9" style="862"/>
    <col min="16132" max="16132" width="11.625" style="862" bestFit="1" customWidth="1"/>
    <col min="16133" max="16384" width="9" style="862"/>
  </cols>
  <sheetData>
    <row r="5" spans="4:6" ht="42">
      <c r="D5" s="1088" t="s">
        <v>4074</v>
      </c>
    </row>
    <row r="10" spans="4:6">
      <c r="D10" s="953" t="s">
        <v>4075</v>
      </c>
    </row>
    <row r="12" spans="4:6">
      <c r="D12" s="951">
        <v>43186</v>
      </c>
      <c r="F12" s="862" t="s">
        <v>4076</v>
      </c>
    </row>
    <row r="13" spans="4:6">
      <c r="D13" s="952">
        <v>43192</v>
      </c>
      <c r="F13" s="862" t="s">
        <v>4077</v>
      </c>
    </row>
    <row r="14" spans="4:6">
      <c r="D14" s="952">
        <v>43195</v>
      </c>
      <c r="F14" s="862" t="s">
        <v>4078</v>
      </c>
    </row>
    <row r="15" spans="4:6">
      <c r="D15" s="952">
        <v>43306</v>
      </c>
      <c r="F15" s="862" t="s">
        <v>4079</v>
      </c>
    </row>
    <row r="16" spans="4:6">
      <c r="D16" s="952">
        <v>43396</v>
      </c>
      <c r="F16" s="862" t="s">
        <v>4080</v>
      </c>
    </row>
    <row r="17" spans="4:6">
      <c r="D17" s="952">
        <v>43496</v>
      </c>
      <c r="F17" s="862" t="s">
        <v>4081</v>
      </c>
    </row>
    <row r="18" spans="4:6">
      <c r="D18" s="952">
        <v>43538</v>
      </c>
      <c r="F18" s="862" t="s">
        <v>4082</v>
      </c>
    </row>
    <row r="19" spans="4:6">
      <c r="D19" s="952">
        <v>43586</v>
      </c>
      <c r="F19" s="862" t="s">
        <v>4083</v>
      </c>
    </row>
    <row r="20" spans="4:6">
      <c r="D20" s="952">
        <v>43633</v>
      </c>
      <c r="F20" s="862" t="s">
        <v>4084</v>
      </c>
    </row>
    <row r="21" spans="4:6">
      <c r="D21" s="952">
        <v>43642</v>
      </c>
      <c r="F21" s="862" t="s">
        <v>4085</v>
      </c>
    </row>
    <row r="22" spans="4:6">
      <c r="D22" s="952">
        <v>43707</v>
      </c>
      <c r="F22" s="862" t="s">
        <v>4086</v>
      </c>
    </row>
    <row r="23" spans="4:6">
      <c r="D23" s="952">
        <v>43900</v>
      </c>
      <c r="F23" s="862" t="s">
        <v>4087</v>
      </c>
    </row>
    <row r="24" spans="4:6">
      <c r="D24" s="952">
        <v>43921</v>
      </c>
      <c r="F24" s="862" t="s">
        <v>4088</v>
      </c>
    </row>
    <row r="25" spans="4:6">
      <c r="D25" s="952">
        <v>44048</v>
      </c>
      <c r="F25" s="862" t="s">
        <v>4089</v>
      </c>
    </row>
    <row r="26" spans="4:6">
      <c r="D26" s="953">
        <v>20210101</v>
      </c>
      <c r="F26" s="862" t="s">
        <v>4090</v>
      </c>
    </row>
    <row r="27" spans="4:6">
      <c r="D27" s="953">
        <v>20210903</v>
      </c>
      <c r="F27" s="862" t="s">
        <v>4091</v>
      </c>
    </row>
    <row r="28" spans="4:6">
      <c r="D28" s="953">
        <v>20210915</v>
      </c>
      <c r="F28" s="862" t="s">
        <v>4092</v>
      </c>
    </row>
    <row r="29" spans="4:6">
      <c r="D29" s="953">
        <v>20210916</v>
      </c>
      <c r="F29" s="862" t="s">
        <v>4093</v>
      </c>
    </row>
    <row r="30" spans="4:6">
      <c r="D30" s="953">
        <v>20210930</v>
      </c>
      <c r="F30" s="862" t="s">
        <v>4094</v>
      </c>
    </row>
    <row r="31" spans="4:6">
      <c r="D31" s="953">
        <v>20211018</v>
      </c>
      <c r="F31" s="862" t="s">
        <v>4095</v>
      </c>
    </row>
    <row r="32" spans="4:6">
      <c r="D32" s="953">
        <v>20211021</v>
      </c>
      <c r="F32" s="862" t="s">
        <v>4096</v>
      </c>
    </row>
    <row r="33" spans="4:6">
      <c r="D33" s="953">
        <v>20220308</v>
      </c>
      <c r="F33" s="862" t="s">
        <v>4097</v>
      </c>
    </row>
    <row r="34" spans="4:6">
      <c r="D34" s="953">
        <v>20220316</v>
      </c>
      <c r="F34" s="862" t="s">
        <v>4098</v>
      </c>
    </row>
    <row r="35" spans="4:6">
      <c r="F35" s="862" t="s">
        <v>4099</v>
      </c>
    </row>
    <row r="36" spans="4:6">
      <c r="D36" s="953">
        <v>20220706</v>
      </c>
      <c r="F36" s="862" t="s">
        <v>4100</v>
      </c>
    </row>
    <row r="37" spans="4:6">
      <c r="D37" s="953">
        <v>20220714</v>
      </c>
      <c r="F37" s="862" t="s">
        <v>4101</v>
      </c>
    </row>
    <row r="38" spans="4:6">
      <c r="D38" s="953">
        <v>20220812</v>
      </c>
      <c r="F38" s="862" t="s">
        <v>4102</v>
      </c>
    </row>
    <row r="39" spans="4:6">
      <c r="D39" s="953">
        <v>20230418</v>
      </c>
      <c r="F39" s="862" t="s">
        <v>4103</v>
      </c>
    </row>
    <row r="40" spans="4:6">
      <c r="D40" s="953">
        <v>20230501</v>
      </c>
      <c r="F40" s="862" t="s">
        <v>4104</v>
      </c>
    </row>
    <row r="41" spans="4:6">
      <c r="D41" s="953">
        <v>20230710</v>
      </c>
      <c r="F41" s="862" t="s">
        <v>4105</v>
      </c>
    </row>
    <row r="42" spans="4:6">
      <c r="D42" s="953">
        <v>20230728</v>
      </c>
      <c r="F42" s="862" t="s">
        <v>4106</v>
      </c>
    </row>
    <row r="43" spans="4:6">
      <c r="D43" s="953">
        <v>20230901</v>
      </c>
      <c r="F43" s="862" t="s">
        <v>4107</v>
      </c>
    </row>
    <row r="44" spans="4:6">
      <c r="D44" s="953">
        <v>20230906</v>
      </c>
      <c r="F44" s="862" t="s">
        <v>4108</v>
      </c>
    </row>
    <row r="45" spans="4:6">
      <c r="D45" s="953">
        <v>20230928</v>
      </c>
      <c r="F45" s="862" t="s">
        <v>4109</v>
      </c>
    </row>
    <row r="46" spans="4:6">
      <c r="D46" s="953">
        <v>20231017</v>
      </c>
      <c r="F46" s="862" t="s">
        <v>4110</v>
      </c>
    </row>
    <row r="47" spans="4:6">
      <c r="D47" s="953">
        <v>20231228</v>
      </c>
      <c r="F47" s="862" t="s">
        <v>4111</v>
      </c>
    </row>
    <row r="48" spans="4:6">
      <c r="D48" s="953">
        <v>20240601</v>
      </c>
      <c r="F48" s="862" t="s">
        <v>4112</v>
      </c>
    </row>
    <row r="49" spans="4:6">
      <c r="D49" s="953">
        <v>20240716</v>
      </c>
      <c r="F49" s="862" t="s">
        <v>4113</v>
      </c>
    </row>
    <row r="50" spans="4:6">
      <c r="D50" s="953">
        <v>20240726</v>
      </c>
      <c r="F50" s="862" t="s">
        <v>4114</v>
      </c>
    </row>
    <row r="51" spans="4:6">
      <c r="D51" s="953">
        <v>20241004</v>
      </c>
      <c r="F51" s="862" t="s">
        <v>4115</v>
      </c>
    </row>
    <row r="52" spans="4:6">
      <c r="D52" s="953">
        <v>20241016</v>
      </c>
      <c r="F52" s="862" t="s">
        <v>4477</v>
      </c>
    </row>
    <row r="53" spans="4:6">
      <c r="D53" s="953">
        <v>20241021</v>
      </c>
      <c r="F53" s="862" t="s">
        <v>4478</v>
      </c>
    </row>
    <row r="54" spans="4:6">
      <c r="D54" s="953">
        <v>20250401</v>
      </c>
      <c r="F54" s="862" t="s">
        <v>4517</v>
      </c>
    </row>
    <row r="55" spans="4:6">
      <c r="D55" s="953">
        <v>20250402</v>
      </c>
      <c r="F55" s="862" t="s">
        <v>4520</v>
      </c>
    </row>
    <row r="56" spans="4:6">
      <c r="D56" s="953">
        <v>20250408</v>
      </c>
      <c r="F56" s="862" t="s">
        <v>4521</v>
      </c>
    </row>
    <row r="57" spans="4:6">
      <c r="D57" s="953">
        <v>20250409</v>
      </c>
      <c r="F57" s="862" t="s">
        <v>4537</v>
      </c>
    </row>
    <row r="58" spans="4:6">
      <c r="D58" s="953">
        <v>20250418</v>
      </c>
      <c r="F58" s="862" t="s">
        <v>4539</v>
      </c>
    </row>
    <row r="59" spans="4:6">
      <c r="D59" s="953">
        <v>20250526</v>
      </c>
      <c r="F59" s="862" t="s">
        <v>4540</v>
      </c>
    </row>
    <row r="60" spans="4:6">
      <c r="D60" s="953">
        <v>20250527</v>
      </c>
      <c r="F60" s="862" t="s">
        <v>4544</v>
      </c>
    </row>
    <row r="61" spans="4:6">
      <c r="D61" s="953">
        <v>20250612</v>
      </c>
      <c r="F61" s="862" t="s">
        <v>4546</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862" bestFit="1" customWidth="1"/>
    <col min="2" max="2" width="14.125" style="862" bestFit="1" customWidth="1"/>
    <col min="3" max="5" width="9.75" style="862" bestFit="1" customWidth="1"/>
    <col min="6" max="6" width="14.125" style="862" bestFit="1" customWidth="1"/>
    <col min="7" max="7" width="15.25" style="862" customWidth="1"/>
    <col min="8" max="8" width="14.125" style="862" bestFit="1" customWidth="1"/>
    <col min="9" max="9" width="15.25" style="862" bestFit="1" customWidth="1"/>
    <col min="10" max="12" width="13.625" style="862" bestFit="1" customWidth="1"/>
    <col min="13" max="13" width="12" style="862" bestFit="1" customWidth="1"/>
    <col min="14" max="14" width="22.125" style="862" bestFit="1" customWidth="1"/>
    <col min="15" max="16" width="30.125" style="862" bestFit="1" customWidth="1"/>
    <col min="17" max="18" width="21" style="862" bestFit="1" customWidth="1"/>
    <col min="19" max="19" width="18.75" style="862" bestFit="1" customWidth="1"/>
    <col min="20" max="20" width="21" style="862" bestFit="1" customWidth="1"/>
    <col min="21" max="22" width="9.75" style="862" bestFit="1" customWidth="1"/>
    <col min="23" max="23" width="18.875" style="862" bestFit="1" customWidth="1"/>
    <col min="24" max="24" width="9.75" style="862" bestFit="1" customWidth="1"/>
    <col min="25" max="25" width="18.875" style="862" bestFit="1" customWidth="1"/>
    <col min="26" max="27" width="9.75" style="862" bestFit="1" customWidth="1"/>
    <col min="28" max="29" width="12.125" style="862" bestFit="1" customWidth="1"/>
    <col min="30" max="30" width="7.125" style="862" bestFit="1" customWidth="1"/>
    <col min="31" max="31" width="9.75" style="862" bestFit="1" customWidth="1"/>
    <col min="32" max="32" width="15.5" style="862" bestFit="1" customWidth="1"/>
    <col min="33" max="33" width="19.375" style="862" bestFit="1" customWidth="1"/>
    <col min="34" max="34" width="5.75" style="862" bestFit="1" customWidth="1"/>
    <col min="35" max="35" width="9.75" style="862" bestFit="1" customWidth="1"/>
    <col min="36" max="36" width="11.875" style="862" bestFit="1" customWidth="1"/>
    <col min="37" max="37" width="9.125" style="862" bestFit="1" customWidth="1"/>
    <col min="38" max="38" width="10.5" style="862" bestFit="1" customWidth="1"/>
    <col min="39" max="39" width="16.375" style="862" bestFit="1" customWidth="1"/>
    <col min="40" max="40" width="12.125" style="862" bestFit="1" customWidth="1"/>
    <col min="41" max="41" width="10.375" style="862" bestFit="1" customWidth="1"/>
    <col min="42" max="42" width="11.875" style="862" bestFit="1" customWidth="1"/>
    <col min="43" max="51" width="16.375" style="862" bestFit="1" customWidth="1"/>
    <col min="52" max="52" width="10.625" style="862" bestFit="1" customWidth="1"/>
    <col min="53" max="53" width="11.875" style="862" bestFit="1" customWidth="1"/>
    <col min="54" max="54" width="16.375" style="862" bestFit="1" customWidth="1"/>
    <col min="55" max="55" width="20.75" style="862" bestFit="1" customWidth="1"/>
    <col min="56" max="56" width="16.375" style="862" bestFit="1" customWidth="1"/>
    <col min="57" max="57" width="20.75" style="862" bestFit="1" customWidth="1"/>
    <col min="58" max="58" width="16.375" style="862" bestFit="1" customWidth="1"/>
    <col min="59" max="59" width="20.75" style="862" bestFit="1" customWidth="1"/>
    <col min="60" max="60" width="16.375" style="862" bestFit="1" customWidth="1"/>
    <col min="61" max="61" width="20.75" style="862" bestFit="1" customWidth="1"/>
    <col min="62" max="62" width="16.375" style="862" bestFit="1" customWidth="1"/>
    <col min="63" max="63" width="20.75" style="862" bestFit="1" customWidth="1"/>
    <col min="64" max="64" width="14.125" style="862" bestFit="1" customWidth="1"/>
    <col min="65" max="65" width="18.625" style="862" bestFit="1" customWidth="1"/>
    <col min="66" max="66" width="16.375" style="862" bestFit="1" customWidth="1"/>
    <col min="67" max="67" width="20.75" style="862" bestFit="1" customWidth="1"/>
    <col min="68" max="68" width="16.375" style="862" bestFit="1" customWidth="1"/>
    <col min="69" max="69" width="20.75" style="862" bestFit="1" customWidth="1"/>
    <col min="70" max="75" width="23" style="862" bestFit="1" customWidth="1"/>
    <col min="76" max="77" width="18.625" style="862" bestFit="1" customWidth="1"/>
    <col min="78" max="78" width="10.5" style="862" bestFit="1" customWidth="1"/>
    <col min="79" max="79" width="11.875" style="862" bestFit="1" customWidth="1"/>
    <col min="80" max="80" width="10.5" style="862" bestFit="1" customWidth="1"/>
    <col min="81" max="82" width="11.875" style="862" bestFit="1" customWidth="1"/>
    <col min="83" max="83" width="16.375" style="862" bestFit="1" customWidth="1"/>
    <col min="84" max="84" width="17.875" style="862" bestFit="1" customWidth="1"/>
    <col min="85" max="85" width="22.25" style="862" bestFit="1" customWidth="1"/>
    <col min="86" max="86" width="7.75" style="862" bestFit="1" customWidth="1"/>
    <col min="87" max="89" width="11.875" style="862" bestFit="1" customWidth="1"/>
    <col min="90" max="90" width="16.375" style="862" bestFit="1" customWidth="1"/>
    <col min="91" max="93" width="11.875" style="862" bestFit="1" customWidth="1"/>
    <col min="94" max="94" width="14.125" style="862" bestFit="1" customWidth="1"/>
    <col min="95" max="95" width="11.875" style="862" bestFit="1" customWidth="1"/>
    <col min="96" max="96" width="16.375" style="862" bestFit="1" customWidth="1"/>
    <col min="97" max="97" width="18.625" style="862" bestFit="1" customWidth="1"/>
    <col min="98" max="98" width="10.5" style="862" bestFit="1" customWidth="1"/>
    <col min="99" max="99" width="14.25" style="862" bestFit="1" customWidth="1"/>
    <col min="100" max="101" width="13.375" style="862" bestFit="1" customWidth="1"/>
    <col min="102" max="102" width="16.375" style="862" bestFit="1" customWidth="1"/>
    <col min="103" max="103" width="16.5" style="862" bestFit="1" customWidth="1"/>
    <col min="104" max="105" width="20.125" style="862" bestFit="1" customWidth="1"/>
    <col min="106" max="107" width="23" style="862" bestFit="1" customWidth="1"/>
    <col min="108" max="108" width="18.625" style="862" bestFit="1" customWidth="1"/>
    <col min="109" max="109" width="9.25" style="862" bestFit="1" customWidth="1"/>
    <col min="110" max="110" width="7.25" style="862" bestFit="1" customWidth="1"/>
    <col min="111" max="111" width="10.375" style="862" bestFit="1" customWidth="1"/>
    <col min="112" max="113" width="11.875" style="862" bestFit="1" customWidth="1"/>
    <col min="114" max="114" width="14.375" style="862" bestFit="1" customWidth="1"/>
    <col min="115" max="115" width="11.875" style="862" bestFit="1" customWidth="1"/>
    <col min="116" max="117" width="16.375" style="862" bestFit="1" customWidth="1"/>
    <col min="118" max="118" width="11.875" style="862" bestFit="1" customWidth="1"/>
    <col min="119" max="120" width="16.375" style="862" bestFit="1" customWidth="1"/>
    <col min="121" max="121" width="17.875" style="862" bestFit="1" customWidth="1"/>
    <col min="122" max="122" width="16.375" style="862" bestFit="1" customWidth="1"/>
    <col min="123" max="123" width="17.875" style="862" bestFit="1" customWidth="1"/>
    <col min="124" max="124" width="5.75" style="862" bestFit="1" customWidth="1"/>
    <col min="125" max="126" width="9.75" style="862" bestFit="1" customWidth="1"/>
    <col min="127" max="127" width="7.75" style="862" bestFit="1" customWidth="1"/>
    <col min="128" max="128" width="9.75" style="862" bestFit="1" customWidth="1"/>
    <col min="129" max="129" width="59.375" style="862" bestFit="1" customWidth="1"/>
    <col min="130" max="130" width="45.5" style="862" bestFit="1" customWidth="1"/>
    <col min="131" max="131" width="27.625" style="862" bestFit="1" customWidth="1"/>
    <col min="132" max="132" width="11.875" style="862" bestFit="1" customWidth="1"/>
    <col min="133" max="136" width="14.125" style="862" bestFit="1" customWidth="1"/>
    <col min="137" max="137" width="15.625" style="862" bestFit="1" customWidth="1"/>
    <col min="138" max="138" width="14.125" style="862" bestFit="1" customWidth="1"/>
    <col min="139" max="140" width="19.625" style="862" bestFit="1" customWidth="1"/>
    <col min="141" max="141" width="21.875" style="862" bestFit="1" customWidth="1"/>
    <col min="142" max="142" width="19.375" style="862" bestFit="1" customWidth="1"/>
    <col min="143" max="143" width="16.375" style="862" bestFit="1" customWidth="1"/>
    <col min="144" max="144" width="23" style="862" bestFit="1" customWidth="1"/>
    <col min="145" max="146" width="14.125" style="862" bestFit="1" customWidth="1"/>
    <col min="147" max="147" width="23.25" style="862" bestFit="1" customWidth="1"/>
    <col min="148" max="149" width="14.375" style="862" bestFit="1" customWidth="1"/>
    <col min="150" max="150" width="23.125" style="862" bestFit="1" customWidth="1"/>
    <col min="151" max="151" width="18.875" style="862" bestFit="1" customWidth="1"/>
    <col min="152" max="152" width="14.375" style="862" bestFit="1" customWidth="1"/>
    <col min="153" max="153" width="16.5" style="862" bestFit="1" customWidth="1"/>
    <col min="154" max="154" width="25.25" style="862" bestFit="1" customWidth="1"/>
    <col min="155" max="156" width="18.625" style="862" bestFit="1" customWidth="1"/>
    <col min="157" max="157" width="23" style="862" bestFit="1" customWidth="1"/>
    <col min="158" max="159" width="26.75" style="862" bestFit="1" customWidth="1"/>
    <col min="160" max="160" width="25.25" style="862" bestFit="1" customWidth="1"/>
    <col min="161" max="161" width="29.625" style="862" bestFit="1" customWidth="1"/>
    <col min="162" max="162" width="25.25" style="862" bestFit="1" customWidth="1"/>
    <col min="163" max="163" width="29.625" style="862" bestFit="1" customWidth="1"/>
    <col min="164" max="167" width="20.875" style="862" bestFit="1" customWidth="1"/>
    <col min="168" max="168" width="13.875" style="862" bestFit="1" customWidth="1"/>
    <col min="169" max="169" width="16.5" style="862" bestFit="1" customWidth="1"/>
    <col min="170" max="170" width="7.75" style="862" bestFit="1" customWidth="1"/>
    <col min="171" max="171" width="20.75" style="862" bestFit="1" customWidth="1"/>
    <col min="172" max="174" width="16.375" style="862" bestFit="1" customWidth="1"/>
    <col min="175" max="178" width="31" style="862" bestFit="1" customWidth="1"/>
    <col min="179" max="180" width="18.625" style="862" bestFit="1" customWidth="1"/>
    <col min="181" max="181" width="16.375" style="862" bestFit="1" customWidth="1"/>
    <col min="182" max="183" width="18.625" style="862" bestFit="1" customWidth="1"/>
    <col min="184" max="184" width="16.375" style="862" bestFit="1" customWidth="1"/>
    <col min="185" max="186" width="18.625" style="862" bestFit="1" customWidth="1"/>
    <col min="187" max="187" width="20.75" style="862" bestFit="1" customWidth="1"/>
    <col min="188" max="189" width="23" style="862" bestFit="1" customWidth="1"/>
    <col min="190" max="190" width="25.25" style="862" bestFit="1" customWidth="1"/>
    <col min="191" max="191" width="23" style="862" bestFit="1" customWidth="1"/>
    <col min="192" max="192" width="20.75" style="862" bestFit="1" customWidth="1"/>
    <col min="193" max="194" width="23" style="862" bestFit="1" customWidth="1"/>
    <col min="195" max="195" width="25.25" style="862" bestFit="1" customWidth="1"/>
    <col min="196" max="196" width="23" style="862" bestFit="1" customWidth="1"/>
    <col min="197" max="197" width="18.625" style="862" bestFit="1" customWidth="1"/>
    <col min="198" max="200" width="20.75" style="862" bestFit="1" customWidth="1"/>
    <col min="201" max="201" width="19.75" style="862" bestFit="1" customWidth="1"/>
    <col min="202" max="203" width="22" style="862" bestFit="1" customWidth="1"/>
    <col min="204" max="204" width="14.125" style="862" bestFit="1" customWidth="1"/>
    <col min="205" max="206" width="20.75" style="862" bestFit="1" customWidth="1"/>
    <col min="207" max="208" width="18.625" style="862" bestFit="1" customWidth="1"/>
    <col min="209" max="211" width="20.75" style="862" bestFit="1" customWidth="1"/>
    <col min="212" max="213" width="23" style="862" bestFit="1" customWidth="1"/>
    <col min="214" max="214" width="20.75" style="862" bestFit="1" customWidth="1"/>
    <col min="215" max="216" width="23" style="862" bestFit="1" customWidth="1"/>
    <col min="217" max="217" width="25.25" style="862" bestFit="1" customWidth="1"/>
    <col min="218" max="219" width="23" style="862" bestFit="1" customWidth="1"/>
    <col min="220" max="222" width="25.25" style="862" bestFit="1" customWidth="1"/>
    <col min="223" max="224" width="27.5" style="862" bestFit="1" customWidth="1"/>
    <col min="225" max="225" width="25.25" style="862" bestFit="1" customWidth="1"/>
    <col min="226" max="227" width="27.5" style="862" bestFit="1" customWidth="1"/>
    <col min="228" max="228" width="29.625" style="862" bestFit="1" customWidth="1"/>
    <col min="229" max="229" width="27.5" style="862" bestFit="1" customWidth="1"/>
    <col min="230" max="230" width="24.5" style="862" bestFit="1" customWidth="1"/>
    <col min="231" max="231" width="29" style="862" bestFit="1" customWidth="1"/>
    <col min="232" max="233" width="20.75" style="862" bestFit="1" customWidth="1"/>
    <col min="234" max="234" width="27.5" style="862" bestFit="1" customWidth="1"/>
    <col min="235" max="236" width="23" style="862" bestFit="1" customWidth="1"/>
    <col min="237" max="237" width="29.625" style="862" bestFit="1" customWidth="1"/>
    <col min="238" max="238" width="9.125" style="862" bestFit="1" customWidth="1"/>
    <col min="239" max="241" width="18.125" style="862" bestFit="1" customWidth="1"/>
    <col min="242" max="242" width="20.375" style="862" bestFit="1" customWidth="1"/>
    <col min="243" max="243" width="25.25" style="862" bestFit="1" customWidth="1"/>
    <col min="244" max="244" width="27.5" style="862" bestFit="1" customWidth="1"/>
    <col min="245" max="246" width="9.125" style="862" bestFit="1" customWidth="1"/>
    <col min="247" max="247" width="11.25" style="862" bestFit="1" customWidth="1"/>
    <col min="248" max="248" width="15" style="862" bestFit="1" customWidth="1"/>
    <col min="249" max="249" width="16.375" style="862" bestFit="1" customWidth="1"/>
    <col min="250" max="252" width="23.25" style="862" bestFit="1" customWidth="1"/>
    <col min="253" max="254" width="20.75" style="862" bestFit="1" customWidth="1"/>
    <col min="255" max="255" width="6.625" style="862" bestFit="1" customWidth="1"/>
    <col min="256" max="256" width="9" style="862"/>
    <col min="257" max="257" width="16.375" style="862" bestFit="1" customWidth="1"/>
    <col min="258" max="258" width="14.125" style="862" bestFit="1" customWidth="1"/>
    <col min="259" max="261" width="9.75" style="862" bestFit="1" customWidth="1"/>
    <col min="262" max="262" width="14.125" style="862" bestFit="1" customWidth="1"/>
    <col min="263" max="263" width="15.25" style="862" customWidth="1"/>
    <col min="264" max="264" width="14.125" style="862" bestFit="1" customWidth="1"/>
    <col min="265" max="265" width="15.25" style="862" bestFit="1" customWidth="1"/>
    <col min="266" max="268" width="13.625" style="862" bestFit="1" customWidth="1"/>
    <col min="269" max="269" width="12" style="862" bestFit="1" customWidth="1"/>
    <col min="270" max="270" width="22.125" style="862" bestFit="1" customWidth="1"/>
    <col min="271" max="272" width="30.125" style="862" bestFit="1" customWidth="1"/>
    <col min="273" max="274" width="21" style="862" bestFit="1" customWidth="1"/>
    <col min="275" max="275" width="18.75" style="862" bestFit="1" customWidth="1"/>
    <col min="276" max="276" width="21" style="862" bestFit="1" customWidth="1"/>
    <col min="277" max="278" width="9.75" style="862" bestFit="1" customWidth="1"/>
    <col min="279" max="279" width="18.875" style="862" bestFit="1" customWidth="1"/>
    <col min="280" max="280" width="9.75" style="862" bestFit="1" customWidth="1"/>
    <col min="281" max="281" width="18.875" style="862" bestFit="1" customWidth="1"/>
    <col min="282" max="283" width="9.75" style="862" bestFit="1" customWidth="1"/>
    <col min="284" max="285" width="12.125" style="862" bestFit="1" customWidth="1"/>
    <col min="286" max="286" width="7.125" style="862" bestFit="1" customWidth="1"/>
    <col min="287" max="287" width="9.75" style="862" bestFit="1" customWidth="1"/>
    <col min="288" max="288" width="15.5" style="862" bestFit="1" customWidth="1"/>
    <col min="289" max="289" width="19.375" style="862" bestFit="1" customWidth="1"/>
    <col min="290" max="290" width="5.75" style="862" bestFit="1" customWidth="1"/>
    <col min="291" max="291" width="9.75" style="862" bestFit="1" customWidth="1"/>
    <col min="292" max="292" width="11.875" style="862" bestFit="1" customWidth="1"/>
    <col min="293" max="293" width="9.125" style="862" bestFit="1" customWidth="1"/>
    <col min="294" max="294" width="10.5" style="862" bestFit="1" customWidth="1"/>
    <col min="295" max="295" width="16.375" style="862" bestFit="1" customWidth="1"/>
    <col min="296" max="296" width="12.125" style="862" bestFit="1" customWidth="1"/>
    <col min="297" max="297" width="10.375" style="862" bestFit="1" customWidth="1"/>
    <col min="298" max="298" width="11.875" style="862" bestFit="1" customWidth="1"/>
    <col min="299" max="307" width="16.375" style="862" bestFit="1" customWidth="1"/>
    <col min="308" max="308" width="10.625" style="862" bestFit="1" customWidth="1"/>
    <col min="309" max="309" width="11.875" style="862" bestFit="1" customWidth="1"/>
    <col min="310" max="310" width="16.375" style="862" bestFit="1" customWidth="1"/>
    <col min="311" max="311" width="20.75" style="862" bestFit="1" customWidth="1"/>
    <col min="312" max="312" width="16.375" style="862" bestFit="1" customWidth="1"/>
    <col min="313" max="313" width="20.75" style="862" bestFit="1" customWidth="1"/>
    <col min="314" max="314" width="16.375" style="862" bestFit="1" customWidth="1"/>
    <col min="315" max="315" width="20.75" style="862" bestFit="1" customWidth="1"/>
    <col min="316" max="316" width="16.375" style="862" bestFit="1" customWidth="1"/>
    <col min="317" max="317" width="20.75" style="862" bestFit="1" customWidth="1"/>
    <col min="318" max="318" width="16.375" style="862" bestFit="1" customWidth="1"/>
    <col min="319" max="319" width="20.75" style="862" bestFit="1" customWidth="1"/>
    <col min="320" max="320" width="14.125" style="862" bestFit="1" customWidth="1"/>
    <col min="321" max="321" width="18.625" style="862" bestFit="1" customWidth="1"/>
    <col min="322" max="322" width="16.375" style="862" bestFit="1" customWidth="1"/>
    <col min="323" max="323" width="20.75" style="862" bestFit="1" customWidth="1"/>
    <col min="324" max="324" width="16.375" style="862" bestFit="1" customWidth="1"/>
    <col min="325" max="325" width="20.75" style="862" bestFit="1" customWidth="1"/>
    <col min="326" max="331" width="23" style="862" bestFit="1" customWidth="1"/>
    <col min="332" max="333" width="18.625" style="862" bestFit="1" customWidth="1"/>
    <col min="334" max="334" width="10.5" style="862" bestFit="1" customWidth="1"/>
    <col min="335" max="335" width="11.875" style="862" bestFit="1" customWidth="1"/>
    <col min="336" max="336" width="10.5" style="862" bestFit="1" customWidth="1"/>
    <col min="337" max="338" width="11.875" style="862" bestFit="1" customWidth="1"/>
    <col min="339" max="339" width="16.375" style="862" bestFit="1" customWidth="1"/>
    <col min="340" max="340" width="17.875" style="862" bestFit="1" customWidth="1"/>
    <col min="341" max="341" width="22.25" style="862" bestFit="1" customWidth="1"/>
    <col min="342" max="342" width="7.75" style="862" bestFit="1" customWidth="1"/>
    <col min="343" max="345" width="11.875" style="862" bestFit="1" customWidth="1"/>
    <col min="346" max="346" width="16.375" style="862" bestFit="1" customWidth="1"/>
    <col min="347" max="349" width="11.875" style="862" bestFit="1" customWidth="1"/>
    <col min="350" max="350" width="14.125" style="862" bestFit="1" customWidth="1"/>
    <col min="351" max="351" width="11.875" style="862" bestFit="1" customWidth="1"/>
    <col min="352" max="352" width="16.375" style="862" bestFit="1" customWidth="1"/>
    <col min="353" max="353" width="18.625" style="862" bestFit="1" customWidth="1"/>
    <col min="354" max="354" width="10.5" style="862" bestFit="1" customWidth="1"/>
    <col min="355" max="355" width="14.25" style="862" bestFit="1" customWidth="1"/>
    <col min="356" max="357" width="13.375" style="862" bestFit="1" customWidth="1"/>
    <col min="358" max="358" width="16.375" style="862" bestFit="1" customWidth="1"/>
    <col min="359" max="359" width="16.5" style="862" bestFit="1" customWidth="1"/>
    <col min="360" max="361" width="20.125" style="862" bestFit="1" customWidth="1"/>
    <col min="362" max="363" width="23" style="862" bestFit="1" customWidth="1"/>
    <col min="364" max="364" width="18.625" style="862" bestFit="1" customWidth="1"/>
    <col min="365" max="365" width="9.25" style="862" bestFit="1" customWidth="1"/>
    <col min="366" max="366" width="7.25" style="862" bestFit="1" customWidth="1"/>
    <col min="367" max="367" width="10.375" style="862" bestFit="1" customWidth="1"/>
    <col min="368" max="369" width="11.875" style="862" bestFit="1" customWidth="1"/>
    <col min="370" max="370" width="14.375" style="862" bestFit="1" customWidth="1"/>
    <col min="371" max="371" width="11.875" style="862" bestFit="1" customWidth="1"/>
    <col min="372" max="373" width="16.375" style="862" bestFit="1" customWidth="1"/>
    <col min="374" max="374" width="11.875" style="862" bestFit="1" customWidth="1"/>
    <col min="375" max="376" width="16.375" style="862" bestFit="1" customWidth="1"/>
    <col min="377" max="377" width="17.875" style="862" bestFit="1" customWidth="1"/>
    <col min="378" max="378" width="16.375" style="862" bestFit="1" customWidth="1"/>
    <col min="379" max="379" width="17.875" style="862" bestFit="1" customWidth="1"/>
    <col min="380" max="380" width="5.75" style="862" bestFit="1" customWidth="1"/>
    <col min="381" max="382" width="9.75" style="862" bestFit="1" customWidth="1"/>
    <col min="383" max="383" width="7.75" style="862" bestFit="1" customWidth="1"/>
    <col min="384" max="384" width="9.75" style="862" bestFit="1" customWidth="1"/>
    <col min="385" max="385" width="59.375" style="862" bestFit="1" customWidth="1"/>
    <col min="386" max="386" width="45.5" style="862" bestFit="1" customWidth="1"/>
    <col min="387" max="387" width="27.625" style="862" bestFit="1" customWidth="1"/>
    <col min="388" max="388" width="11.875" style="862" bestFit="1" customWidth="1"/>
    <col min="389" max="392" width="14.125" style="862" bestFit="1" customWidth="1"/>
    <col min="393" max="393" width="15.625" style="862" bestFit="1" customWidth="1"/>
    <col min="394" max="394" width="14.125" style="862" bestFit="1" customWidth="1"/>
    <col min="395" max="396" width="19.625" style="862" bestFit="1" customWidth="1"/>
    <col min="397" max="397" width="21.875" style="862" bestFit="1" customWidth="1"/>
    <col min="398" max="398" width="19.375" style="862" bestFit="1" customWidth="1"/>
    <col min="399" max="399" width="16.375" style="862" bestFit="1" customWidth="1"/>
    <col min="400" max="400" width="23" style="862" bestFit="1" customWidth="1"/>
    <col min="401" max="402" width="14.125" style="862" bestFit="1" customWidth="1"/>
    <col min="403" max="403" width="23.25" style="862" bestFit="1" customWidth="1"/>
    <col min="404" max="405" width="14.375" style="862" bestFit="1" customWidth="1"/>
    <col min="406" max="406" width="23.125" style="862" bestFit="1" customWidth="1"/>
    <col min="407" max="407" width="18.875" style="862" bestFit="1" customWidth="1"/>
    <col min="408" max="408" width="14.375" style="862" bestFit="1" customWidth="1"/>
    <col min="409" max="409" width="16.5" style="862" bestFit="1" customWidth="1"/>
    <col min="410" max="410" width="25.25" style="862" bestFit="1" customWidth="1"/>
    <col min="411" max="412" width="18.625" style="862" bestFit="1" customWidth="1"/>
    <col min="413" max="413" width="23" style="862" bestFit="1" customWidth="1"/>
    <col min="414" max="415" width="26.75" style="862" bestFit="1" customWidth="1"/>
    <col min="416" max="416" width="25.25" style="862" bestFit="1" customWidth="1"/>
    <col min="417" max="417" width="29.625" style="862" bestFit="1" customWidth="1"/>
    <col min="418" max="418" width="25.25" style="862" bestFit="1" customWidth="1"/>
    <col min="419" max="419" width="29.625" style="862" bestFit="1" customWidth="1"/>
    <col min="420" max="423" width="20.875" style="862" bestFit="1" customWidth="1"/>
    <col min="424" max="424" width="13.875" style="862" bestFit="1" customWidth="1"/>
    <col min="425" max="425" width="16.5" style="862" bestFit="1" customWidth="1"/>
    <col min="426" max="426" width="7.75" style="862" bestFit="1" customWidth="1"/>
    <col min="427" max="427" width="20.75" style="862" bestFit="1" customWidth="1"/>
    <col min="428" max="430" width="16.375" style="862" bestFit="1" customWidth="1"/>
    <col min="431" max="434" width="31" style="862" bestFit="1" customWidth="1"/>
    <col min="435" max="436" width="18.625" style="862" bestFit="1" customWidth="1"/>
    <col min="437" max="437" width="16.375" style="862" bestFit="1" customWidth="1"/>
    <col min="438" max="439" width="18.625" style="862" bestFit="1" customWidth="1"/>
    <col min="440" max="440" width="16.375" style="862" bestFit="1" customWidth="1"/>
    <col min="441" max="442" width="18.625" style="862" bestFit="1" customWidth="1"/>
    <col min="443" max="443" width="20.75" style="862" bestFit="1" customWidth="1"/>
    <col min="444" max="445" width="23" style="862" bestFit="1" customWidth="1"/>
    <col min="446" max="446" width="25.25" style="862" bestFit="1" customWidth="1"/>
    <col min="447" max="447" width="23" style="862" bestFit="1" customWidth="1"/>
    <col min="448" max="448" width="20.75" style="862" bestFit="1" customWidth="1"/>
    <col min="449" max="450" width="23" style="862" bestFit="1" customWidth="1"/>
    <col min="451" max="451" width="25.25" style="862" bestFit="1" customWidth="1"/>
    <col min="452" max="452" width="23" style="862" bestFit="1" customWidth="1"/>
    <col min="453" max="453" width="18.625" style="862" bestFit="1" customWidth="1"/>
    <col min="454" max="456" width="20.75" style="862" bestFit="1" customWidth="1"/>
    <col min="457" max="457" width="19.75" style="862" bestFit="1" customWidth="1"/>
    <col min="458" max="459" width="22" style="862" bestFit="1" customWidth="1"/>
    <col min="460" max="460" width="14.125" style="862" bestFit="1" customWidth="1"/>
    <col min="461" max="462" width="20.75" style="862" bestFit="1" customWidth="1"/>
    <col min="463" max="464" width="18.625" style="862" bestFit="1" customWidth="1"/>
    <col min="465" max="467" width="20.75" style="862" bestFit="1" customWidth="1"/>
    <col min="468" max="469" width="23" style="862" bestFit="1" customWidth="1"/>
    <col min="470" max="470" width="20.75" style="862" bestFit="1" customWidth="1"/>
    <col min="471" max="472" width="23" style="862" bestFit="1" customWidth="1"/>
    <col min="473" max="473" width="25.25" style="862" bestFit="1" customWidth="1"/>
    <col min="474" max="475" width="23" style="862" bestFit="1" customWidth="1"/>
    <col min="476" max="478" width="25.25" style="862" bestFit="1" customWidth="1"/>
    <col min="479" max="480" width="27.5" style="862" bestFit="1" customWidth="1"/>
    <col min="481" max="481" width="25.25" style="862" bestFit="1" customWidth="1"/>
    <col min="482" max="483" width="27.5" style="862" bestFit="1" customWidth="1"/>
    <col min="484" max="484" width="29.625" style="862" bestFit="1" customWidth="1"/>
    <col min="485" max="485" width="27.5" style="862" bestFit="1" customWidth="1"/>
    <col min="486" max="486" width="24.5" style="862" bestFit="1" customWidth="1"/>
    <col min="487" max="487" width="29" style="862" bestFit="1" customWidth="1"/>
    <col min="488" max="489" width="20.75" style="862" bestFit="1" customWidth="1"/>
    <col min="490" max="490" width="27.5" style="862" bestFit="1" customWidth="1"/>
    <col min="491" max="492" width="23" style="862" bestFit="1" customWidth="1"/>
    <col min="493" max="493" width="29.625" style="862" bestFit="1" customWidth="1"/>
    <col min="494" max="494" width="9.125" style="862" bestFit="1" customWidth="1"/>
    <col min="495" max="497" width="18.125" style="862" bestFit="1" customWidth="1"/>
    <col min="498" max="498" width="20.375" style="862" bestFit="1" customWidth="1"/>
    <col min="499" max="499" width="25.25" style="862" bestFit="1" customWidth="1"/>
    <col min="500" max="500" width="27.5" style="862" bestFit="1" customWidth="1"/>
    <col min="501" max="502" width="9.125" style="862" bestFit="1" customWidth="1"/>
    <col min="503" max="503" width="11.25" style="862" bestFit="1" customWidth="1"/>
    <col min="504" max="504" width="15" style="862" bestFit="1" customWidth="1"/>
    <col min="505" max="505" width="16.375" style="862" bestFit="1" customWidth="1"/>
    <col min="506" max="508" width="23.25" style="862" bestFit="1" customWidth="1"/>
    <col min="509" max="510" width="20.75" style="862" bestFit="1" customWidth="1"/>
    <col min="511" max="511" width="6.625" style="862" bestFit="1" customWidth="1"/>
    <col min="512" max="512" width="9" style="862"/>
    <col min="513" max="513" width="16.375" style="862" bestFit="1" customWidth="1"/>
    <col min="514" max="514" width="14.125" style="862" bestFit="1" customWidth="1"/>
    <col min="515" max="517" width="9.75" style="862" bestFit="1" customWidth="1"/>
    <col min="518" max="518" width="14.125" style="862" bestFit="1" customWidth="1"/>
    <col min="519" max="519" width="15.25" style="862" customWidth="1"/>
    <col min="520" max="520" width="14.125" style="862" bestFit="1" customWidth="1"/>
    <col min="521" max="521" width="15.25" style="862" bestFit="1" customWidth="1"/>
    <col min="522" max="524" width="13.625" style="862" bestFit="1" customWidth="1"/>
    <col min="525" max="525" width="12" style="862" bestFit="1" customWidth="1"/>
    <col min="526" max="526" width="22.125" style="862" bestFit="1" customWidth="1"/>
    <col min="527" max="528" width="30.125" style="862" bestFit="1" customWidth="1"/>
    <col min="529" max="530" width="21" style="862" bestFit="1" customWidth="1"/>
    <col min="531" max="531" width="18.75" style="862" bestFit="1" customWidth="1"/>
    <col min="532" max="532" width="21" style="862" bestFit="1" customWidth="1"/>
    <col min="533" max="534" width="9.75" style="862" bestFit="1" customWidth="1"/>
    <col min="535" max="535" width="18.875" style="862" bestFit="1" customWidth="1"/>
    <col min="536" max="536" width="9.75" style="862" bestFit="1" customWidth="1"/>
    <col min="537" max="537" width="18.875" style="862" bestFit="1" customWidth="1"/>
    <col min="538" max="539" width="9.75" style="862" bestFit="1" customWidth="1"/>
    <col min="540" max="541" width="12.125" style="862" bestFit="1" customWidth="1"/>
    <col min="542" max="542" width="7.125" style="862" bestFit="1" customWidth="1"/>
    <col min="543" max="543" width="9.75" style="862" bestFit="1" customWidth="1"/>
    <col min="544" max="544" width="15.5" style="862" bestFit="1" customWidth="1"/>
    <col min="545" max="545" width="19.375" style="862" bestFit="1" customWidth="1"/>
    <col min="546" max="546" width="5.75" style="862" bestFit="1" customWidth="1"/>
    <col min="547" max="547" width="9.75" style="862" bestFit="1" customWidth="1"/>
    <col min="548" max="548" width="11.875" style="862" bestFit="1" customWidth="1"/>
    <col min="549" max="549" width="9.125" style="862" bestFit="1" customWidth="1"/>
    <col min="550" max="550" width="10.5" style="862" bestFit="1" customWidth="1"/>
    <col min="551" max="551" width="16.375" style="862" bestFit="1" customWidth="1"/>
    <col min="552" max="552" width="12.125" style="862" bestFit="1" customWidth="1"/>
    <col min="553" max="553" width="10.375" style="862" bestFit="1" customWidth="1"/>
    <col min="554" max="554" width="11.875" style="862" bestFit="1" customWidth="1"/>
    <col min="555" max="563" width="16.375" style="862" bestFit="1" customWidth="1"/>
    <col min="564" max="564" width="10.625" style="862" bestFit="1" customWidth="1"/>
    <col min="565" max="565" width="11.875" style="862" bestFit="1" customWidth="1"/>
    <col min="566" max="566" width="16.375" style="862" bestFit="1" customWidth="1"/>
    <col min="567" max="567" width="20.75" style="862" bestFit="1" customWidth="1"/>
    <col min="568" max="568" width="16.375" style="862" bestFit="1" customWidth="1"/>
    <col min="569" max="569" width="20.75" style="862" bestFit="1" customWidth="1"/>
    <col min="570" max="570" width="16.375" style="862" bestFit="1" customWidth="1"/>
    <col min="571" max="571" width="20.75" style="862" bestFit="1" customWidth="1"/>
    <col min="572" max="572" width="16.375" style="862" bestFit="1" customWidth="1"/>
    <col min="573" max="573" width="20.75" style="862" bestFit="1" customWidth="1"/>
    <col min="574" max="574" width="16.375" style="862" bestFit="1" customWidth="1"/>
    <col min="575" max="575" width="20.75" style="862" bestFit="1" customWidth="1"/>
    <col min="576" max="576" width="14.125" style="862" bestFit="1" customWidth="1"/>
    <col min="577" max="577" width="18.625" style="862" bestFit="1" customWidth="1"/>
    <col min="578" max="578" width="16.375" style="862" bestFit="1" customWidth="1"/>
    <col min="579" max="579" width="20.75" style="862" bestFit="1" customWidth="1"/>
    <col min="580" max="580" width="16.375" style="862" bestFit="1" customWidth="1"/>
    <col min="581" max="581" width="20.75" style="862" bestFit="1" customWidth="1"/>
    <col min="582" max="587" width="23" style="862" bestFit="1" customWidth="1"/>
    <col min="588" max="589" width="18.625" style="862" bestFit="1" customWidth="1"/>
    <col min="590" max="590" width="10.5" style="862" bestFit="1" customWidth="1"/>
    <col min="591" max="591" width="11.875" style="862" bestFit="1" customWidth="1"/>
    <col min="592" max="592" width="10.5" style="862" bestFit="1" customWidth="1"/>
    <col min="593" max="594" width="11.875" style="862" bestFit="1" customWidth="1"/>
    <col min="595" max="595" width="16.375" style="862" bestFit="1" customWidth="1"/>
    <col min="596" max="596" width="17.875" style="862" bestFit="1" customWidth="1"/>
    <col min="597" max="597" width="22.25" style="862" bestFit="1" customWidth="1"/>
    <col min="598" max="598" width="7.75" style="862" bestFit="1" customWidth="1"/>
    <col min="599" max="601" width="11.875" style="862" bestFit="1" customWidth="1"/>
    <col min="602" max="602" width="16.375" style="862" bestFit="1" customWidth="1"/>
    <col min="603" max="605" width="11.875" style="862" bestFit="1" customWidth="1"/>
    <col min="606" max="606" width="14.125" style="862" bestFit="1" customWidth="1"/>
    <col min="607" max="607" width="11.875" style="862" bestFit="1" customWidth="1"/>
    <col min="608" max="608" width="16.375" style="862" bestFit="1" customWidth="1"/>
    <col min="609" max="609" width="18.625" style="862" bestFit="1" customWidth="1"/>
    <col min="610" max="610" width="10.5" style="862" bestFit="1" customWidth="1"/>
    <col min="611" max="611" width="14.25" style="862" bestFit="1" customWidth="1"/>
    <col min="612" max="613" width="13.375" style="862" bestFit="1" customWidth="1"/>
    <col min="614" max="614" width="16.375" style="862" bestFit="1" customWidth="1"/>
    <col min="615" max="615" width="16.5" style="862" bestFit="1" customWidth="1"/>
    <col min="616" max="617" width="20.125" style="862" bestFit="1" customWidth="1"/>
    <col min="618" max="619" width="23" style="862" bestFit="1" customWidth="1"/>
    <col min="620" max="620" width="18.625" style="862" bestFit="1" customWidth="1"/>
    <col min="621" max="621" width="9.25" style="862" bestFit="1" customWidth="1"/>
    <col min="622" max="622" width="7.25" style="862" bestFit="1" customWidth="1"/>
    <col min="623" max="623" width="10.375" style="862" bestFit="1" customWidth="1"/>
    <col min="624" max="625" width="11.875" style="862" bestFit="1" customWidth="1"/>
    <col min="626" max="626" width="14.375" style="862" bestFit="1" customWidth="1"/>
    <col min="627" max="627" width="11.875" style="862" bestFit="1" customWidth="1"/>
    <col min="628" max="629" width="16.375" style="862" bestFit="1" customWidth="1"/>
    <col min="630" max="630" width="11.875" style="862" bestFit="1" customWidth="1"/>
    <col min="631" max="632" width="16.375" style="862" bestFit="1" customWidth="1"/>
    <col min="633" max="633" width="17.875" style="862" bestFit="1" customWidth="1"/>
    <col min="634" max="634" width="16.375" style="862" bestFit="1" customWidth="1"/>
    <col min="635" max="635" width="17.875" style="862" bestFit="1" customWidth="1"/>
    <col min="636" max="636" width="5.75" style="862" bestFit="1" customWidth="1"/>
    <col min="637" max="638" width="9.75" style="862" bestFit="1" customWidth="1"/>
    <col min="639" max="639" width="7.75" style="862" bestFit="1" customWidth="1"/>
    <col min="640" max="640" width="9.75" style="862" bestFit="1" customWidth="1"/>
    <col min="641" max="641" width="59.375" style="862" bestFit="1" customWidth="1"/>
    <col min="642" max="642" width="45.5" style="862" bestFit="1" customWidth="1"/>
    <col min="643" max="643" width="27.625" style="862" bestFit="1" customWidth="1"/>
    <col min="644" max="644" width="11.875" style="862" bestFit="1" customWidth="1"/>
    <col min="645" max="648" width="14.125" style="862" bestFit="1" customWidth="1"/>
    <col min="649" max="649" width="15.625" style="862" bestFit="1" customWidth="1"/>
    <col min="650" max="650" width="14.125" style="862" bestFit="1" customWidth="1"/>
    <col min="651" max="652" width="19.625" style="862" bestFit="1" customWidth="1"/>
    <col min="653" max="653" width="21.875" style="862" bestFit="1" customWidth="1"/>
    <col min="654" max="654" width="19.375" style="862" bestFit="1" customWidth="1"/>
    <col min="655" max="655" width="16.375" style="862" bestFit="1" customWidth="1"/>
    <col min="656" max="656" width="23" style="862" bestFit="1" customWidth="1"/>
    <col min="657" max="658" width="14.125" style="862" bestFit="1" customWidth="1"/>
    <col min="659" max="659" width="23.25" style="862" bestFit="1" customWidth="1"/>
    <col min="660" max="661" width="14.375" style="862" bestFit="1" customWidth="1"/>
    <col min="662" max="662" width="23.125" style="862" bestFit="1" customWidth="1"/>
    <col min="663" max="663" width="18.875" style="862" bestFit="1" customWidth="1"/>
    <col min="664" max="664" width="14.375" style="862" bestFit="1" customWidth="1"/>
    <col min="665" max="665" width="16.5" style="862" bestFit="1" customWidth="1"/>
    <col min="666" max="666" width="25.25" style="862" bestFit="1" customWidth="1"/>
    <col min="667" max="668" width="18.625" style="862" bestFit="1" customWidth="1"/>
    <col min="669" max="669" width="23" style="862" bestFit="1" customWidth="1"/>
    <col min="670" max="671" width="26.75" style="862" bestFit="1" customWidth="1"/>
    <col min="672" max="672" width="25.25" style="862" bestFit="1" customWidth="1"/>
    <col min="673" max="673" width="29.625" style="862" bestFit="1" customWidth="1"/>
    <col min="674" max="674" width="25.25" style="862" bestFit="1" customWidth="1"/>
    <col min="675" max="675" width="29.625" style="862" bestFit="1" customWidth="1"/>
    <col min="676" max="679" width="20.875" style="862" bestFit="1" customWidth="1"/>
    <col min="680" max="680" width="13.875" style="862" bestFit="1" customWidth="1"/>
    <col min="681" max="681" width="16.5" style="862" bestFit="1" customWidth="1"/>
    <col min="682" max="682" width="7.75" style="862" bestFit="1" customWidth="1"/>
    <col min="683" max="683" width="20.75" style="862" bestFit="1" customWidth="1"/>
    <col min="684" max="686" width="16.375" style="862" bestFit="1" customWidth="1"/>
    <col min="687" max="690" width="31" style="862" bestFit="1" customWidth="1"/>
    <col min="691" max="692" width="18.625" style="862" bestFit="1" customWidth="1"/>
    <col min="693" max="693" width="16.375" style="862" bestFit="1" customWidth="1"/>
    <col min="694" max="695" width="18.625" style="862" bestFit="1" customWidth="1"/>
    <col min="696" max="696" width="16.375" style="862" bestFit="1" customWidth="1"/>
    <col min="697" max="698" width="18.625" style="862" bestFit="1" customWidth="1"/>
    <col min="699" max="699" width="20.75" style="862" bestFit="1" customWidth="1"/>
    <col min="700" max="701" width="23" style="862" bestFit="1" customWidth="1"/>
    <col min="702" max="702" width="25.25" style="862" bestFit="1" customWidth="1"/>
    <col min="703" max="703" width="23" style="862" bestFit="1" customWidth="1"/>
    <col min="704" max="704" width="20.75" style="862" bestFit="1" customWidth="1"/>
    <col min="705" max="706" width="23" style="862" bestFit="1" customWidth="1"/>
    <col min="707" max="707" width="25.25" style="862" bestFit="1" customWidth="1"/>
    <col min="708" max="708" width="23" style="862" bestFit="1" customWidth="1"/>
    <col min="709" max="709" width="18.625" style="862" bestFit="1" customWidth="1"/>
    <col min="710" max="712" width="20.75" style="862" bestFit="1" customWidth="1"/>
    <col min="713" max="713" width="19.75" style="862" bestFit="1" customWidth="1"/>
    <col min="714" max="715" width="22" style="862" bestFit="1" customWidth="1"/>
    <col min="716" max="716" width="14.125" style="862" bestFit="1" customWidth="1"/>
    <col min="717" max="718" width="20.75" style="862" bestFit="1" customWidth="1"/>
    <col min="719" max="720" width="18.625" style="862" bestFit="1" customWidth="1"/>
    <col min="721" max="723" width="20.75" style="862" bestFit="1" customWidth="1"/>
    <col min="724" max="725" width="23" style="862" bestFit="1" customWidth="1"/>
    <col min="726" max="726" width="20.75" style="862" bestFit="1" customWidth="1"/>
    <col min="727" max="728" width="23" style="862" bestFit="1" customWidth="1"/>
    <col min="729" max="729" width="25.25" style="862" bestFit="1" customWidth="1"/>
    <col min="730" max="731" width="23" style="862" bestFit="1" customWidth="1"/>
    <col min="732" max="734" width="25.25" style="862" bestFit="1" customWidth="1"/>
    <col min="735" max="736" width="27.5" style="862" bestFit="1" customWidth="1"/>
    <col min="737" max="737" width="25.25" style="862" bestFit="1" customWidth="1"/>
    <col min="738" max="739" width="27.5" style="862" bestFit="1" customWidth="1"/>
    <col min="740" max="740" width="29.625" style="862" bestFit="1" customWidth="1"/>
    <col min="741" max="741" width="27.5" style="862" bestFit="1" customWidth="1"/>
    <col min="742" max="742" width="24.5" style="862" bestFit="1" customWidth="1"/>
    <col min="743" max="743" width="29" style="862" bestFit="1" customWidth="1"/>
    <col min="744" max="745" width="20.75" style="862" bestFit="1" customWidth="1"/>
    <col min="746" max="746" width="27.5" style="862" bestFit="1" customWidth="1"/>
    <col min="747" max="748" width="23" style="862" bestFit="1" customWidth="1"/>
    <col min="749" max="749" width="29.625" style="862" bestFit="1" customWidth="1"/>
    <col min="750" max="750" width="9.125" style="862" bestFit="1" customWidth="1"/>
    <col min="751" max="753" width="18.125" style="862" bestFit="1" customWidth="1"/>
    <col min="754" max="754" width="20.375" style="862" bestFit="1" customWidth="1"/>
    <col min="755" max="755" width="25.25" style="862" bestFit="1" customWidth="1"/>
    <col min="756" max="756" width="27.5" style="862" bestFit="1" customWidth="1"/>
    <col min="757" max="758" width="9.125" style="862" bestFit="1" customWidth="1"/>
    <col min="759" max="759" width="11.25" style="862" bestFit="1" customWidth="1"/>
    <col min="760" max="760" width="15" style="862" bestFit="1" customWidth="1"/>
    <col min="761" max="761" width="16.375" style="862" bestFit="1" customWidth="1"/>
    <col min="762" max="764" width="23.25" style="862" bestFit="1" customWidth="1"/>
    <col min="765" max="766" width="20.75" style="862" bestFit="1" customWidth="1"/>
    <col min="767" max="767" width="6.625" style="862" bestFit="1" customWidth="1"/>
    <col min="768" max="768" width="9" style="862"/>
    <col min="769" max="769" width="16.375" style="862" bestFit="1" customWidth="1"/>
    <col min="770" max="770" width="14.125" style="862" bestFit="1" customWidth="1"/>
    <col min="771" max="773" width="9.75" style="862" bestFit="1" customWidth="1"/>
    <col min="774" max="774" width="14.125" style="862" bestFit="1" customWidth="1"/>
    <col min="775" max="775" width="15.25" style="862" customWidth="1"/>
    <col min="776" max="776" width="14.125" style="862" bestFit="1" customWidth="1"/>
    <col min="777" max="777" width="15.25" style="862" bestFit="1" customWidth="1"/>
    <col min="778" max="780" width="13.625" style="862" bestFit="1" customWidth="1"/>
    <col min="781" max="781" width="12" style="862" bestFit="1" customWidth="1"/>
    <col min="782" max="782" width="22.125" style="862" bestFit="1" customWidth="1"/>
    <col min="783" max="784" width="30.125" style="862" bestFit="1" customWidth="1"/>
    <col min="785" max="786" width="21" style="862" bestFit="1" customWidth="1"/>
    <col min="787" max="787" width="18.75" style="862" bestFit="1" customWidth="1"/>
    <col min="788" max="788" width="21" style="862" bestFit="1" customWidth="1"/>
    <col min="789" max="790" width="9.75" style="862" bestFit="1" customWidth="1"/>
    <col min="791" max="791" width="18.875" style="862" bestFit="1" customWidth="1"/>
    <col min="792" max="792" width="9.75" style="862" bestFit="1" customWidth="1"/>
    <col min="793" max="793" width="18.875" style="862" bestFit="1" customWidth="1"/>
    <col min="794" max="795" width="9.75" style="862" bestFit="1" customWidth="1"/>
    <col min="796" max="797" width="12.125" style="862" bestFit="1" customWidth="1"/>
    <col min="798" max="798" width="7.125" style="862" bestFit="1" customWidth="1"/>
    <col min="799" max="799" width="9.75" style="862" bestFit="1" customWidth="1"/>
    <col min="800" max="800" width="15.5" style="862" bestFit="1" customWidth="1"/>
    <col min="801" max="801" width="19.375" style="862" bestFit="1" customWidth="1"/>
    <col min="802" max="802" width="5.75" style="862" bestFit="1" customWidth="1"/>
    <col min="803" max="803" width="9.75" style="862" bestFit="1" customWidth="1"/>
    <col min="804" max="804" width="11.875" style="862" bestFit="1" customWidth="1"/>
    <col min="805" max="805" width="9.125" style="862" bestFit="1" customWidth="1"/>
    <col min="806" max="806" width="10.5" style="862" bestFit="1" customWidth="1"/>
    <col min="807" max="807" width="16.375" style="862" bestFit="1" customWidth="1"/>
    <col min="808" max="808" width="12.125" style="862" bestFit="1" customWidth="1"/>
    <col min="809" max="809" width="10.375" style="862" bestFit="1" customWidth="1"/>
    <col min="810" max="810" width="11.875" style="862" bestFit="1" customWidth="1"/>
    <col min="811" max="819" width="16.375" style="862" bestFit="1" customWidth="1"/>
    <col min="820" max="820" width="10.625" style="862" bestFit="1" customWidth="1"/>
    <col min="821" max="821" width="11.875" style="862" bestFit="1" customWidth="1"/>
    <col min="822" max="822" width="16.375" style="862" bestFit="1" customWidth="1"/>
    <col min="823" max="823" width="20.75" style="862" bestFit="1" customWidth="1"/>
    <col min="824" max="824" width="16.375" style="862" bestFit="1" customWidth="1"/>
    <col min="825" max="825" width="20.75" style="862" bestFit="1" customWidth="1"/>
    <col min="826" max="826" width="16.375" style="862" bestFit="1" customWidth="1"/>
    <col min="827" max="827" width="20.75" style="862" bestFit="1" customWidth="1"/>
    <col min="828" max="828" width="16.375" style="862" bestFit="1" customWidth="1"/>
    <col min="829" max="829" width="20.75" style="862" bestFit="1" customWidth="1"/>
    <col min="830" max="830" width="16.375" style="862" bestFit="1" customWidth="1"/>
    <col min="831" max="831" width="20.75" style="862" bestFit="1" customWidth="1"/>
    <col min="832" max="832" width="14.125" style="862" bestFit="1" customWidth="1"/>
    <col min="833" max="833" width="18.625" style="862" bestFit="1" customWidth="1"/>
    <col min="834" max="834" width="16.375" style="862" bestFit="1" customWidth="1"/>
    <col min="835" max="835" width="20.75" style="862" bestFit="1" customWidth="1"/>
    <col min="836" max="836" width="16.375" style="862" bestFit="1" customWidth="1"/>
    <col min="837" max="837" width="20.75" style="862" bestFit="1" customWidth="1"/>
    <col min="838" max="843" width="23" style="862" bestFit="1" customWidth="1"/>
    <col min="844" max="845" width="18.625" style="862" bestFit="1" customWidth="1"/>
    <col min="846" max="846" width="10.5" style="862" bestFit="1" customWidth="1"/>
    <col min="847" max="847" width="11.875" style="862" bestFit="1" customWidth="1"/>
    <col min="848" max="848" width="10.5" style="862" bestFit="1" customWidth="1"/>
    <col min="849" max="850" width="11.875" style="862" bestFit="1" customWidth="1"/>
    <col min="851" max="851" width="16.375" style="862" bestFit="1" customWidth="1"/>
    <col min="852" max="852" width="17.875" style="862" bestFit="1" customWidth="1"/>
    <col min="853" max="853" width="22.25" style="862" bestFit="1" customWidth="1"/>
    <col min="854" max="854" width="7.75" style="862" bestFit="1" customWidth="1"/>
    <col min="855" max="857" width="11.875" style="862" bestFit="1" customWidth="1"/>
    <col min="858" max="858" width="16.375" style="862" bestFit="1" customWidth="1"/>
    <col min="859" max="861" width="11.875" style="862" bestFit="1" customWidth="1"/>
    <col min="862" max="862" width="14.125" style="862" bestFit="1" customWidth="1"/>
    <col min="863" max="863" width="11.875" style="862" bestFit="1" customWidth="1"/>
    <col min="864" max="864" width="16.375" style="862" bestFit="1" customWidth="1"/>
    <col min="865" max="865" width="18.625" style="862" bestFit="1" customWidth="1"/>
    <col min="866" max="866" width="10.5" style="862" bestFit="1" customWidth="1"/>
    <col min="867" max="867" width="14.25" style="862" bestFit="1" customWidth="1"/>
    <col min="868" max="869" width="13.375" style="862" bestFit="1" customWidth="1"/>
    <col min="870" max="870" width="16.375" style="862" bestFit="1" customWidth="1"/>
    <col min="871" max="871" width="16.5" style="862" bestFit="1" customWidth="1"/>
    <col min="872" max="873" width="20.125" style="862" bestFit="1" customWidth="1"/>
    <col min="874" max="875" width="23" style="862" bestFit="1" customWidth="1"/>
    <col min="876" max="876" width="18.625" style="862" bestFit="1" customWidth="1"/>
    <col min="877" max="877" width="9.25" style="862" bestFit="1" customWidth="1"/>
    <col min="878" max="878" width="7.25" style="862" bestFit="1" customWidth="1"/>
    <col min="879" max="879" width="10.375" style="862" bestFit="1" customWidth="1"/>
    <col min="880" max="881" width="11.875" style="862" bestFit="1" customWidth="1"/>
    <col min="882" max="882" width="14.375" style="862" bestFit="1" customWidth="1"/>
    <col min="883" max="883" width="11.875" style="862" bestFit="1" customWidth="1"/>
    <col min="884" max="885" width="16.375" style="862" bestFit="1" customWidth="1"/>
    <col min="886" max="886" width="11.875" style="862" bestFit="1" customWidth="1"/>
    <col min="887" max="888" width="16.375" style="862" bestFit="1" customWidth="1"/>
    <col min="889" max="889" width="17.875" style="862" bestFit="1" customWidth="1"/>
    <col min="890" max="890" width="16.375" style="862" bestFit="1" customWidth="1"/>
    <col min="891" max="891" width="17.875" style="862" bestFit="1" customWidth="1"/>
    <col min="892" max="892" width="5.75" style="862" bestFit="1" customWidth="1"/>
    <col min="893" max="894" width="9.75" style="862" bestFit="1" customWidth="1"/>
    <col min="895" max="895" width="7.75" style="862" bestFit="1" customWidth="1"/>
    <col min="896" max="896" width="9.75" style="862" bestFit="1" customWidth="1"/>
    <col min="897" max="897" width="59.375" style="862" bestFit="1" customWidth="1"/>
    <col min="898" max="898" width="45.5" style="862" bestFit="1" customWidth="1"/>
    <col min="899" max="899" width="27.625" style="862" bestFit="1" customWidth="1"/>
    <col min="900" max="900" width="11.875" style="862" bestFit="1" customWidth="1"/>
    <col min="901" max="904" width="14.125" style="862" bestFit="1" customWidth="1"/>
    <col min="905" max="905" width="15.625" style="862" bestFit="1" customWidth="1"/>
    <col min="906" max="906" width="14.125" style="862" bestFit="1" customWidth="1"/>
    <col min="907" max="908" width="19.625" style="862" bestFit="1" customWidth="1"/>
    <col min="909" max="909" width="21.875" style="862" bestFit="1" customWidth="1"/>
    <col min="910" max="910" width="19.375" style="862" bestFit="1" customWidth="1"/>
    <col min="911" max="911" width="16.375" style="862" bestFit="1" customWidth="1"/>
    <col min="912" max="912" width="23" style="862" bestFit="1" customWidth="1"/>
    <col min="913" max="914" width="14.125" style="862" bestFit="1" customWidth="1"/>
    <col min="915" max="915" width="23.25" style="862" bestFit="1" customWidth="1"/>
    <col min="916" max="917" width="14.375" style="862" bestFit="1" customWidth="1"/>
    <col min="918" max="918" width="23.125" style="862" bestFit="1" customWidth="1"/>
    <col min="919" max="919" width="18.875" style="862" bestFit="1" customWidth="1"/>
    <col min="920" max="920" width="14.375" style="862" bestFit="1" customWidth="1"/>
    <col min="921" max="921" width="16.5" style="862" bestFit="1" customWidth="1"/>
    <col min="922" max="922" width="25.25" style="862" bestFit="1" customWidth="1"/>
    <col min="923" max="924" width="18.625" style="862" bestFit="1" customWidth="1"/>
    <col min="925" max="925" width="23" style="862" bestFit="1" customWidth="1"/>
    <col min="926" max="927" width="26.75" style="862" bestFit="1" customWidth="1"/>
    <col min="928" max="928" width="25.25" style="862" bestFit="1" customWidth="1"/>
    <col min="929" max="929" width="29.625" style="862" bestFit="1" customWidth="1"/>
    <col min="930" max="930" width="25.25" style="862" bestFit="1" customWidth="1"/>
    <col min="931" max="931" width="29.625" style="862" bestFit="1" customWidth="1"/>
    <col min="932" max="935" width="20.875" style="862" bestFit="1" customWidth="1"/>
    <col min="936" max="936" width="13.875" style="862" bestFit="1" customWidth="1"/>
    <col min="937" max="937" width="16.5" style="862" bestFit="1" customWidth="1"/>
    <col min="938" max="938" width="7.75" style="862" bestFit="1" customWidth="1"/>
    <col min="939" max="939" width="20.75" style="862" bestFit="1" customWidth="1"/>
    <col min="940" max="942" width="16.375" style="862" bestFit="1" customWidth="1"/>
    <col min="943" max="946" width="31" style="862" bestFit="1" customWidth="1"/>
    <col min="947" max="948" width="18.625" style="862" bestFit="1" customWidth="1"/>
    <col min="949" max="949" width="16.375" style="862" bestFit="1" customWidth="1"/>
    <col min="950" max="951" width="18.625" style="862" bestFit="1" customWidth="1"/>
    <col min="952" max="952" width="16.375" style="862" bestFit="1" customWidth="1"/>
    <col min="953" max="954" width="18.625" style="862" bestFit="1" customWidth="1"/>
    <col min="955" max="955" width="20.75" style="862" bestFit="1" customWidth="1"/>
    <col min="956" max="957" width="23" style="862" bestFit="1" customWidth="1"/>
    <col min="958" max="958" width="25.25" style="862" bestFit="1" customWidth="1"/>
    <col min="959" max="959" width="23" style="862" bestFit="1" customWidth="1"/>
    <col min="960" max="960" width="20.75" style="862" bestFit="1" customWidth="1"/>
    <col min="961" max="962" width="23" style="862" bestFit="1" customWidth="1"/>
    <col min="963" max="963" width="25.25" style="862" bestFit="1" customWidth="1"/>
    <col min="964" max="964" width="23" style="862" bestFit="1" customWidth="1"/>
    <col min="965" max="965" width="18.625" style="862" bestFit="1" customWidth="1"/>
    <col min="966" max="968" width="20.75" style="862" bestFit="1" customWidth="1"/>
    <col min="969" max="969" width="19.75" style="862" bestFit="1" customWidth="1"/>
    <col min="970" max="971" width="22" style="862" bestFit="1" customWidth="1"/>
    <col min="972" max="972" width="14.125" style="862" bestFit="1" customWidth="1"/>
    <col min="973" max="974" width="20.75" style="862" bestFit="1" customWidth="1"/>
    <col min="975" max="976" width="18.625" style="862" bestFit="1" customWidth="1"/>
    <col min="977" max="979" width="20.75" style="862" bestFit="1" customWidth="1"/>
    <col min="980" max="981" width="23" style="862" bestFit="1" customWidth="1"/>
    <col min="982" max="982" width="20.75" style="862" bestFit="1" customWidth="1"/>
    <col min="983" max="984" width="23" style="862" bestFit="1" customWidth="1"/>
    <col min="985" max="985" width="25.25" style="862" bestFit="1" customWidth="1"/>
    <col min="986" max="987" width="23" style="862" bestFit="1" customWidth="1"/>
    <col min="988" max="990" width="25.25" style="862" bestFit="1" customWidth="1"/>
    <col min="991" max="992" width="27.5" style="862" bestFit="1" customWidth="1"/>
    <col min="993" max="993" width="25.25" style="862" bestFit="1" customWidth="1"/>
    <col min="994" max="995" width="27.5" style="862" bestFit="1" customWidth="1"/>
    <col min="996" max="996" width="29.625" style="862" bestFit="1" customWidth="1"/>
    <col min="997" max="997" width="27.5" style="862" bestFit="1" customWidth="1"/>
    <col min="998" max="998" width="24.5" style="862" bestFit="1" customWidth="1"/>
    <col min="999" max="999" width="29" style="862" bestFit="1" customWidth="1"/>
    <col min="1000" max="1001" width="20.75" style="862" bestFit="1" customWidth="1"/>
    <col min="1002" max="1002" width="27.5" style="862" bestFit="1" customWidth="1"/>
    <col min="1003" max="1004" width="23" style="862" bestFit="1" customWidth="1"/>
    <col min="1005" max="1005" width="29.625" style="862" bestFit="1" customWidth="1"/>
    <col min="1006" max="1006" width="9.125" style="862" bestFit="1" customWidth="1"/>
    <col min="1007" max="1009" width="18.125" style="862" bestFit="1" customWidth="1"/>
    <col min="1010" max="1010" width="20.375" style="862" bestFit="1" customWidth="1"/>
    <col min="1011" max="1011" width="25.25" style="862" bestFit="1" customWidth="1"/>
    <col min="1012" max="1012" width="27.5" style="862" bestFit="1" customWidth="1"/>
    <col min="1013" max="1014" width="9.125" style="862" bestFit="1" customWidth="1"/>
    <col min="1015" max="1015" width="11.25" style="862" bestFit="1" customWidth="1"/>
    <col min="1016" max="1016" width="15" style="862" bestFit="1" customWidth="1"/>
    <col min="1017" max="1017" width="16.375" style="862" bestFit="1" customWidth="1"/>
    <col min="1018" max="1020" width="23.25" style="862" bestFit="1" customWidth="1"/>
    <col min="1021" max="1022" width="20.75" style="862" bestFit="1" customWidth="1"/>
    <col min="1023" max="1023" width="6.625" style="862" bestFit="1" customWidth="1"/>
    <col min="1024" max="1024" width="9" style="862"/>
    <col min="1025" max="1025" width="16.375" style="862" bestFit="1" customWidth="1"/>
    <col min="1026" max="1026" width="14.125" style="862" bestFit="1" customWidth="1"/>
    <col min="1027" max="1029" width="9.75" style="862" bestFit="1" customWidth="1"/>
    <col min="1030" max="1030" width="14.125" style="862" bestFit="1" customWidth="1"/>
    <col min="1031" max="1031" width="15.25" style="862" customWidth="1"/>
    <col min="1032" max="1032" width="14.125" style="862" bestFit="1" customWidth="1"/>
    <col min="1033" max="1033" width="15.25" style="862" bestFit="1" customWidth="1"/>
    <col min="1034" max="1036" width="13.625" style="862" bestFit="1" customWidth="1"/>
    <col min="1037" max="1037" width="12" style="862" bestFit="1" customWidth="1"/>
    <col min="1038" max="1038" width="22.125" style="862" bestFit="1" customWidth="1"/>
    <col min="1039" max="1040" width="30.125" style="862" bestFit="1" customWidth="1"/>
    <col min="1041" max="1042" width="21" style="862" bestFit="1" customWidth="1"/>
    <col min="1043" max="1043" width="18.75" style="862" bestFit="1" customWidth="1"/>
    <col min="1044" max="1044" width="21" style="862" bestFit="1" customWidth="1"/>
    <col min="1045" max="1046" width="9.75" style="862" bestFit="1" customWidth="1"/>
    <col min="1047" max="1047" width="18.875" style="862" bestFit="1" customWidth="1"/>
    <col min="1048" max="1048" width="9.75" style="862" bestFit="1" customWidth="1"/>
    <col min="1049" max="1049" width="18.875" style="862" bestFit="1" customWidth="1"/>
    <col min="1050" max="1051" width="9.75" style="862" bestFit="1" customWidth="1"/>
    <col min="1052" max="1053" width="12.125" style="862" bestFit="1" customWidth="1"/>
    <col min="1054" max="1054" width="7.125" style="862" bestFit="1" customWidth="1"/>
    <col min="1055" max="1055" width="9.75" style="862" bestFit="1" customWidth="1"/>
    <col min="1056" max="1056" width="15.5" style="862" bestFit="1" customWidth="1"/>
    <col min="1057" max="1057" width="19.375" style="862" bestFit="1" customWidth="1"/>
    <col min="1058" max="1058" width="5.75" style="862" bestFit="1" customWidth="1"/>
    <col min="1059" max="1059" width="9.75" style="862" bestFit="1" customWidth="1"/>
    <col min="1060" max="1060" width="11.875" style="862" bestFit="1" customWidth="1"/>
    <col min="1061" max="1061" width="9.125" style="862" bestFit="1" customWidth="1"/>
    <col min="1062" max="1062" width="10.5" style="862" bestFit="1" customWidth="1"/>
    <col min="1063" max="1063" width="16.375" style="862" bestFit="1" customWidth="1"/>
    <col min="1064" max="1064" width="12.125" style="862" bestFit="1" customWidth="1"/>
    <col min="1065" max="1065" width="10.375" style="862" bestFit="1" customWidth="1"/>
    <col min="1066" max="1066" width="11.875" style="862" bestFit="1" customWidth="1"/>
    <col min="1067" max="1075" width="16.375" style="862" bestFit="1" customWidth="1"/>
    <col min="1076" max="1076" width="10.625" style="862" bestFit="1" customWidth="1"/>
    <col min="1077" max="1077" width="11.875" style="862" bestFit="1" customWidth="1"/>
    <col min="1078" max="1078" width="16.375" style="862" bestFit="1" customWidth="1"/>
    <col min="1079" max="1079" width="20.75" style="862" bestFit="1" customWidth="1"/>
    <col min="1080" max="1080" width="16.375" style="862" bestFit="1" customWidth="1"/>
    <col min="1081" max="1081" width="20.75" style="862" bestFit="1" customWidth="1"/>
    <col min="1082" max="1082" width="16.375" style="862" bestFit="1" customWidth="1"/>
    <col min="1083" max="1083" width="20.75" style="862" bestFit="1" customWidth="1"/>
    <col min="1084" max="1084" width="16.375" style="862" bestFit="1" customWidth="1"/>
    <col min="1085" max="1085" width="20.75" style="862" bestFit="1" customWidth="1"/>
    <col min="1086" max="1086" width="16.375" style="862" bestFit="1" customWidth="1"/>
    <col min="1087" max="1087" width="20.75" style="862" bestFit="1" customWidth="1"/>
    <col min="1088" max="1088" width="14.125" style="862" bestFit="1" customWidth="1"/>
    <col min="1089" max="1089" width="18.625" style="862" bestFit="1" customWidth="1"/>
    <col min="1090" max="1090" width="16.375" style="862" bestFit="1" customWidth="1"/>
    <col min="1091" max="1091" width="20.75" style="862" bestFit="1" customWidth="1"/>
    <col min="1092" max="1092" width="16.375" style="862" bestFit="1" customWidth="1"/>
    <col min="1093" max="1093" width="20.75" style="862" bestFit="1" customWidth="1"/>
    <col min="1094" max="1099" width="23" style="862" bestFit="1" customWidth="1"/>
    <col min="1100" max="1101" width="18.625" style="862" bestFit="1" customWidth="1"/>
    <col min="1102" max="1102" width="10.5" style="862" bestFit="1" customWidth="1"/>
    <col min="1103" max="1103" width="11.875" style="862" bestFit="1" customWidth="1"/>
    <col min="1104" max="1104" width="10.5" style="862" bestFit="1" customWidth="1"/>
    <col min="1105" max="1106" width="11.875" style="862" bestFit="1" customWidth="1"/>
    <col min="1107" max="1107" width="16.375" style="862" bestFit="1" customWidth="1"/>
    <col min="1108" max="1108" width="17.875" style="862" bestFit="1" customWidth="1"/>
    <col min="1109" max="1109" width="22.25" style="862" bestFit="1" customWidth="1"/>
    <col min="1110" max="1110" width="7.75" style="862" bestFit="1" customWidth="1"/>
    <col min="1111" max="1113" width="11.875" style="862" bestFit="1" customWidth="1"/>
    <col min="1114" max="1114" width="16.375" style="862" bestFit="1" customWidth="1"/>
    <col min="1115" max="1117" width="11.875" style="862" bestFit="1" customWidth="1"/>
    <col min="1118" max="1118" width="14.125" style="862" bestFit="1" customWidth="1"/>
    <col min="1119" max="1119" width="11.875" style="862" bestFit="1" customWidth="1"/>
    <col min="1120" max="1120" width="16.375" style="862" bestFit="1" customWidth="1"/>
    <col min="1121" max="1121" width="18.625" style="862" bestFit="1" customWidth="1"/>
    <col min="1122" max="1122" width="10.5" style="862" bestFit="1" customWidth="1"/>
    <col min="1123" max="1123" width="14.25" style="862" bestFit="1" customWidth="1"/>
    <col min="1124" max="1125" width="13.375" style="862" bestFit="1" customWidth="1"/>
    <col min="1126" max="1126" width="16.375" style="862" bestFit="1" customWidth="1"/>
    <col min="1127" max="1127" width="16.5" style="862" bestFit="1" customWidth="1"/>
    <col min="1128" max="1129" width="20.125" style="862" bestFit="1" customWidth="1"/>
    <col min="1130" max="1131" width="23" style="862" bestFit="1" customWidth="1"/>
    <col min="1132" max="1132" width="18.625" style="862" bestFit="1" customWidth="1"/>
    <col min="1133" max="1133" width="9.25" style="862" bestFit="1" customWidth="1"/>
    <col min="1134" max="1134" width="7.25" style="862" bestFit="1" customWidth="1"/>
    <col min="1135" max="1135" width="10.375" style="862" bestFit="1" customWidth="1"/>
    <col min="1136" max="1137" width="11.875" style="862" bestFit="1" customWidth="1"/>
    <col min="1138" max="1138" width="14.375" style="862" bestFit="1" customWidth="1"/>
    <col min="1139" max="1139" width="11.875" style="862" bestFit="1" customWidth="1"/>
    <col min="1140" max="1141" width="16.375" style="862" bestFit="1" customWidth="1"/>
    <col min="1142" max="1142" width="11.875" style="862" bestFit="1" customWidth="1"/>
    <col min="1143" max="1144" width="16.375" style="862" bestFit="1" customWidth="1"/>
    <col min="1145" max="1145" width="17.875" style="862" bestFit="1" customWidth="1"/>
    <col min="1146" max="1146" width="16.375" style="862" bestFit="1" customWidth="1"/>
    <col min="1147" max="1147" width="17.875" style="862" bestFit="1" customWidth="1"/>
    <col min="1148" max="1148" width="5.75" style="862" bestFit="1" customWidth="1"/>
    <col min="1149" max="1150" width="9.75" style="862" bestFit="1" customWidth="1"/>
    <col min="1151" max="1151" width="7.75" style="862" bestFit="1" customWidth="1"/>
    <col min="1152" max="1152" width="9.75" style="862" bestFit="1" customWidth="1"/>
    <col min="1153" max="1153" width="59.375" style="862" bestFit="1" customWidth="1"/>
    <col min="1154" max="1154" width="45.5" style="862" bestFit="1" customWidth="1"/>
    <col min="1155" max="1155" width="27.625" style="862" bestFit="1" customWidth="1"/>
    <col min="1156" max="1156" width="11.875" style="862" bestFit="1" customWidth="1"/>
    <col min="1157" max="1160" width="14.125" style="862" bestFit="1" customWidth="1"/>
    <col min="1161" max="1161" width="15.625" style="862" bestFit="1" customWidth="1"/>
    <col min="1162" max="1162" width="14.125" style="862" bestFit="1" customWidth="1"/>
    <col min="1163" max="1164" width="19.625" style="862" bestFit="1" customWidth="1"/>
    <col min="1165" max="1165" width="21.875" style="862" bestFit="1" customWidth="1"/>
    <col min="1166" max="1166" width="19.375" style="862" bestFit="1" customWidth="1"/>
    <col min="1167" max="1167" width="16.375" style="862" bestFit="1" customWidth="1"/>
    <col min="1168" max="1168" width="23" style="862" bestFit="1" customWidth="1"/>
    <col min="1169" max="1170" width="14.125" style="862" bestFit="1" customWidth="1"/>
    <col min="1171" max="1171" width="23.25" style="862" bestFit="1" customWidth="1"/>
    <col min="1172" max="1173" width="14.375" style="862" bestFit="1" customWidth="1"/>
    <col min="1174" max="1174" width="23.125" style="862" bestFit="1" customWidth="1"/>
    <col min="1175" max="1175" width="18.875" style="862" bestFit="1" customWidth="1"/>
    <col min="1176" max="1176" width="14.375" style="862" bestFit="1" customWidth="1"/>
    <col min="1177" max="1177" width="16.5" style="862" bestFit="1" customWidth="1"/>
    <col min="1178" max="1178" width="25.25" style="862" bestFit="1" customWidth="1"/>
    <col min="1179" max="1180" width="18.625" style="862" bestFit="1" customWidth="1"/>
    <col min="1181" max="1181" width="23" style="862" bestFit="1" customWidth="1"/>
    <col min="1182" max="1183" width="26.75" style="862" bestFit="1" customWidth="1"/>
    <col min="1184" max="1184" width="25.25" style="862" bestFit="1" customWidth="1"/>
    <col min="1185" max="1185" width="29.625" style="862" bestFit="1" customWidth="1"/>
    <col min="1186" max="1186" width="25.25" style="862" bestFit="1" customWidth="1"/>
    <col min="1187" max="1187" width="29.625" style="862" bestFit="1" customWidth="1"/>
    <col min="1188" max="1191" width="20.875" style="862" bestFit="1" customWidth="1"/>
    <col min="1192" max="1192" width="13.875" style="862" bestFit="1" customWidth="1"/>
    <col min="1193" max="1193" width="16.5" style="862" bestFit="1" customWidth="1"/>
    <col min="1194" max="1194" width="7.75" style="862" bestFit="1" customWidth="1"/>
    <col min="1195" max="1195" width="20.75" style="862" bestFit="1" customWidth="1"/>
    <col min="1196" max="1198" width="16.375" style="862" bestFit="1" customWidth="1"/>
    <col min="1199" max="1202" width="31" style="862" bestFit="1" customWidth="1"/>
    <col min="1203" max="1204" width="18.625" style="862" bestFit="1" customWidth="1"/>
    <col min="1205" max="1205" width="16.375" style="862" bestFit="1" customWidth="1"/>
    <col min="1206" max="1207" width="18.625" style="862" bestFit="1" customWidth="1"/>
    <col min="1208" max="1208" width="16.375" style="862" bestFit="1" customWidth="1"/>
    <col min="1209" max="1210" width="18.625" style="862" bestFit="1" customWidth="1"/>
    <col min="1211" max="1211" width="20.75" style="862" bestFit="1" customWidth="1"/>
    <col min="1212" max="1213" width="23" style="862" bestFit="1" customWidth="1"/>
    <col min="1214" max="1214" width="25.25" style="862" bestFit="1" customWidth="1"/>
    <col min="1215" max="1215" width="23" style="862" bestFit="1" customWidth="1"/>
    <col min="1216" max="1216" width="20.75" style="862" bestFit="1" customWidth="1"/>
    <col min="1217" max="1218" width="23" style="862" bestFit="1" customWidth="1"/>
    <col min="1219" max="1219" width="25.25" style="862" bestFit="1" customWidth="1"/>
    <col min="1220" max="1220" width="23" style="862" bestFit="1" customWidth="1"/>
    <col min="1221" max="1221" width="18.625" style="862" bestFit="1" customWidth="1"/>
    <col min="1222" max="1224" width="20.75" style="862" bestFit="1" customWidth="1"/>
    <col min="1225" max="1225" width="19.75" style="862" bestFit="1" customWidth="1"/>
    <col min="1226" max="1227" width="22" style="862" bestFit="1" customWidth="1"/>
    <col min="1228" max="1228" width="14.125" style="862" bestFit="1" customWidth="1"/>
    <col min="1229" max="1230" width="20.75" style="862" bestFit="1" customWidth="1"/>
    <col min="1231" max="1232" width="18.625" style="862" bestFit="1" customWidth="1"/>
    <col min="1233" max="1235" width="20.75" style="862" bestFit="1" customWidth="1"/>
    <col min="1236" max="1237" width="23" style="862" bestFit="1" customWidth="1"/>
    <col min="1238" max="1238" width="20.75" style="862" bestFit="1" customWidth="1"/>
    <col min="1239" max="1240" width="23" style="862" bestFit="1" customWidth="1"/>
    <col min="1241" max="1241" width="25.25" style="862" bestFit="1" customWidth="1"/>
    <col min="1242" max="1243" width="23" style="862" bestFit="1" customWidth="1"/>
    <col min="1244" max="1246" width="25.25" style="862" bestFit="1" customWidth="1"/>
    <col min="1247" max="1248" width="27.5" style="862" bestFit="1" customWidth="1"/>
    <col min="1249" max="1249" width="25.25" style="862" bestFit="1" customWidth="1"/>
    <col min="1250" max="1251" width="27.5" style="862" bestFit="1" customWidth="1"/>
    <col min="1252" max="1252" width="29.625" style="862" bestFit="1" customWidth="1"/>
    <col min="1253" max="1253" width="27.5" style="862" bestFit="1" customWidth="1"/>
    <col min="1254" max="1254" width="24.5" style="862" bestFit="1" customWidth="1"/>
    <col min="1255" max="1255" width="29" style="862" bestFit="1" customWidth="1"/>
    <col min="1256" max="1257" width="20.75" style="862" bestFit="1" customWidth="1"/>
    <col min="1258" max="1258" width="27.5" style="862" bestFit="1" customWidth="1"/>
    <col min="1259" max="1260" width="23" style="862" bestFit="1" customWidth="1"/>
    <col min="1261" max="1261" width="29.625" style="862" bestFit="1" customWidth="1"/>
    <col min="1262" max="1262" width="9.125" style="862" bestFit="1" customWidth="1"/>
    <col min="1263" max="1265" width="18.125" style="862" bestFit="1" customWidth="1"/>
    <col min="1266" max="1266" width="20.375" style="862" bestFit="1" customWidth="1"/>
    <col min="1267" max="1267" width="25.25" style="862" bestFit="1" customWidth="1"/>
    <col min="1268" max="1268" width="27.5" style="862" bestFit="1" customWidth="1"/>
    <col min="1269" max="1270" width="9.125" style="862" bestFit="1" customWidth="1"/>
    <col min="1271" max="1271" width="11.25" style="862" bestFit="1" customWidth="1"/>
    <col min="1272" max="1272" width="15" style="862" bestFit="1" customWidth="1"/>
    <col min="1273" max="1273" width="16.375" style="862" bestFit="1" customWidth="1"/>
    <col min="1274" max="1276" width="23.25" style="862" bestFit="1" customWidth="1"/>
    <col min="1277" max="1278" width="20.75" style="862" bestFit="1" customWidth="1"/>
    <col min="1279" max="1279" width="6.625" style="862" bestFit="1" customWidth="1"/>
    <col min="1280" max="1280" width="9" style="862"/>
    <col min="1281" max="1281" width="16.375" style="862" bestFit="1" customWidth="1"/>
    <col min="1282" max="1282" width="14.125" style="862" bestFit="1" customWidth="1"/>
    <col min="1283" max="1285" width="9.75" style="862" bestFit="1" customWidth="1"/>
    <col min="1286" max="1286" width="14.125" style="862" bestFit="1" customWidth="1"/>
    <col min="1287" max="1287" width="15.25" style="862" customWidth="1"/>
    <col min="1288" max="1288" width="14.125" style="862" bestFit="1" customWidth="1"/>
    <col min="1289" max="1289" width="15.25" style="862" bestFit="1" customWidth="1"/>
    <col min="1290" max="1292" width="13.625" style="862" bestFit="1" customWidth="1"/>
    <col min="1293" max="1293" width="12" style="862" bestFit="1" customWidth="1"/>
    <col min="1294" max="1294" width="22.125" style="862" bestFit="1" customWidth="1"/>
    <col min="1295" max="1296" width="30.125" style="862" bestFit="1" customWidth="1"/>
    <col min="1297" max="1298" width="21" style="862" bestFit="1" customWidth="1"/>
    <col min="1299" max="1299" width="18.75" style="862" bestFit="1" customWidth="1"/>
    <col min="1300" max="1300" width="21" style="862" bestFit="1" customWidth="1"/>
    <col min="1301" max="1302" width="9.75" style="862" bestFit="1" customWidth="1"/>
    <col min="1303" max="1303" width="18.875" style="862" bestFit="1" customWidth="1"/>
    <col min="1304" max="1304" width="9.75" style="862" bestFit="1" customWidth="1"/>
    <col min="1305" max="1305" width="18.875" style="862" bestFit="1" customWidth="1"/>
    <col min="1306" max="1307" width="9.75" style="862" bestFit="1" customWidth="1"/>
    <col min="1308" max="1309" width="12.125" style="862" bestFit="1" customWidth="1"/>
    <col min="1310" max="1310" width="7.125" style="862" bestFit="1" customWidth="1"/>
    <col min="1311" max="1311" width="9.75" style="862" bestFit="1" customWidth="1"/>
    <col min="1312" max="1312" width="15.5" style="862" bestFit="1" customWidth="1"/>
    <col min="1313" max="1313" width="19.375" style="862" bestFit="1" customWidth="1"/>
    <col min="1314" max="1314" width="5.75" style="862" bestFit="1" customWidth="1"/>
    <col min="1315" max="1315" width="9.75" style="862" bestFit="1" customWidth="1"/>
    <col min="1316" max="1316" width="11.875" style="862" bestFit="1" customWidth="1"/>
    <col min="1317" max="1317" width="9.125" style="862" bestFit="1" customWidth="1"/>
    <col min="1318" max="1318" width="10.5" style="862" bestFit="1" customWidth="1"/>
    <col min="1319" max="1319" width="16.375" style="862" bestFit="1" customWidth="1"/>
    <col min="1320" max="1320" width="12.125" style="862" bestFit="1" customWidth="1"/>
    <col min="1321" max="1321" width="10.375" style="862" bestFit="1" customWidth="1"/>
    <col min="1322" max="1322" width="11.875" style="862" bestFit="1" customWidth="1"/>
    <col min="1323" max="1331" width="16.375" style="862" bestFit="1" customWidth="1"/>
    <col min="1332" max="1332" width="10.625" style="862" bestFit="1" customWidth="1"/>
    <col min="1333" max="1333" width="11.875" style="862" bestFit="1" customWidth="1"/>
    <col min="1334" max="1334" width="16.375" style="862" bestFit="1" customWidth="1"/>
    <col min="1335" max="1335" width="20.75" style="862" bestFit="1" customWidth="1"/>
    <col min="1336" max="1336" width="16.375" style="862" bestFit="1" customWidth="1"/>
    <col min="1337" max="1337" width="20.75" style="862" bestFit="1" customWidth="1"/>
    <col min="1338" max="1338" width="16.375" style="862" bestFit="1" customWidth="1"/>
    <col min="1339" max="1339" width="20.75" style="862" bestFit="1" customWidth="1"/>
    <col min="1340" max="1340" width="16.375" style="862" bestFit="1" customWidth="1"/>
    <col min="1341" max="1341" width="20.75" style="862" bestFit="1" customWidth="1"/>
    <col min="1342" max="1342" width="16.375" style="862" bestFit="1" customWidth="1"/>
    <col min="1343" max="1343" width="20.75" style="862" bestFit="1" customWidth="1"/>
    <col min="1344" max="1344" width="14.125" style="862" bestFit="1" customWidth="1"/>
    <col min="1345" max="1345" width="18.625" style="862" bestFit="1" customWidth="1"/>
    <col min="1346" max="1346" width="16.375" style="862" bestFit="1" customWidth="1"/>
    <col min="1347" max="1347" width="20.75" style="862" bestFit="1" customWidth="1"/>
    <col min="1348" max="1348" width="16.375" style="862" bestFit="1" customWidth="1"/>
    <col min="1349" max="1349" width="20.75" style="862" bestFit="1" customWidth="1"/>
    <col min="1350" max="1355" width="23" style="862" bestFit="1" customWidth="1"/>
    <col min="1356" max="1357" width="18.625" style="862" bestFit="1" customWidth="1"/>
    <col min="1358" max="1358" width="10.5" style="862" bestFit="1" customWidth="1"/>
    <col min="1359" max="1359" width="11.875" style="862" bestFit="1" customWidth="1"/>
    <col min="1360" max="1360" width="10.5" style="862" bestFit="1" customWidth="1"/>
    <col min="1361" max="1362" width="11.875" style="862" bestFit="1" customWidth="1"/>
    <col min="1363" max="1363" width="16.375" style="862" bestFit="1" customWidth="1"/>
    <col min="1364" max="1364" width="17.875" style="862" bestFit="1" customWidth="1"/>
    <col min="1365" max="1365" width="22.25" style="862" bestFit="1" customWidth="1"/>
    <col min="1366" max="1366" width="7.75" style="862" bestFit="1" customWidth="1"/>
    <col min="1367" max="1369" width="11.875" style="862" bestFit="1" customWidth="1"/>
    <col min="1370" max="1370" width="16.375" style="862" bestFit="1" customWidth="1"/>
    <col min="1371" max="1373" width="11.875" style="862" bestFit="1" customWidth="1"/>
    <col min="1374" max="1374" width="14.125" style="862" bestFit="1" customWidth="1"/>
    <col min="1375" max="1375" width="11.875" style="862" bestFit="1" customWidth="1"/>
    <col min="1376" max="1376" width="16.375" style="862" bestFit="1" customWidth="1"/>
    <col min="1377" max="1377" width="18.625" style="862" bestFit="1" customWidth="1"/>
    <col min="1378" max="1378" width="10.5" style="862" bestFit="1" customWidth="1"/>
    <col min="1379" max="1379" width="14.25" style="862" bestFit="1" customWidth="1"/>
    <col min="1380" max="1381" width="13.375" style="862" bestFit="1" customWidth="1"/>
    <col min="1382" max="1382" width="16.375" style="862" bestFit="1" customWidth="1"/>
    <col min="1383" max="1383" width="16.5" style="862" bestFit="1" customWidth="1"/>
    <col min="1384" max="1385" width="20.125" style="862" bestFit="1" customWidth="1"/>
    <col min="1386" max="1387" width="23" style="862" bestFit="1" customWidth="1"/>
    <col min="1388" max="1388" width="18.625" style="862" bestFit="1" customWidth="1"/>
    <col min="1389" max="1389" width="9.25" style="862" bestFit="1" customWidth="1"/>
    <col min="1390" max="1390" width="7.25" style="862" bestFit="1" customWidth="1"/>
    <col min="1391" max="1391" width="10.375" style="862" bestFit="1" customWidth="1"/>
    <col min="1392" max="1393" width="11.875" style="862" bestFit="1" customWidth="1"/>
    <col min="1394" max="1394" width="14.375" style="862" bestFit="1" customWidth="1"/>
    <col min="1395" max="1395" width="11.875" style="862" bestFit="1" customWidth="1"/>
    <col min="1396" max="1397" width="16.375" style="862" bestFit="1" customWidth="1"/>
    <col min="1398" max="1398" width="11.875" style="862" bestFit="1" customWidth="1"/>
    <col min="1399" max="1400" width="16.375" style="862" bestFit="1" customWidth="1"/>
    <col min="1401" max="1401" width="17.875" style="862" bestFit="1" customWidth="1"/>
    <col min="1402" max="1402" width="16.375" style="862" bestFit="1" customWidth="1"/>
    <col min="1403" max="1403" width="17.875" style="862" bestFit="1" customWidth="1"/>
    <col min="1404" max="1404" width="5.75" style="862" bestFit="1" customWidth="1"/>
    <col min="1405" max="1406" width="9.75" style="862" bestFit="1" customWidth="1"/>
    <col min="1407" max="1407" width="7.75" style="862" bestFit="1" customWidth="1"/>
    <col min="1408" max="1408" width="9.75" style="862" bestFit="1" customWidth="1"/>
    <col min="1409" max="1409" width="59.375" style="862" bestFit="1" customWidth="1"/>
    <col min="1410" max="1410" width="45.5" style="862" bestFit="1" customWidth="1"/>
    <col min="1411" max="1411" width="27.625" style="862" bestFit="1" customWidth="1"/>
    <col min="1412" max="1412" width="11.875" style="862" bestFit="1" customWidth="1"/>
    <col min="1413" max="1416" width="14.125" style="862" bestFit="1" customWidth="1"/>
    <col min="1417" max="1417" width="15.625" style="862" bestFit="1" customWidth="1"/>
    <col min="1418" max="1418" width="14.125" style="862" bestFit="1" customWidth="1"/>
    <col min="1419" max="1420" width="19.625" style="862" bestFit="1" customWidth="1"/>
    <col min="1421" max="1421" width="21.875" style="862" bestFit="1" customWidth="1"/>
    <col min="1422" max="1422" width="19.375" style="862" bestFit="1" customWidth="1"/>
    <col min="1423" max="1423" width="16.375" style="862" bestFit="1" customWidth="1"/>
    <col min="1424" max="1424" width="23" style="862" bestFit="1" customWidth="1"/>
    <col min="1425" max="1426" width="14.125" style="862" bestFit="1" customWidth="1"/>
    <col min="1427" max="1427" width="23.25" style="862" bestFit="1" customWidth="1"/>
    <col min="1428" max="1429" width="14.375" style="862" bestFit="1" customWidth="1"/>
    <col min="1430" max="1430" width="23.125" style="862" bestFit="1" customWidth="1"/>
    <col min="1431" max="1431" width="18.875" style="862" bestFit="1" customWidth="1"/>
    <col min="1432" max="1432" width="14.375" style="862" bestFit="1" customWidth="1"/>
    <col min="1433" max="1433" width="16.5" style="862" bestFit="1" customWidth="1"/>
    <col min="1434" max="1434" width="25.25" style="862" bestFit="1" customWidth="1"/>
    <col min="1435" max="1436" width="18.625" style="862" bestFit="1" customWidth="1"/>
    <col min="1437" max="1437" width="23" style="862" bestFit="1" customWidth="1"/>
    <col min="1438" max="1439" width="26.75" style="862" bestFit="1" customWidth="1"/>
    <col min="1440" max="1440" width="25.25" style="862" bestFit="1" customWidth="1"/>
    <col min="1441" max="1441" width="29.625" style="862" bestFit="1" customWidth="1"/>
    <col min="1442" max="1442" width="25.25" style="862" bestFit="1" customWidth="1"/>
    <col min="1443" max="1443" width="29.625" style="862" bestFit="1" customWidth="1"/>
    <col min="1444" max="1447" width="20.875" style="862" bestFit="1" customWidth="1"/>
    <col min="1448" max="1448" width="13.875" style="862" bestFit="1" customWidth="1"/>
    <col min="1449" max="1449" width="16.5" style="862" bestFit="1" customWidth="1"/>
    <col min="1450" max="1450" width="7.75" style="862" bestFit="1" customWidth="1"/>
    <col min="1451" max="1451" width="20.75" style="862" bestFit="1" customWidth="1"/>
    <col min="1452" max="1454" width="16.375" style="862" bestFit="1" customWidth="1"/>
    <col min="1455" max="1458" width="31" style="862" bestFit="1" customWidth="1"/>
    <col min="1459" max="1460" width="18.625" style="862" bestFit="1" customWidth="1"/>
    <col min="1461" max="1461" width="16.375" style="862" bestFit="1" customWidth="1"/>
    <col min="1462" max="1463" width="18.625" style="862" bestFit="1" customWidth="1"/>
    <col min="1464" max="1464" width="16.375" style="862" bestFit="1" customWidth="1"/>
    <col min="1465" max="1466" width="18.625" style="862" bestFit="1" customWidth="1"/>
    <col min="1467" max="1467" width="20.75" style="862" bestFit="1" customWidth="1"/>
    <col min="1468" max="1469" width="23" style="862" bestFit="1" customWidth="1"/>
    <col min="1470" max="1470" width="25.25" style="862" bestFit="1" customWidth="1"/>
    <col min="1471" max="1471" width="23" style="862" bestFit="1" customWidth="1"/>
    <col min="1472" max="1472" width="20.75" style="862" bestFit="1" customWidth="1"/>
    <col min="1473" max="1474" width="23" style="862" bestFit="1" customWidth="1"/>
    <col min="1475" max="1475" width="25.25" style="862" bestFit="1" customWidth="1"/>
    <col min="1476" max="1476" width="23" style="862" bestFit="1" customWidth="1"/>
    <col min="1477" max="1477" width="18.625" style="862" bestFit="1" customWidth="1"/>
    <col min="1478" max="1480" width="20.75" style="862" bestFit="1" customWidth="1"/>
    <col min="1481" max="1481" width="19.75" style="862" bestFit="1" customWidth="1"/>
    <col min="1482" max="1483" width="22" style="862" bestFit="1" customWidth="1"/>
    <col min="1484" max="1484" width="14.125" style="862" bestFit="1" customWidth="1"/>
    <col min="1485" max="1486" width="20.75" style="862" bestFit="1" customWidth="1"/>
    <col min="1487" max="1488" width="18.625" style="862" bestFit="1" customWidth="1"/>
    <col min="1489" max="1491" width="20.75" style="862" bestFit="1" customWidth="1"/>
    <col min="1492" max="1493" width="23" style="862" bestFit="1" customWidth="1"/>
    <col min="1494" max="1494" width="20.75" style="862" bestFit="1" customWidth="1"/>
    <col min="1495" max="1496" width="23" style="862" bestFit="1" customWidth="1"/>
    <col min="1497" max="1497" width="25.25" style="862" bestFit="1" customWidth="1"/>
    <col min="1498" max="1499" width="23" style="862" bestFit="1" customWidth="1"/>
    <col min="1500" max="1502" width="25.25" style="862" bestFit="1" customWidth="1"/>
    <col min="1503" max="1504" width="27.5" style="862" bestFit="1" customWidth="1"/>
    <col min="1505" max="1505" width="25.25" style="862" bestFit="1" customWidth="1"/>
    <col min="1506" max="1507" width="27.5" style="862" bestFit="1" customWidth="1"/>
    <col min="1508" max="1508" width="29.625" style="862" bestFit="1" customWidth="1"/>
    <col min="1509" max="1509" width="27.5" style="862" bestFit="1" customWidth="1"/>
    <col min="1510" max="1510" width="24.5" style="862" bestFit="1" customWidth="1"/>
    <col min="1511" max="1511" width="29" style="862" bestFit="1" customWidth="1"/>
    <col min="1512" max="1513" width="20.75" style="862" bestFit="1" customWidth="1"/>
    <col min="1514" max="1514" width="27.5" style="862" bestFit="1" customWidth="1"/>
    <col min="1515" max="1516" width="23" style="862" bestFit="1" customWidth="1"/>
    <col min="1517" max="1517" width="29.625" style="862" bestFit="1" customWidth="1"/>
    <col min="1518" max="1518" width="9.125" style="862" bestFit="1" customWidth="1"/>
    <col min="1519" max="1521" width="18.125" style="862" bestFit="1" customWidth="1"/>
    <col min="1522" max="1522" width="20.375" style="862" bestFit="1" customWidth="1"/>
    <col min="1523" max="1523" width="25.25" style="862" bestFit="1" customWidth="1"/>
    <col min="1524" max="1524" width="27.5" style="862" bestFit="1" customWidth="1"/>
    <col min="1525" max="1526" width="9.125" style="862" bestFit="1" customWidth="1"/>
    <col min="1527" max="1527" width="11.25" style="862" bestFit="1" customWidth="1"/>
    <col min="1528" max="1528" width="15" style="862" bestFit="1" customWidth="1"/>
    <col min="1529" max="1529" width="16.375" style="862" bestFit="1" customWidth="1"/>
    <col min="1530" max="1532" width="23.25" style="862" bestFit="1" customWidth="1"/>
    <col min="1533" max="1534" width="20.75" style="862" bestFit="1" customWidth="1"/>
    <col min="1535" max="1535" width="6.625" style="862" bestFit="1" customWidth="1"/>
    <col min="1536" max="1536" width="9" style="862"/>
    <col min="1537" max="1537" width="16.375" style="862" bestFit="1" customWidth="1"/>
    <col min="1538" max="1538" width="14.125" style="862" bestFit="1" customWidth="1"/>
    <col min="1539" max="1541" width="9.75" style="862" bestFit="1" customWidth="1"/>
    <col min="1542" max="1542" width="14.125" style="862" bestFit="1" customWidth="1"/>
    <col min="1543" max="1543" width="15.25" style="862" customWidth="1"/>
    <col min="1544" max="1544" width="14.125" style="862" bestFit="1" customWidth="1"/>
    <col min="1545" max="1545" width="15.25" style="862" bestFit="1" customWidth="1"/>
    <col min="1546" max="1548" width="13.625" style="862" bestFit="1" customWidth="1"/>
    <col min="1549" max="1549" width="12" style="862" bestFit="1" customWidth="1"/>
    <col min="1550" max="1550" width="22.125" style="862" bestFit="1" customWidth="1"/>
    <col min="1551" max="1552" width="30.125" style="862" bestFit="1" customWidth="1"/>
    <col min="1553" max="1554" width="21" style="862" bestFit="1" customWidth="1"/>
    <col min="1555" max="1555" width="18.75" style="862" bestFit="1" customWidth="1"/>
    <col min="1556" max="1556" width="21" style="862" bestFit="1" customWidth="1"/>
    <col min="1557" max="1558" width="9.75" style="862" bestFit="1" customWidth="1"/>
    <col min="1559" max="1559" width="18.875" style="862" bestFit="1" customWidth="1"/>
    <col min="1560" max="1560" width="9.75" style="862" bestFit="1" customWidth="1"/>
    <col min="1561" max="1561" width="18.875" style="862" bestFit="1" customWidth="1"/>
    <col min="1562" max="1563" width="9.75" style="862" bestFit="1" customWidth="1"/>
    <col min="1564" max="1565" width="12.125" style="862" bestFit="1" customWidth="1"/>
    <col min="1566" max="1566" width="7.125" style="862" bestFit="1" customWidth="1"/>
    <col min="1567" max="1567" width="9.75" style="862" bestFit="1" customWidth="1"/>
    <col min="1568" max="1568" width="15.5" style="862" bestFit="1" customWidth="1"/>
    <col min="1569" max="1569" width="19.375" style="862" bestFit="1" customWidth="1"/>
    <col min="1570" max="1570" width="5.75" style="862" bestFit="1" customWidth="1"/>
    <col min="1571" max="1571" width="9.75" style="862" bestFit="1" customWidth="1"/>
    <col min="1572" max="1572" width="11.875" style="862" bestFit="1" customWidth="1"/>
    <col min="1573" max="1573" width="9.125" style="862" bestFit="1" customWidth="1"/>
    <col min="1574" max="1574" width="10.5" style="862" bestFit="1" customWidth="1"/>
    <col min="1575" max="1575" width="16.375" style="862" bestFit="1" customWidth="1"/>
    <col min="1576" max="1576" width="12.125" style="862" bestFit="1" customWidth="1"/>
    <col min="1577" max="1577" width="10.375" style="862" bestFit="1" customWidth="1"/>
    <col min="1578" max="1578" width="11.875" style="862" bestFit="1" customWidth="1"/>
    <col min="1579" max="1587" width="16.375" style="862" bestFit="1" customWidth="1"/>
    <col min="1588" max="1588" width="10.625" style="862" bestFit="1" customWidth="1"/>
    <col min="1589" max="1589" width="11.875" style="862" bestFit="1" customWidth="1"/>
    <col min="1590" max="1590" width="16.375" style="862" bestFit="1" customWidth="1"/>
    <col min="1591" max="1591" width="20.75" style="862" bestFit="1" customWidth="1"/>
    <col min="1592" max="1592" width="16.375" style="862" bestFit="1" customWidth="1"/>
    <col min="1593" max="1593" width="20.75" style="862" bestFit="1" customWidth="1"/>
    <col min="1594" max="1594" width="16.375" style="862" bestFit="1" customWidth="1"/>
    <col min="1595" max="1595" width="20.75" style="862" bestFit="1" customWidth="1"/>
    <col min="1596" max="1596" width="16.375" style="862" bestFit="1" customWidth="1"/>
    <col min="1597" max="1597" width="20.75" style="862" bestFit="1" customWidth="1"/>
    <col min="1598" max="1598" width="16.375" style="862" bestFit="1" customWidth="1"/>
    <col min="1599" max="1599" width="20.75" style="862" bestFit="1" customWidth="1"/>
    <col min="1600" max="1600" width="14.125" style="862" bestFit="1" customWidth="1"/>
    <col min="1601" max="1601" width="18.625" style="862" bestFit="1" customWidth="1"/>
    <col min="1602" max="1602" width="16.375" style="862" bestFit="1" customWidth="1"/>
    <col min="1603" max="1603" width="20.75" style="862" bestFit="1" customWidth="1"/>
    <col min="1604" max="1604" width="16.375" style="862" bestFit="1" customWidth="1"/>
    <col min="1605" max="1605" width="20.75" style="862" bestFit="1" customWidth="1"/>
    <col min="1606" max="1611" width="23" style="862" bestFit="1" customWidth="1"/>
    <col min="1612" max="1613" width="18.625" style="862" bestFit="1" customWidth="1"/>
    <col min="1614" max="1614" width="10.5" style="862" bestFit="1" customWidth="1"/>
    <col min="1615" max="1615" width="11.875" style="862" bestFit="1" customWidth="1"/>
    <col min="1616" max="1616" width="10.5" style="862" bestFit="1" customWidth="1"/>
    <col min="1617" max="1618" width="11.875" style="862" bestFit="1" customWidth="1"/>
    <col min="1619" max="1619" width="16.375" style="862" bestFit="1" customWidth="1"/>
    <col min="1620" max="1620" width="17.875" style="862" bestFit="1" customWidth="1"/>
    <col min="1621" max="1621" width="22.25" style="862" bestFit="1" customWidth="1"/>
    <col min="1622" max="1622" width="7.75" style="862" bestFit="1" customWidth="1"/>
    <col min="1623" max="1625" width="11.875" style="862" bestFit="1" customWidth="1"/>
    <col min="1626" max="1626" width="16.375" style="862" bestFit="1" customWidth="1"/>
    <col min="1627" max="1629" width="11.875" style="862" bestFit="1" customWidth="1"/>
    <col min="1630" max="1630" width="14.125" style="862" bestFit="1" customWidth="1"/>
    <col min="1631" max="1631" width="11.875" style="862" bestFit="1" customWidth="1"/>
    <col min="1632" max="1632" width="16.375" style="862" bestFit="1" customWidth="1"/>
    <col min="1633" max="1633" width="18.625" style="862" bestFit="1" customWidth="1"/>
    <col min="1634" max="1634" width="10.5" style="862" bestFit="1" customWidth="1"/>
    <col min="1635" max="1635" width="14.25" style="862" bestFit="1" customWidth="1"/>
    <col min="1636" max="1637" width="13.375" style="862" bestFit="1" customWidth="1"/>
    <col min="1638" max="1638" width="16.375" style="862" bestFit="1" customWidth="1"/>
    <col min="1639" max="1639" width="16.5" style="862" bestFit="1" customWidth="1"/>
    <col min="1640" max="1641" width="20.125" style="862" bestFit="1" customWidth="1"/>
    <col min="1642" max="1643" width="23" style="862" bestFit="1" customWidth="1"/>
    <col min="1644" max="1644" width="18.625" style="862" bestFit="1" customWidth="1"/>
    <col min="1645" max="1645" width="9.25" style="862" bestFit="1" customWidth="1"/>
    <col min="1646" max="1646" width="7.25" style="862" bestFit="1" customWidth="1"/>
    <col min="1647" max="1647" width="10.375" style="862" bestFit="1" customWidth="1"/>
    <col min="1648" max="1649" width="11.875" style="862" bestFit="1" customWidth="1"/>
    <col min="1650" max="1650" width="14.375" style="862" bestFit="1" customWidth="1"/>
    <col min="1651" max="1651" width="11.875" style="862" bestFit="1" customWidth="1"/>
    <col min="1652" max="1653" width="16.375" style="862" bestFit="1" customWidth="1"/>
    <col min="1654" max="1654" width="11.875" style="862" bestFit="1" customWidth="1"/>
    <col min="1655" max="1656" width="16.375" style="862" bestFit="1" customWidth="1"/>
    <col min="1657" max="1657" width="17.875" style="862" bestFit="1" customWidth="1"/>
    <col min="1658" max="1658" width="16.375" style="862" bestFit="1" customWidth="1"/>
    <col min="1659" max="1659" width="17.875" style="862" bestFit="1" customWidth="1"/>
    <col min="1660" max="1660" width="5.75" style="862" bestFit="1" customWidth="1"/>
    <col min="1661" max="1662" width="9.75" style="862" bestFit="1" customWidth="1"/>
    <col min="1663" max="1663" width="7.75" style="862" bestFit="1" customWidth="1"/>
    <col min="1664" max="1664" width="9.75" style="862" bestFit="1" customWidth="1"/>
    <col min="1665" max="1665" width="59.375" style="862" bestFit="1" customWidth="1"/>
    <col min="1666" max="1666" width="45.5" style="862" bestFit="1" customWidth="1"/>
    <col min="1667" max="1667" width="27.625" style="862" bestFit="1" customWidth="1"/>
    <col min="1668" max="1668" width="11.875" style="862" bestFit="1" customWidth="1"/>
    <col min="1669" max="1672" width="14.125" style="862" bestFit="1" customWidth="1"/>
    <col min="1673" max="1673" width="15.625" style="862" bestFit="1" customWidth="1"/>
    <col min="1674" max="1674" width="14.125" style="862" bestFit="1" customWidth="1"/>
    <col min="1675" max="1676" width="19.625" style="862" bestFit="1" customWidth="1"/>
    <col min="1677" max="1677" width="21.875" style="862" bestFit="1" customWidth="1"/>
    <col min="1678" max="1678" width="19.375" style="862" bestFit="1" customWidth="1"/>
    <col min="1679" max="1679" width="16.375" style="862" bestFit="1" customWidth="1"/>
    <col min="1680" max="1680" width="23" style="862" bestFit="1" customWidth="1"/>
    <col min="1681" max="1682" width="14.125" style="862" bestFit="1" customWidth="1"/>
    <col min="1683" max="1683" width="23.25" style="862" bestFit="1" customWidth="1"/>
    <col min="1684" max="1685" width="14.375" style="862" bestFit="1" customWidth="1"/>
    <col min="1686" max="1686" width="23.125" style="862" bestFit="1" customWidth="1"/>
    <col min="1687" max="1687" width="18.875" style="862" bestFit="1" customWidth="1"/>
    <col min="1688" max="1688" width="14.375" style="862" bestFit="1" customWidth="1"/>
    <col min="1689" max="1689" width="16.5" style="862" bestFit="1" customWidth="1"/>
    <col min="1690" max="1690" width="25.25" style="862" bestFit="1" customWidth="1"/>
    <col min="1691" max="1692" width="18.625" style="862" bestFit="1" customWidth="1"/>
    <col min="1693" max="1693" width="23" style="862" bestFit="1" customWidth="1"/>
    <col min="1694" max="1695" width="26.75" style="862" bestFit="1" customWidth="1"/>
    <col min="1696" max="1696" width="25.25" style="862" bestFit="1" customWidth="1"/>
    <col min="1697" max="1697" width="29.625" style="862" bestFit="1" customWidth="1"/>
    <col min="1698" max="1698" width="25.25" style="862" bestFit="1" customWidth="1"/>
    <col min="1699" max="1699" width="29.625" style="862" bestFit="1" customWidth="1"/>
    <col min="1700" max="1703" width="20.875" style="862" bestFit="1" customWidth="1"/>
    <col min="1704" max="1704" width="13.875" style="862" bestFit="1" customWidth="1"/>
    <col min="1705" max="1705" width="16.5" style="862" bestFit="1" customWidth="1"/>
    <col min="1706" max="1706" width="7.75" style="862" bestFit="1" customWidth="1"/>
    <col min="1707" max="1707" width="20.75" style="862" bestFit="1" customWidth="1"/>
    <col min="1708" max="1710" width="16.375" style="862" bestFit="1" customWidth="1"/>
    <col min="1711" max="1714" width="31" style="862" bestFit="1" customWidth="1"/>
    <col min="1715" max="1716" width="18.625" style="862" bestFit="1" customWidth="1"/>
    <col min="1717" max="1717" width="16.375" style="862" bestFit="1" customWidth="1"/>
    <col min="1718" max="1719" width="18.625" style="862" bestFit="1" customWidth="1"/>
    <col min="1720" max="1720" width="16.375" style="862" bestFit="1" customWidth="1"/>
    <col min="1721" max="1722" width="18.625" style="862" bestFit="1" customWidth="1"/>
    <col min="1723" max="1723" width="20.75" style="862" bestFit="1" customWidth="1"/>
    <col min="1724" max="1725" width="23" style="862" bestFit="1" customWidth="1"/>
    <col min="1726" max="1726" width="25.25" style="862" bestFit="1" customWidth="1"/>
    <col min="1727" max="1727" width="23" style="862" bestFit="1" customWidth="1"/>
    <col min="1728" max="1728" width="20.75" style="862" bestFit="1" customWidth="1"/>
    <col min="1729" max="1730" width="23" style="862" bestFit="1" customWidth="1"/>
    <col min="1731" max="1731" width="25.25" style="862" bestFit="1" customWidth="1"/>
    <col min="1732" max="1732" width="23" style="862" bestFit="1" customWidth="1"/>
    <col min="1733" max="1733" width="18.625" style="862" bestFit="1" customWidth="1"/>
    <col min="1734" max="1736" width="20.75" style="862" bestFit="1" customWidth="1"/>
    <col min="1737" max="1737" width="19.75" style="862" bestFit="1" customWidth="1"/>
    <col min="1738" max="1739" width="22" style="862" bestFit="1" customWidth="1"/>
    <col min="1740" max="1740" width="14.125" style="862" bestFit="1" customWidth="1"/>
    <col min="1741" max="1742" width="20.75" style="862" bestFit="1" customWidth="1"/>
    <col min="1743" max="1744" width="18.625" style="862" bestFit="1" customWidth="1"/>
    <col min="1745" max="1747" width="20.75" style="862" bestFit="1" customWidth="1"/>
    <col min="1748" max="1749" width="23" style="862" bestFit="1" customWidth="1"/>
    <col min="1750" max="1750" width="20.75" style="862" bestFit="1" customWidth="1"/>
    <col min="1751" max="1752" width="23" style="862" bestFit="1" customWidth="1"/>
    <col min="1753" max="1753" width="25.25" style="862" bestFit="1" customWidth="1"/>
    <col min="1754" max="1755" width="23" style="862" bestFit="1" customWidth="1"/>
    <col min="1756" max="1758" width="25.25" style="862" bestFit="1" customWidth="1"/>
    <col min="1759" max="1760" width="27.5" style="862" bestFit="1" customWidth="1"/>
    <col min="1761" max="1761" width="25.25" style="862" bestFit="1" customWidth="1"/>
    <col min="1762" max="1763" width="27.5" style="862" bestFit="1" customWidth="1"/>
    <col min="1764" max="1764" width="29.625" style="862" bestFit="1" customWidth="1"/>
    <col min="1765" max="1765" width="27.5" style="862" bestFit="1" customWidth="1"/>
    <col min="1766" max="1766" width="24.5" style="862" bestFit="1" customWidth="1"/>
    <col min="1767" max="1767" width="29" style="862" bestFit="1" customWidth="1"/>
    <col min="1768" max="1769" width="20.75" style="862" bestFit="1" customWidth="1"/>
    <col min="1770" max="1770" width="27.5" style="862" bestFit="1" customWidth="1"/>
    <col min="1771" max="1772" width="23" style="862" bestFit="1" customWidth="1"/>
    <col min="1773" max="1773" width="29.625" style="862" bestFit="1" customWidth="1"/>
    <col min="1774" max="1774" width="9.125" style="862" bestFit="1" customWidth="1"/>
    <col min="1775" max="1777" width="18.125" style="862" bestFit="1" customWidth="1"/>
    <col min="1778" max="1778" width="20.375" style="862" bestFit="1" customWidth="1"/>
    <col min="1779" max="1779" width="25.25" style="862" bestFit="1" customWidth="1"/>
    <col min="1780" max="1780" width="27.5" style="862" bestFit="1" customWidth="1"/>
    <col min="1781" max="1782" width="9.125" style="862" bestFit="1" customWidth="1"/>
    <col min="1783" max="1783" width="11.25" style="862" bestFit="1" customWidth="1"/>
    <col min="1784" max="1784" width="15" style="862" bestFit="1" customWidth="1"/>
    <col min="1785" max="1785" width="16.375" style="862" bestFit="1" customWidth="1"/>
    <col min="1786" max="1788" width="23.25" style="862" bestFit="1" customWidth="1"/>
    <col min="1789" max="1790" width="20.75" style="862" bestFit="1" customWidth="1"/>
    <col min="1791" max="1791" width="6.625" style="862" bestFit="1" customWidth="1"/>
    <col min="1792" max="1792" width="9" style="862"/>
    <col min="1793" max="1793" width="16.375" style="862" bestFit="1" customWidth="1"/>
    <col min="1794" max="1794" width="14.125" style="862" bestFit="1" customWidth="1"/>
    <col min="1795" max="1797" width="9.75" style="862" bestFit="1" customWidth="1"/>
    <col min="1798" max="1798" width="14.125" style="862" bestFit="1" customWidth="1"/>
    <col min="1799" max="1799" width="15.25" style="862" customWidth="1"/>
    <col min="1800" max="1800" width="14.125" style="862" bestFit="1" customWidth="1"/>
    <col min="1801" max="1801" width="15.25" style="862" bestFit="1" customWidth="1"/>
    <col min="1802" max="1804" width="13.625" style="862" bestFit="1" customWidth="1"/>
    <col min="1805" max="1805" width="12" style="862" bestFit="1" customWidth="1"/>
    <col min="1806" max="1806" width="22.125" style="862" bestFit="1" customWidth="1"/>
    <col min="1807" max="1808" width="30.125" style="862" bestFit="1" customWidth="1"/>
    <col min="1809" max="1810" width="21" style="862" bestFit="1" customWidth="1"/>
    <col min="1811" max="1811" width="18.75" style="862" bestFit="1" customWidth="1"/>
    <col min="1812" max="1812" width="21" style="862" bestFit="1" customWidth="1"/>
    <col min="1813" max="1814" width="9.75" style="862" bestFit="1" customWidth="1"/>
    <col min="1815" max="1815" width="18.875" style="862" bestFit="1" customWidth="1"/>
    <col min="1816" max="1816" width="9.75" style="862" bestFit="1" customWidth="1"/>
    <col min="1817" max="1817" width="18.875" style="862" bestFit="1" customWidth="1"/>
    <col min="1818" max="1819" width="9.75" style="862" bestFit="1" customWidth="1"/>
    <col min="1820" max="1821" width="12.125" style="862" bestFit="1" customWidth="1"/>
    <col min="1822" max="1822" width="7.125" style="862" bestFit="1" customWidth="1"/>
    <col min="1823" max="1823" width="9.75" style="862" bestFit="1" customWidth="1"/>
    <col min="1824" max="1824" width="15.5" style="862" bestFit="1" customWidth="1"/>
    <col min="1825" max="1825" width="19.375" style="862" bestFit="1" customWidth="1"/>
    <col min="1826" max="1826" width="5.75" style="862" bestFit="1" customWidth="1"/>
    <col min="1827" max="1827" width="9.75" style="862" bestFit="1" customWidth="1"/>
    <col min="1828" max="1828" width="11.875" style="862" bestFit="1" customWidth="1"/>
    <col min="1829" max="1829" width="9.125" style="862" bestFit="1" customWidth="1"/>
    <col min="1830" max="1830" width="10.5" style="862" bestFit="1" customWidth="1"/>
    <col min="1831" max="1831" width="16.375" style="862" bestFit="1" customWidth="1"/>
    <col min="1832" max="1832" width="12.125" style="862" bestFit="1" customWidth="1"/>
    <col min="1833" max="1833" width="10.375" style="862" bestFit="1" customWidth="1"/>
    <col min="1834" max="1834" width="11.875" style="862" bestFit="1" customWidth="1"/>
    <col min="1835" max="1843" width="16.375" style="862" bestFit="1" customWidth="1"/>
    <col min="1844" max="1844" width="10.625" style="862" bestFit="1" customWidth="1"/>
    <col min="1845" max="1845" width="11.875" style="862" bestFit="1" customWidth="1"/>
    <col min="1846" max="1846" width="16.375" style="862" bestFit="1" customWidth="1"/>
    <col min="1847" max="1847" width="20.75" style="862" bestFit="1" customWidth="1"/>
    <col min="1848" max="1848" width="16.375" style="862" bestFit="1" customWidth="1"/>
    <col min="1849" max="1849" width="20.75" style="862" bestFit="1" customWidth="1"/>
    <col min="1850" max="1850" width="16.375" style="862" bestFit="1" customWidth="1"/>
    <col min="1851" max="1851" width="20.75" style="862" bestFit="1" customWidth="1"/>
    <col min="1852" max="1852" width="16.375" style="862" bestFit="1" customWidth="1"/>
    <col min="1853" max="1853" width="20.75" style="862" bestFit="1" customWidth="1"/>
    <col min="1854" max="1854" width="16.375" style="862" bestFit="1" customWidth="1"/>
    <col min="1855" max="1855" width="20.75" style="862" bestFit="1" customWidth="1"/>
    <col min="1856" max="1856" width="14.125" style="862" bestFit="1" customWidth="1"/>
    <col min="1857" max="1857" width="18.625" style="862" bestFit="1" customWidth="1"/>
    <col min="1858" max="1858" width="16.375" style="862" bestFit="1" customWidth="1"/>
    <col min="1859" max="1859" width="20.75" style="862" bestFit="1" customWidth="1"/>
    <col min="1860" max="1860" width="16.375" style="862" bestFit="1" customWidth="1"/>
    <col min="1861" max="1861" width="20.75" style="862" bestFit="1" customWidth="1"/>
    <col min="1862" max="1867" width="23" style="862" bestFit="1" customWidth="1"/>
    <col min="1868" max="1869" width="18.625" style="862" bestFit="1" customWidth="1"/>
    <col min="1870" max="1870" width="10.5" style="862" bestFit="1" customWidth="1"/>
    <col min="1871" max="1871" width="11.875" style="862" bestFit="1" customWidth="1"/>
    <col min="1872" max="1872" width="10.5" style="862" bestFit="1" customWidth="1"/>
    <col min="1873" max="1874" width="11.875" style="862" bestFit="1" customWidth="1"/>
    <col min="1875" max="1875" width="16.375" style="862" bestFit="1" customWidth="1"/>
    <col min="1876" max="1876" width="17.875" style="862" bestFit="1" customWidth="1"/>
    <col min="1877" max="1877" width="22.25" style="862" bestFit="1" customWidth="1"/>
    <col min="1878" max="1878" width="7.75" style="862" bestFit="1" customWidth="1"/>
    <col min="1879" max="1881" width="11.875" style="862" bestFit="1" customWidth="1"/>
    <col min="1882" max="1882" width="16.375" style="862" bestFit="1" customWidth="1"/>
    <col min="1883" max="1885" width="11.875" style="862" bestFit="1" customWidth="1"/>
    <col min="1886" max="1886" width="14.125" style="862" bestFit="1" customWidth="1"/>
    <col min="1887" max="1887" width="11.875" style="862" bestFit="1" customWidth="1"/>
    <col min="1888" max="1888" width="16.375" style="862" bestFit="1" customWidth="1"/>
    <col min="1889" max="1889" width="18.625" style="862" bestFit="1" customWidth="1"/>
    <col min="1890" max="1890" width="10.5" style="862" bestFit="1" customWidth="1"/>
    <col min="1891" max="1891" width="14.25" style="862" bestFit="1" customWidth="1"/>
    <col min="1892" max="1893" width="13.375" style="862" bestFit="1" customWidth="1"/>
    <col min="1894" max="1894" width="16.375" style="862" bestFit="1" customWidth="1"/>
    <col min="1895" max="1895" width="16.5" style="862" bestFit="1" customWidth="1"/>
    <col min="1896" max="1897" width="20.125" style="862" bestFit="1" customWidth="1"/>
    <col min="1898" max="1899" width="23" style="862" bestFit="1" customWidth="1"/>
    <col min="1900" max="1900" width="18.625" style="862" bestFit="1" customWidth="1"/>
    <col min="1901" max="1901" width="9.25" style="862" bestFit="1" customWidth="1"/>
    <col min="1902" max="1902" width="7.25" style="862" bestFit="1" customWidth="1"/>
    <col min="1903" max="1903" width="10.375" style="862" bestFit="1" customWidth="1"/>
    <col min="1904" max="1905" width="11.875" style="862" bestFit="1" customWidth="1"/>
    <col min="1906" max="1906" width="14.375" style="862" bestFit="1" customWidth="1"/>
    <col min="1907" max="1907" width="11.875" style="862" bestFit="1" customWidth="1"/>
    <col min="1908" max="1909" width="16.375" style="862" bestFit="1" customWidth="1"/>
    <col min="1910" max="1910" width="11.875" style="862" bestFit="1" customWidth="1"/>
    <col min="1911" max="1912" width="16.375" style="862" bestFit="1" customWidth="1"/>
    <col min="1913" max="1913" width="17.875" style="862" bestFit="1" customWidth="1"/>
    <col min="1914" max="1914" width="16.375" style="862" bestFit="1" customWidth="1"/>
    <col min="1915" max="1915" width="17.875" style="862" bestFit="1" customWidth="1"/>
    <col min="1916" max="1916" width="5.75" style="862" bestFit="1" customWidth="1"/>
    <col min="1917" max="1918" width="9.75" style="862" bestFit="1" customWidth="1"/>
    <col min="1919" max="1919" width="7.75" style="862" bestFit="1" customWidth="1"/>
    <col min="1920" max="1920" width="9.75" style="862" bestFit="1" customWidth="1"/>
    <col min="1921" max="1921" width="59.375" style="862" bestFit="1" customWidth="1"/>
    <col min="1922" max="1922" width="45.5" style="862" bestFit="1" customWidth="1"/>
    <col min="1923" max="1923" width="27.625" style="862" bestFit="1" customWidth="1"/>
    <col min="1924" max="1924" width="11.875" style="862" bestFit="1" customWidth="1"/>
    <col min="1925" max="1928" width="14.125" style="862" bestFit="1" customWidth="1"/>
    <col min="1929" max="1929" width="15.625" style="862" bestFit="1" customWidth="1"/>
    <col min="1930" max="1930" width="14.125" style="862" bestFit="1" customWidth="1"/>
    <col min="1931" max="1932" width="19.625" style="862" bestFit="1" customWidth="1"/>
    <col min="1933" max="1933" width="21.875" style="862" bestFit="1" customWidth="1"/>
    <col min="1934" max="1934" width="19.375" style="862" bestFit="1" customWidth="1"/>
    <col min="1935" max="1935" width="16.375" style="862" bestFit="1" customWidth="1"/>
    <col min="1936" max="1936" width="23" style="862" bestFit="1" customWidth="1"/>
    <col min="1937" max="1938" width="14.125" style="862" bestFit="1" customWidth="1"/>
    <col min="1939" max="1939" width="23.25" style="862" bestFit="1" customWidth="1"/>
    <col min="1940" max="1941" width="14.375" style="862" bestFit="1" customWidth="1"/>
    <col min="1942" max="1942" width="23.125" style="862" bestFit="1" customWidth="1"/>
    <col min="1943" max="1943" width="18.875" style="862" bestFit="1" customWidth="1"/>
    <col min="1944" max="1944" width="14.375" style="862" bestFit="1" customWidth="1"/>
    <col min="1945" max="1945" width="16.5" style="862" bestFit="1" customWidth="1"/>
    <col min="1946" max="1946" width="25.25" style="862" bestFit="1" customWidth="1"/>
    <col min="1947" max="1948" width="18.625" style="862" bestFit="1" customWidth="1"/>
    <col min="1949" max="1949" width="23" style="862" bestFit="1" customWidth="1"/>
    <col min="1950" max="1951" width="26.75" style="862" bestFit="1" customWidth="1"/>
    <col min="1952" max="1952" width="25.25" style="862" bestFit="1" customWidth="1"/>
    <col min="1953" max="1953" width="29.625" style="862" bestFit="1" customWidth="1"/>
    <col min="1954" max="1954" width="25.25" style="862" bestFit="1" customWidth="1"/>
    <col min="1955" max="1955" width="29.625" style="862" bestFit="1" customWidth="1"/>
    <col min="1956" max="1959" width="20.875" style="862" bestFit="1" customWidth="1"/>
    <col min="1960" max="1960" width="13.875" style="862" bestFit="1" customWidth="1"/>
    <col min="1961" max="1961" width="16.5" style="862" bestFit="1" customWidth="1"/>
    <col min="1962" max="1962" width="7.75" style="862" bestFit="1" customWidth="1"/>
    <col min="1963" max="1963" width="20.75" style="862" bestFit="1" customWidth="1"/>
    <col min="1964" max="1966" width="16.375" style="862" bestFit="1" customWidth="1"/>
    <col min="1967" max="1970" width="31" style="862" bestFit="1" customWidth="1"/>
    <col min="1971" max="1972" width="18.625" style="862" bestFit="1" customWidth="1"/>
    <col min="1973" max="1973" width="16.375" style="862" bestFit="1" customWidth="1"/>
    <col min="1974" max="1975" width="18.625" style="862" bestFit="1" customWidth="1"/>
    <col min="1976" max="1976" width="16.375" style="862" bestFit="1" customWidth="1"/>
    <col min="1977" max="1978" width="18.625" style="862" bestFit="1" customWidth="1"/>
    <col min="1979" max="1979" width="20.75" style="862" bestFit="1" customWidth="1"/>
    <col min="1980" max="1981" width="23" style="862" bestFit="1" customWidth="1"/>
    <col min="1982" max="1982" width="25.25" style="862" bestFit="1" customWidth="1"/>
    <col min="1983" max="1983" width="23" style="862" bestFit="1" customWidth="1"/>
    <col min="1984" max="1984" width="20.75" style="862" bestFit="1" customWidth="1"/>
    <col min="1985" max="1986" width="23" style="862" bestFit="1" customWidth="1"/>
    <col min="1987" max="1987" width="25.25" style="862" bestFit="1" customWidth="1"/>
    <col min="1988" max="1988" width="23" style="862" bestFit="1" customWidth="1"/>
    <col min="1989" max="1989" width="18.625" style="862" bestFit="1" customWidth="1"/>
    <col min="1990" max="1992" width="20.75" style="862" bestFit="1" customWidth="1"/>
    <col min="1993" max="1993" width="19.75" style="862" bestFit="1" customWidth="1"/>
    <col min="1994" max="1995" width="22" style="862" bestFit="1" customWidth="1"/>
    <col min="1996" max="1996" width="14.125" style="862" bestFit="1" customWidth="1"/>
    <col min="1997" max="1998" width="20.75" style="862" bestFit="1" customWidth="1"/>
    <col min="1999" max="2000" width="18.625" style="862" bestFit="1" customWidth="1"/>
    <col min="2001" max="2003" width="20.75" style="862" bestFit="1" customWidth="1"/>
    <col min="2004" max="2005" width="23" style="862" bestFit="1" customWidth="1"/>
    <col min="2006" max="2006" width="20.75" style="862" bestFit="1" customWidth="1"/>
    <col min="2007" max="2008" width="23" style="862" bestFit="1" customWidth="1"/>
    <col min="2009" max="2009" width="25.25" style="862" bestFit="1" customWidth="1"/>
    <col min="2010" max="2011" width="23" style="862" bestFit="1" customWidth="1"/>
    <col min="2012" max="2014" width="25.25" style="862" bestFit="1" customWidth="1"/>
    <col min="2015" max="2016" width="27.5" style="862" bestFit="1" customWidth="1"/>
    <col min="2017" max="2017" width="25.25" style="862" bestFit="1" customWidth="1"/>
    <col min="2018" max="2019" width="27.5" style="862" bestFit="1" customWidth="1"/>
    <col min="2020" max="2020" width="29.625" style="862" bestFit="1" customWidth="1"/>
    <col min="2021" max="2021" width="27.5" style="862" bestFit="1" customWidth="1"/>
    <col min="2022" max="2022" width="24.5" style="862" bestFit="1" customWidth="1"/>
    <col min="2023" max="2023" width="29" style="862" bestFit="1" customWidth="1"/>
    <col min="2024" max="2025" width="20.75" style="862" bestFit="1" customWidth="1"/>
    <col min="2026" max="2026" width="27.5" style="862" bestFit="1" customWidth="1"/>
    <col min="2027" max="2028" width="23" style="862" bestFit="1" customWidth="1"/>
    <col min="2029" max="2029" width="29.625" style="862" bestFit="1" customWidth="1"/>
    <col min="2030" max="2030" width="9.125" style="862" bestFit="1" customWidth="1"/>
    <col min="2031" max="2033" width="18.125" style="862" bestFit="1" customWidth="1"/>
    <col min="2034" max="2034" width="20.375" style="862" bestFit="1" customWidth="1"/>
    <col min="2035" max="2035" width="25.25" style="862" bestFit="1" customWidth="1"/>
    <col min="2036" max="2036" width="27.5" style="862" bestFit="1" customWidth="1"/>
    <col min="2037" max="2038" width="9.125" style="862" bestFit="1" customWidth="1"/>
    <col min="2039" max="2039" width="11.25" style="862" bestFit="1" customWidth="1"/>
    <col min="2040" max="2040" width="15" style="862" bestFit="1" customWidth="1"/>
    <col min="2041" max="2041" width="16.375" style="862" bestFit="1" customWidth="1"/>
    <col min="2042" max="2044" width="23.25" style="862" bestFit="1" customWidth="1"/>
    <col min="2045" max="2046" width="20.75" style="862" bestFit="1" customWidth="1"/>
    <col min="2047" max="2047" width="6.625" style="862" bestFit="1" customWidth="1"/>
    <col min="2048" max="2048" width="9" style="862"/>
    <col min="2049" max="2049" width="16.375" style="862" bestFit="1" customWidth="1"/>
    <col min="2050" max="2050" width="14.125" style="862" bestFit="1" customWidth="1"/>
    <col min="2051" max="2053" width="9.75" style="862" bestFit="1" customWidth="1"/>
    <col min="2054" max="2054" width="14.125" style="862" bestFit="1" customWidth="1"/>
    <col min="2055" max="2055" width="15.25" style="862" customWidth="1"/>
    <col min="2056" max="2056" width="14.125" style="862" bestFit="1" customWidth="1"/>
    <col min="2057" max="2057" width="15.25" style="862" bestFit="1" customWidth="1"/>
    <col min="2058" max="2060" width="13.625" style="862" bestFit="1" customWidth="1"/>
    <col min="2061" max="2061" width="12" style="862" bestFit="1" customWidth="1"/>
    <col min="2062" max="2062" width="22.125" style="862" bestFit="1" customWidth="1"/>
    <col min="2063" max="2064" width="30.125" style="862" bestFit="1" customWidth="1"/>
    <col min="2065" max="2066" width="21" style="862" bestFit="1" customWidth="1"/>
    <col min="2067" max="2067" width="18.75" style="862" bestFit="1" customWidth="1"/>
    <col min="2068" max="2068" width="21" style="862" bestFit="1" customWidth="1"/>
    <col min="2069" max="2070" width="9.75" style="862" bestFit="1" customWidth="1"/>
    <col min="2071" max="2071" width="18.875" style="862" bestFit="1" customWidth="1"/>
    <col min="2072" max="2072" width="9.75" style="862" bestFit="1" customWidth="1"/>
    <col min="2073" max="2073" width="18.875" style="862" bestFit="1" customWidth="1"/>
    <col min="2074" max="2075" width="9.75" style="862" bestFit="1" customWidth="1"/>
    <col min="2076" max="2077" width="12.125" style="862" bestFit="1" customWidth="1"/>
    <col min="2078" max="2078" width="7.125" style="862" bestFit="1" customWidth="1"/>
    <col min="2079" max="2079" width="9.75" style="862" bestFit="1" customWidth="1"/>
    <col min="2080" max="2080" width="15.5" style="862" bestFit="1" customWidth="1"/>
    <col min="2081" max="2081" width="19.375" style="862" bestFit="1" customWidth="1"/>
    <col min="2082" max="2082" width="5.75" style="862" bestFit="1" customWidth="1"/>
    <col min="2083" max="2083" width="9.75" style="862" bestFit="1" customWidth="1"/>
    <col min="2084" max="2084" width="11.875" style="862" bestFit="1" customWidth="1"/>
    <col min="2085" max="2085" width="9.125" style="862" bestFit="1" customWidth="1"/>
    <col min="2086" max="2086" width="10.5" style="862" bestFit="1" customWidth="1"/>
    <col min="2087" max="2087" width="16.375" style="862" bestFit="1" customWidth="1"/>
    <col min="2088" max="2088" width="12.125" style="862" bestFit="1" customWidth="1"/>
    <col min="2089" max="2089" width="10.375" style="862" bestFit="1" customWidth="1"/>
    <col min="2090" max="2090" width="11.875" style="862" bestFit="1" customWidth="1"/>
    <col min="2091" max="2099" width="16.375" style="862" bestFit="1" customWidth="1"/>
    <col min="2100" max="2100" width="10.625" style="862" bestFit="1" customWidth="1"/>
    <col min="2101" max="2101" width="11.875" style="862" bestFit="1" customWidth="1"/>
    <col min="2102" max="2102" width="16.375" style="862" bestFit="1" customWidth="1"/>
    <col min="2103" max="2103" width="20.75" style="862" bestFit="1" customWidth="1"/>
    <col min="2104" max="2104" width="16.375" style="862" bestFit="1" customWidth="1"/>
    <col min="2105" max="2105" width="20.75" style="862" bestFit="1" customWidth="1"/>
    <col min="2106" max="2106" width="16.375" style="862" bestFit="1" customWidth="1"/>
    <col min="2107" max="2107" width="20.75" style="862" bestFit="1" customWidth="1"/>
    <col min="2108" max="2108" width="16.375" style="862" bestFit="1" customWidth="1"/>
    <col min="2109" max="2109" width="20.75" style="862" bestFit="1" customWidth="1"/>
    <col min="2110" max="2110" width="16.375" style="862" bestFit="1" customWidth="1"/>
    <col min="2111" max="2111" width="20.75" style="862" bestFit="1" customWidth="1"/>
    <col min="2112" max="2112" width="14.125" style="862" bestFit="1" customWidth="1"/>
    <col min="2113" max="2113" width="18.625" style="862" bestFit="1" customWidth="1"/>
    <col min="2114" max="2114" width="16.375" style="862" bestFit="1" customWidth="1"/>
    <col min="2115" max="2115" width="20.75" style="862" bestFit="1" customWidth="1"/>
    <col min="2116" max="2116" width="16.375" style="862" bestFit="1" customWidth="1"/>
    <col min="2117" max="2117" width="20.75" style="862" bestFit="1" customWidth="1"/>
    <col min="2118" max="2123" width="23" style="862" bestFit="1" customWidth="1"/>
    <col min="2124" max="2125" width="18.625" style="862" bestFit="1" customWidth="1"/>
    <col min="2126" max="2126" width="10.5" style="862" bestFit="1" customWidth="1"/>
    <col min="2127" max="2127" width="11.875" style="862" bestFit="1" customWidth="1"/>
    <col min="2128" max="2128" width="10.5" style="862" bestFit="1" customWidth="1"/>
    <col min="2129" max="2130" width="11.875" style="862" bestFit="1" customWidth="1"/>
    <col min="2131" max="2131" width="16.375" style="862" bestFit="1" customWidth="1"/>
    <col min="2132" max="2132" width="17.875" style="862" bestFit="1" customWidth="1"/>
    <col min="2133" max="2133" width="22.25" style="862" bestFit="1" customWidth="1"/>
    <col min="2134" max="2134" width="7.75" style="862" bestFit="1" customWidth="1"/>
    <col min="2135" max="2137" width="11.875" style="862" bestFit="1" customWidth="1"/>
    <col min="2138" max="2138" width="16.375" style="862" bestFit="1" customWidth="1"/>
    <col min="2139" max="2141" width="11.875" style="862" bestFit="1" customWidth="1"/>
    <col min="2142" max="2142" width="14.125" style="862" bestFit="1" customWidth="1"/>
    <col min="2143" max="2143" width="11.875" style="862" bestFit="1" customWidth="1"/>
    <col min="2144" max="2144" width="16.375" style="862" bestFit="1" customWidth="1"/>
    <col min="2145" max="2145" width="18.625" style="862" bestFit="1" customWidth="1"/>
    <col min="2146" max="2146" width="10.5" style="862" bestFit="1" customWidth="1"/>
    <col min="2147" max="2147" width="14.25" style="862" bestFit="1" customWidth="1"/>
    <col min="2148" max="2149" width="13.375" style="862" bestFit="1" customWidth="1"/>
    <col min="2150" max="2150" width="16.375" style="862" bestFit="1" customWidth="1"/>
    <col min="2151" max="2151" width="16.5" style="862" bestFit="1" customWidth="1"/>
    <col min="2152" max="2153" width="20.125" style="862" bestFit="1" customWidth="1"/>
    <col min="2154" max="2155" width="23" style="862" bestFit="1" customWidth="1"/>
    <col min="2156" max="2156" width="18.625" style="862" bestFit="1" customWidth="1"/>
    <col min="2157" max="2157" width="9.25" style="862" bestFit="1" customWidth="1"/>
    <col min="2158" max="2158" width="7.25" style="862" bestFit="1" customWidth="1"/>
    <col min="2159" max="2159" width="10.375" style="862" bestFit="1" customWidth="1"/>
    <col min="2160" max="2161" width="11.875" style="862" bestFit="1" customWidth="1"/>
    <col min="2162" max="2162" width="14.375" style="862" bestFit="1" customWidth="1"/>
    <col min="2163" max="2163" width="11.875" style="862" bestFit="1" customWidth="1"/>
    <col min="2164" max="2165" width="16.375" style="862" bestFit="1" customWidth="1"/>
    <col min="2166" max="2166" width="11.875" style="862" bestFit="1" customWidth="1"/>
    <col min="2167" max="2168" width="16.375" style="862" bestFit="1" customWidth="1"/>
    <col min="2169" max="2169" width="17.875" style="862" bestFit="1" customWidth="1"/>
    <col min="2170" max="2170" width="16.375" style="862" bestFit="1" customWidth="1"/>
    <col min="2171" max="2171" width="17.875" style="862" bestFit="1" customWidth="1"/>
    <col min="2172" max="2172" width="5.75" style="862" bestFit="1" customWidth="1"/>
    <col min="2173" max="2174" width="9.75" style="862" bestFit="1" customWidth="1"/>
    <col min="2175" max="2175" width="7.75" style="862" bestFit="1" customWidth="1"/>
    <col min="2176" max="2176" width="9.75" style="862" bestFit="1" customWidth="1"/>
    <col min="2177" max="2177" width="59.375" style="862" bestFit="1" customWidth="1"/>
    <col min="2178" max="2178" width="45.5" style="862" bestFit="1" customWidth="1"/>
    <col min="2179" max="2179" width="27.625" style="862" bestFit="1" customWidth="1"/>
    <col min="2180" max="2180" width="11.875" style="862" bestFit="1" customWidth="1"/>
    <col min="2181" max="2184" width="14.125" style="862" bestFit="1" customWidth="1"/>
    <col min="2185" max="2185" width="15.625" style="862" bestFit="1" customWidth="1"/>
    <col min="2186" max="2186" width="14.125" style="862" bestFit="1" customWidth="1"/>
    <col min="2187" max="2188" width="19.625" style="862" bestFit="1" customWidth="1"/>
    <col min="2189" max="2189" width="21.875" style="862" bestFit="1" customWidth="1"/>
    <col min="2190" max="2190" width="19.375" style="862" bestFit="1" customWidth="1"/>
    <col min="2191" max="2191" width="16.375" style="862" bestFit="1" customWidth="1"/>
    <col min="2192" max="2192" width="23" style="862" bestFit="1" customWidth="1"/>
    <col min="2193" max="2194" width="14.125" style="862" bestFit="1" customWidth="1"/>
    <col min="2195" max="2195" width="23.25" style="862" bestFit="1" customWidth="1"/>
    <col min="2196" max="2197" width="14.375" style="862" bestFit="1" customWidth="1"/>
    <col min="2198" max="2198" width="23.125" style="862" bestFit="1" customWidth="1"/>
    <col min="2199" max="2199" width="18.875" style="862" bestFit="1" customWidth="1"/>
    <col min="2200" max="2200" width="14.375" style="862" bestFit="1" customWidth="1"/>
    <col min="2201" max="2201" width="16.5" style="862" bestFit="1" customWidth="1"/>
    <col min="2202" max="2202" width="25.25" style="862" bestFit="1" customWidth="1"/>
    <col min="2203" max="2204" width="18.625" style="862" bestFit="1" customWidth="1"/>
    <col min="2205" max="2205" width="23" style="862" bestFit="1" customWidth="1"/>
    <col min="2206" max="2207" width="26.75" style="862" bestFit="1" customWidth="1"/>
    <col min="2208" max="2208" width="25.25" style="862" bestFit="1" customWidth="1"/>
    <col min="2209" max="2209" width="29.625" style="862" bestFit="1" customWidth="1"/>
    <col min="2210" max="2210" width="25.25" style="862" bestFit="1" customWidth="1"/>
    <col min="2211" max="2211" width="29.625" style="862" bestFit="1" customWidth="1"/>
    <col min="2212" max="2215" width="20.875" style="862" bestFit="1" customWidth="1"/>
    <col min="2216" max="2216" width="13.875" style="862" bestFit="1" customWidth="1"/>
    <col min="2217" max="2217" width="16.5" style="862" bestFit="1" customWidth="1"/>
    <col min="2218" max="2218" width="7.75" style="862" bestFit="1" customWidth="1"/>
    <col min="2219" max="2219" width="20.75" style="862" bestFit="1" customWidth="1"/>
    <col min="2220" max="2222" width="16.375" style="862" bestFit="1" customWidth="1"/>
    <col min="2223" max="2226" width="31" style="862" bestFit="1" customWidth="1"/>
    <col min="2227" max="2228" width="18.625" style="862" bestFit="1" customWidth="1"/>
    <col min="2229" max="2229" width="16.375" style="862" bestFit="1" customWidth="1"/>
    <col min="2230" max="2231" width="18.625" style="862" bestFit="1" customWidth="1"/>
    <col min="2232" max="2232" width="16.375" style="862" bestFit="1" customWidth="1"/>
    <col min="2233" max="2234" width="18.625" style="862" bestFit="1" customWidth="1"/>
    <col min="2235" max="2235" width="20.75" style="862" bestFit="1" customWidth="1"/>
    <col min="2236" max="2237" width="23" style="862" bestFit="1" customWidth="1"/>
    <col min="2238" max="2238" width="25.25" style="862" bestFit="1" customWidth="1"/>
    <col min="2239" max="2239" width="23" style="862" bestFit="1" customWidth="1"/>
    <col min="2240" max="2240" width="20.75" style="862" bestFit="1" customWidth="1"/>
    <col min="2241" max="2242" width="23" style="862" bestFit="1" customWidth="1"/>
    <col min="2243" max="2243" width="25.25" style="862" bestFit="1" customWidth="1"/>
    <col min="2244" max="2244" width="23" style="862" bestFit="1" customWidth="1"/>
    <col min="2245" max="2245" width="18.625" style="862" bestFit="1" customWidth="1"/>
    <col min="2246" max="2248" width="20.75" style="862" bestFit="1" customWidth="1"/>
    <col min="2249" max="2249" width="19.75" style="862" bestFit="1" customWidth="1"/>
    <col min="2250" max="2251" width="22" style="862" bestFit="1" customWidth="1"/>
    <col min="2252" max="2252" width="14.125" style="862" bestFit="1" customWidth="1"/>
    <col min="2253" max="2254" width="20.75" style="862" bestFit="1" customWidth="1"/>
    <col min="2255" max="2256" width="18.625" style="862" bestFit="1" customWidth="1"/>
    <col min="2257" max="2259" width="20.75" style="862" bestFit="1" customWidth="1"/>
    <col min="2260" max="2261" width="23" style="862" bestFit="1" customWidth="1"/>
    <col min="2262" max="2262" width="20.75" style="862" bestFit="1" customWidth="1"/>
    <col min="2263" max="2264" width="23" style="862" bestFit="1" customWidth="1"/>
    <col min="2265" max="2265" width="25.25" style="862" bestFit="1" customWidth="1"/>
    <col min="2266" max="2267" width="23" style="862" bestFit="1" customWidth="1"/>
    <col min="2268" max="2270" width="25.25" style="862" bestFit="1" customWidth="1"/>
    <col min="2271" max="2272" width="27.5" style="862" bestFit="1" customWidth="1"/>
    <col min="2273" max="2273" width="25.25" style="862" bestFit="1" customWidth="1"/>
    <col min="2274" max="2275" width="27.5" style="862" bestFit="1" customWidth="1"/>
    <col min="2276" max="2276" width="29.625" style="862" bestFit="1" customWidth="1"/>
    <col min="2277" max="2277" width="27.5" style="862" bestFit="1" customWidth="1"/>
    <col min="2278" max="2278" width="24.5" style="862" bestFit="1" customWidth="1"/>
    <col min="2279" max="2279" width="29" style="862" bestFit="1" customWidth="1"/>
    <col min="2280" max="2281" width="20.75" style="862" bestFit="1" customWidth="1"/>
    <col min="2282" max="2282" width="27.5" style="862" bestFit="1" customWidth="1"/>
    <col min="2283" max="2284" width="23" style="862" bestFit="1" customWidth="1"/>
    <col min="2285" max="2285" width="29.625" style="862" bestFit="1" customWidth="1"/>
    <col min="2286" max="2286" width="9.125" style="862" bestFit="1" customWidth="1"/>
    <col min="2287" max="2289" width="18.125" style="862" bestFit="1" customWidth="1"/>
    <col min="2290" max="2290" width="20.375" style="862" bestFit="1" customWidth="1"/>
    <col min="2291" max="2291" width="25.25" style="862" bestFit="1" customWidth="1"/>
    <col min="2292" max="2292" width="27.5" style="862" bestFit="1" customWidth="1"/>
    <col min="2293" max="2294" width="9.125" style="862" bestFit="1" customWidth="1"/>
    <col min="2295" max="2295" width="11.25" style="862" bestFit="1" customWidth="1"/>
    <col min="2296" max="2296" width="15" style="862" bestFit="1" customWidth="1"/>
    <col min="2297" max="2297" width="16.375" style="862" bestFit="1" customWidth="1"/>
    <col min="2298" max="2300" width="23.25" style="862" bestFit="1" customWidth="1"/>
    <col min="2301" max="2302" width="20.75" style="862" bestFit="1" customWidth="1"/>
    <col min="2303" max="2303" width="6.625" style="862" bestFit="1" customWidth="1"/>
    <col min="2304" max="2304" width="9" style="862"/>
    <col min="2305" max="2305" width="16.375" style="862" bestFit="1" customWidth="1"/>
    <col min="2306" max="2306" width="14.125" style="862" bestFit="1" customWidth="1"/>
    <col min="2307" max="2309" width="9.75" style="862" bestFit="1" customWidth="1"/>
    <col min="2310" max="2310" width="14.125" style="862" bestFit="1" customWidth="1"/>
    <col min="2311" max="2311" width="15.25" style="862" customWidth="1"/>
    <col min="2312" max="2312" width="14.125" style="862" bestFit="1" customWidth="1"/>
    <col min="2313" max="2313" width="15.25" style="862" bestFit="1" customWidth="1"/>
    <col min="2314" max="2316" width="13.625" style="862" bestFit="1" customWidth="1"/>
    <col min="2317" max="2317" width="12" style="862" bestFit="1" customWidth="1"/>
    <col min="2318" max="2318" width="22.125" style="862" bestFit="1" customWidth="1"/>
    <col min="2319" max="2320" width="30.125" style="862" bestFit="1" customWidth="1"/>
    <col min="2321" max="2322" width="21" style="862" bestFit="1" customWidth="1"/>
    <col min="2323" max="2323" width="18.75" style="862" bestFit="1" customWidth="1"/>
    <col min="2324" max="2324" width="21" style="862" bestFit="1" customWidth="1"/>
    <col min="2325" max="2326" width="9.75" style="862" bestFit="1" customWidth="1"/>
    <col min="2327" max="2327" width="18.875" style="862" bestFit="1" customWidth="1"/>
    <col min="2328" max="2328" width="9.75" style="862" bestFit="1" customWidth="1"/>
    <col min="2329" max="2329" width="18.875" style="862" bestFit="1" customWidth="1"/>
    <col min="2330" max="2331" width="9.75" style="862" bestFit="1" customWidth="1"/>
    <col min="2332" max="2333" width="12.125" style="862" bestFit="1" customWidth="1"/>
    <col min="2334" max="2334" width="7.125" style="862" bestFit="1" customWidth="1"/>
    <col min="2335" max="2335" width="9.75" style="862" bestFit="1" customWidth="1"/>
    <col min="2336" max="2336" width="15.5" style="862" bestFit="1" customWidth="1"/>
    <col min="2337" max="2337" width="19.375" style="862" bestFit="1" customWidth="1"/>
    <col min="2338" max="2338" width="5.75" style="862" bestFit="1" customWidth="1"/>
    <col min="2339" max="2339" width="9.75" style="862" bestFit="1" customWidth="1"/>
    <col min="2340" max="2340" width="11.875" style="862" bestFit="1" customWidth="1"/>
    <col min="2341" max="2341" width="9.125" style="862" bestFit="1" customWidth="1"/>
    <col min="2342" max="2342" width="10.5" style="862" bestFit="1" customWidth="1"/>
    <col min="2343" max="2343" width="16.375" style="862" bestFit="1" customWidth="1"/>
    <col min="2344" max="2344" width="12.125" style="862" bestFit="1" customWidth="1"/>
    <col min="2345" max="2345" width="10.375" style="862" bestFit="1" customWidth="1"/>
    <col min="2346" max="2346" width="11.875" style="862" bestFit="1" customWidth="1"/>
    <col min="2347" max="2355" width="16.375" style="862" bestFit="1" customWidth="1"/>
    <col min="2356" max="2356" width="10.625" style="862" bestFit="1" customWidth="1"/>
    <col min="2357" max="2357" width="11.875" style="862" bestFit="1" customWidth="1"/>
    <col min="2358" max="2358" width="16.375" style="862" bestFit="1" customWidth="1"/>
    <col min="2359" max="2359" width="20.75" style="862" bestFit="1" customWidth="1"/>
    <col min="2360" max="2360" width="16.375" style="862" bestFit="1" customWidth="1"/>
    <col min="2361" max="2361" width="20.75" style="862" bestFit="1" customWidth="1"/>
    <col min="2362" max="2362" width="16.375" style="862" bestFit="1" customWidth="1"/>
    <col min="2363" max="2363" width="20.75" style="862" bestFit="1" customWidth="1"/>
    <col min="2364" max="2364" width="16.375" style="862" bestFit="1" customWidth="1"/>
    <col min="2365" max="2365" width="20.75" style="862" bestFit="1" customWidth="1"/>
    <col min="2366" max="2366" width="16.375" style="862" bestFit="1" customWidth="1"/>
    <col min="2367" max="2367" width="20.75" style="862" bestFit="1" customWidth="1"/>
    <col min="2368" max="2368" width="14.125" style="862" bestFit="1" customWidth="1"/>
    <col min="2369" max="2369" width="18.625" style="862" bestFit="1" customWidth="1"/>
    <col min="2370" max="2370" width="16.375" style="862" bestFit="1" customWidth="1"/>
    <col min="2371" max="2371" width="20.75" style="862" bestFit="1" customWidth="1"/>
    <col min="2372" max="2372" width="16.375" style="862" bestFit="1" customWidth="1"/>
    <col min="2373" max="2373" width="20.75" style="862" bestFit="1" customWidth="1"/>
    <col min="2374" max="2379" width="23" style="862" bestFit="1" customWidth="1"/>
    <col min="2380" max="2381" width="18.625" style="862" bestFit="1" customWidth="1"/>
    <col min="2382" max="2382" width="10.5" style="862" bestFit="1" customWidth="1"/>
    <col min="2383" max="2383" width="11.875" style="862" bestFit="1" customWidth="1"/>
    <col min="2384" max="2384" width="10.5" style="862" bestFit="1" customWidth="1"/>
    <col min="2385" max="2386" width="11.875" style="862" bestFit="1" customWidth="1"/>
    <col min="2387" max="2387" width="16.375" style="862" bestFit="1" customWidth="1"/>
    <col min="2388" max="2388" width="17.875" style="862" bestFit="1" customWidth="1"/>
    <col min="2389" max="2389" width="22.25" style="862" bestFit="1" customWidth="1"/>
    <col min="2390" max="2390" width="7.75" style="862" bestFit="1" customWidth="1"/>
    <col min="2391" max="2393" width="11.875" style="862" bestFit="1" customWidth="1"/>
    <col min="2394" max="2394" width="16.375" style="862" bestFit="1" customWidth="1"/>
    <col min="2395" max="2397" width="11.875" style="862" bestFit="1" customWidth="1"/>
    <col min="2398" max="2398" width="14.125" style="862" bestFit="1" customWidth="1"/>
    <col min="2399" max="2399" width="11.875" style="862" bestFit="1" customWidth="1"/>
    <col min="2400" max="2400" width="16.375" style="862" bestFit="1" customWidth="1"/>
    <col min="2401" max="2401" width="18.625" style="862" bestFit="1" customWidth="1"/>
    <col min="2402" max="2402" width="10.5" style="862" bestFit="1" customWidth="1"/>
    <col min="2403" max="2403" width="14.25" style="862" bestFit="1" customWidth="1"/>
    <col min="2404" max="2405" width="13.375" style="862" bestFit="1" customWidth="1"/>
    <col min="2406" max="2406" width="16.375" style="862" bestFit="1" customWidth="1"/>
    <col min="2407" max="2407" width="16.5" style="862" bestFit="1" customWidth="1"/>
    <col min="2408" max="2409" width="20.125" style="862" bestFit="1" customWidth="1"/>
    <col min="2410" max="2411" width="23" style="862" bestFit="1" customWidth="1"/>
    <col min="2412" max="2412" width="18.625" style="862" bestFit="1" customWidth="1"/>
    <col min="2413" max="2413" width="9.25" style="862" bestFit="1" customWidth="1"/>
    <col min="2414" max="2414" width="7.25" style="862" bestFit="1" customWidth="1"/>
    <col min="2415" max="2415" width="10.375" style="862" bestFit="1" customWidth="1"/>
    <col min="2416" max="2417" width="11.875" style="862" bestFit="1" customWidth="1"/>
    <col min="2418" max="2418" width="14.375" style="862" bestFit="1" customWidth="1"/>
    <col min="2419" max="2419" width="11.875" style="862" bestFit="1" customWidth="1"/>
    <col min="2420" max="2421" width="16.375" style="862" bestFit="1" customWidth="1"/>
    <col min="2422" max="2422" width="11.875" style="862" bestFit="1" customWidth="1"/>
    <col min="2423" max="2424" width="16.375" style="862" bestFit="1" customWidth="1"/>
    <col min="2425" max="2425" width="17.875" style="862" bestFit="1" customWidth="1"/>
    <col min="2426" max="2426" width="16.375" style="862" bestFit="1" customWidth="1"/>
    <col min="2427" max="2427" width="17.875" style="862" bestFit="1" customWidth="1"/>
    <col min="2428" max="2428" width="5.75" style="862" bestFit="1" customWidth="1"/>
    <col min="2429" max="2430" width="9.75" style="862" bestFit="1" customWidth="1"/>
    <col min="2431" max="2431" width="7.75" style="862" bestFit="1" customWidth="1"/>
    <col min="2432" max="2432" width="9.75" style="862" bestFit="1" customWidth="1"/>
    <col min="2433" max="2433" width="59.375" style="862" bestFit="1" customWidth="1"/>
    <col min="2434" max="2434" width="45.5" style="862" bestFit="1" customWidth="1"/>
    <col min="2435" max="2435" width="27.625" style="862" bestFit="1" customWidth="1"/>
    <col min="2436" max="2436" width="11.875" style="862" bestFit="1" customWidth="1"/>
    <col min="2437" max="2440" width="14.125" style="862" bestFit="1" customWidth="1"/>
    <col min="2441" max="2441" width="15.625" style="862" bestFit="1" customWidth="1"/>
    <col min="2442" max="2442" width="14.125" style="862" bestFit="1" customWidth="1"/>
    <col min="2443" max="2444" width="19.625" style="862" bestFit="1" customWidth="1"/>
    <col min="2445" max="2445" width="21.875" style="862" bestFit="1" customWidth="1"/>
    <col min="2446" max="2446" width="19.375" style="862" bestFit="1" customWidth="1"/>
    <col min="2447" max="2447" width="16.375" style="862" bestFit="1" customWidth="1"/>
    <col min="2448" max="2448" width="23" style="862" bestFit="1" customWidth="1"/>
    <col min="2449" max="2450" width="14.125" style="862" bestFit="1" customWidth="1"/>
    <col min="2451" max="2451" width="23.25" style="862" bestFit="1" customWidth="1"/>
    <col min="2452" max="2453" width="14.375" style="862" bestFit="1" customWidth="1"/>
    <col min="2454" max="2454" width="23.125" style="862" bestFit="1" customWidth="1"/>
    <col min="2455" max="2455" width="18.875" style="862" bestFit="1" customWidth="1"/>
    <col min="2456" max="2456" width="14.375" style="862" bestFit="1" customWidth="1"/>
    <col min="2457" max="2457" width="16.5" style="862" bestFit="1" customWidth="1"/>
    <col min="2458" max="2458" width="25.25" style="862" bestFit="1" customWidth="1"/>
    <col min="2459" max="2460" width="18.625" style="862" bestFit="1" customWidth="1"/>
    <col min="2461" max="2461" width="23" style="862" bestFit="1" customWidth="1"/>
    <col min="2462" max="2463" width="26.75" style="862" bestFit="1" customWidth="1"/>
    <col min="2464" max="2464" width="25.25" style="862" bestFit="1" customWidth="1"/>
    <col min="2465" max="2465" width="29.625" style="862" bestFit="1" customWidth="1"/>
    <col min="2466" max="2466" width="25.25" style="862" bestFit="1" customWidth="1"/>
    <col min="2467" max="2467" width="29.625" style="862" bestFit="1" customWidth="1"/>
    <col min="2468" max="2471" width="20.875" style="862" bestFit="1" customWidth="1"/>
    <col min="2472" max="2472" width="13.875" style="862" bestFit="1" customWidth="1"/>
    <col min="2473" max="2473" width="16.5" style="862" bestFit="1" customWidth="1"/>
    <col min="2474" max="2474" width="7.75" style="862" bestFit="1" customWidth="1"/>
    <col min="2475" max="2475" width="20.75" style="862" bestFit="1" customWidth="1"/>
    <col min="2476" max="2478" width="16.375" style="862" bestFit="1" customWidth="1"/>
    <col min="2479" max="2482" width="31" style="862" bestFit="1" customWidth="1"/>
    <col min="2483" max="2484" width="18.625" style="862" bestFit="1" customWidth="1"/>
    <col min="2485" max="2485" width="16.375" style="862" bestFit="1" customWidth="1"/>
    <col min="2486" max="2487" width="18.625" style="862" bestFit="1" customWidth="1"/>
    <col min="2488" max="2488" width="16.375" style="862" bestFit="1" customWidth="1"/>
    <col min="2489" max="2490" width="18.625" style="862" bestFit="1" customWidth="1"/>
    <col min="2491" max="2491" width="20.75" style="862" bestFit="1" customWidth="1"/>
    <col min="2492" max="2493" width="23" style="862" bestFit="1" customWidth="1"/>
    <col min="2494" max="2494" width="25.25" style="862" bestFit="1" customWidth="1"/>
    <col min="2495" max="2495" width="23" style="862" bestFit="1" customWidth="1"/>
    <col min="2496" max="2496" width="20.75" style="862" bestFit="1" customWidth="1"/>
    <col min="2497" max="2498" width="23" style="862" bestFit="1" customWidth="1"/>
    <col min="2499" max="2499" width="25.25" style="862" bestFit="1" customWidth="1"/>
    <col min="2500" max="2500" width="23" style="862" bestFit="1" customWidth="1"/>
    <col min="2501" max="2501" width="18.625" style="862" bestFit="1" customWidth="1"/>
    <col min="2502" max="2504" width="20.75" style="862" bestFit="1" customWidth="1"/>
    <col min="2505" max="2505" width="19.75" style="862" bestFit="1" customWidth="1"/>
    <col min="2506" max="2507" width="22" style="862" bestFit="1" customWidth="1"/>
    <col min="2508" max="2508" width="14.125" style="862" bestFit="1" customWidth="1"/>
    <col min="2509" max="2510" width="20.75" style="862" bestFit="1" customWidth="1"/>
    <col min="2511" max="2512" width="18.625" style="862" bestFit="1" customWidth="1"/>
    <col min="2513" max="2515" width="20.75" style="862" bestFit="1" customWidth="1"/>
    <col min="2516" max="2517" width="23" style="862" bestFit="1" customWidth="1"/>
    <col min="2518" max="2518" width="20.75" style="862" bestFit="1" customWidth="1"/>
    <col min="2519" max="2520" width="23" style="862" bestFit="1" customWidth="1"/>
    <col min="2521" max="2521" width="25.25" style="862" bestFit="1" customWidth="1"/>
    <col min="2522" max="2523" width="23" style="862" bestFit="1" customWidth="1"/>
    <col min="2524" max="2526" width="25.25" style="862" bestFit="1" customWidth="1"/>
    <col min="2527" max="2528" width="27.5" style="862" bestFit="1" customWidth="1"/>
    <col min="2529" max="2529" width="25.25" style="862" bestFit="1" customWidth="1"/>
    <col min="2530" max="2531" width="27.5" style="862" bestFit="1" customWidth="1"/>
    <col min="2532" max="2532" width="29.625" style="862" bestFit="1" customWidth="1"/>
    <col min="2533" max="2533" width="27.5" style="862" bestFit="1" customWidth="1"/>
    <col min="2534" max="2534" width="24.5" style="862" bestFit="1" customWidth="1"/>
    <col min="2535" max="2535" width="29" style="862" bestFit="1" customWidth="1"/>
    <col min="2536" max="2537" width="20.75" style="862" bestFit="1" customWidth="1"/>
    <col min="2538" max="2538" width="27.5" style="862" bestFit="1" customWidth="1"/>
    <col min="2539" max="2540" width="23" style="862" bestFit="1" customWidth="1"/>
    <col min="2541" max="2541" width="29.625" style="862" bestFit="1" customWidth="1"/>
    <col min="2542" max="2542" width="9.125" style="862" bestFit="1" customWidth="1"/>
    <col min="2543" max="2545" width="18.125" style="862" bestFit="1" customWidth="1"/>
    <col min="2546" max="2546" width="20.375" style="862" bestFit="1" customWidth="1"/>
    <col min="2547" max="2547" width="25.25" style="862" bestFit="1" customWidth="1"/>
    <col min="2548" max="2548" width="27.5" style="862" bestFit="1" customWidth="1"/>
    <col min="2549" max="2550" width="9.125" style="862" bestFit="1" customWidth="1"/>
    <col min="2551" max="2551" width="11.25" style="862" bestFit="1" customWidth="1"/>
    <col min="2552" max="2552" width="15" style="862" bestFit="1" customWidth="1"/>
    <col min="2553" max="2553" width="16.375" style="862" bestFit="1" customWidth="1"/>
    <col min="2554" max="2556" width="23.25" style="862" bestFit="1" customWidth="1"/>
    <col min="2557" max="2558" width="20.75" style="862" bestFit="1" customWidth="1"/>
    <col min="2559" max="2559" width="6.625" style="862" bestFit="1" customWidth="1"/>
    <col min="2560" max="2560" width="9" style="862"/>
    <col min="2561" max="2561" width="16.375" style="862" bestFit="1" customWidth="1"/>
    <col min="2562" max="2562" width="14.125" style="862" bestFit="1" customWidth="1"/>
    <col min="2563" max="2565" width="9.75" style="862" bestFit="1" customWidth="1"/>
    <col min="2566" max="2566" width="14.125" style="862" bestFit="1" customWidth="1"/>
    <col min="2567" max="2567" width="15.25" style="862" customWidth="1"/>
    <col min="2568" max="2568" width="14.125" style="862" bestFit="1" customWidth="1"/>
    <col min="2569" max="2569" width="15.25" style="862" bestFit="1" customWidth="1"/>
    <col min="2570" max="2572" width="13.625" style="862" bestFit="1" customWidth="1"/>
    <col min="2573" max="2573" width="12" style="862" bestFit="1" customWidth="1"/>
    <col min="2574" max="2574" width="22.125" style="862" bestFit="1" customWidth="1"/>
    <col min="2575" max="2576" width="30.125" style="862" bestFit="1" customWidth="1"/>
    <col min="2577" max="2578" width="21" style="862" bestFit="1" customWidth="1"/>
    <col min="2579" max="2579" width="18.75" style="862" bestFit="1" customWidth="1"/>
    <col min="2580" max="2580" width="21" style="862" bestFit="1" customWidth="1"/>
    <col min="2581" max="2582" width="9.75" style="862" bestFit="1" customWidth="1"/>
    <col min="2583" max="2583" width="18.875" style="862" bestFit="1" customWidth="1"/>
    <col min="2584" max="2584" width="9.75" style="862" bestFit="1" customWidth="1"/>
    <col min="2585" max="2585" width="18.875" style="862" bestFit="1" customWidth="1"/>
    <col min="2586" max="2587" width="9.75" style="862" bestFit="1" customWidth="1"/>
    <col min="2588" max="2589" width="12.125" style="862" bestFit="1" customWidth="1"/>
    <col min="2590" max="2590" width="7.125" style="862" bestFit="1" customWidth="1"/>
    <col min="2591" max="2591" width="9.75" style="862" bestFit="1" customWidth="1"/>
    <col min="2592" max="2592" width="15.5" style="862" bestFit="1" customWidth="1"/>
    <col min="2593" max="2593" width="19.375" style="862" bestFit="1" customWidth="1"/>
    <col min="2594" max="2594" width="5.75" style="862" bestFit="1" customWidth="1"/>
    <col min="2595" max="2595" width="9.75" style="862" bestFit="1" customWidth="1"/>
    <col min="2596" max="2596" width="11.875" style="862" bestFit="1" customWidth="1"/>
    <col min="2597" max="2597" width="9.125" style="862" bestFit="1" customWidth="1"/>
    <col min="2598" max="2598" width="10.5" style="862" bestFit="1" customWidth="1"/>
    <col min="2599" max="2599" width="16.375" style="862" bestFit="1" customWidth="1"/>
    <col min="2600" max="2600" width="12.125" style="862" bestFit="1" customWidth="1"/>
    <col min="2601" max="2601" width="10.375" style="862" bestFit="1" customWidth="1"/>
    <col min="2602" max="2602" width="11.875" style="862" bestFit="1" customWidth="1"/>
    <col min="2603" max="2611" width="16.375" style="862" bestFit="1" customWidth="1"/>
    <col min="2612" max="2612" width="10.625" style="862" bestFit="1" customWidth="1"/>
    <col min="2613" max="2613" width="11.875" style="862" bestFit="1" customWidth="1"/>
    <col min="2614" max="2614" width="16.375" style="862" bestFit="1" customWidth="1"/>
    <col min="2615" max="2615" width="20.75" style="862" bestFit="1" customWidth="1"/>
    <col min="2616" max="2616" width="16.375" style="862" bestFit="1" customWidth="1"/>
    <col min="2617" max="2617" width="20.75" style="862" bestFit="1" customWidth="1"/>
    <col min="2618" max="2618" width="16.375" style="862" bestFit="1" customWidth="1"/>
    <col min="2619" max="2619" width="20.75" style="862" bestFit="1" customWidth="1"/>
    <col min="2620" max="2620" width="16.375" style="862" bestFit="1" customWidth="1"/>
    <col min="2621" max="2621" width="20.75" style="862" bestFit="1" customWidth="1"/>
    <col min="2622" max="2622" width="16.375" style="862" bestFit="1" customWidth="1"/>
    <col min="2623" max="2623" width="20.75" style="862" bestFit="1" customWidth="1"/>
    <col min="2624" max="2624" width="14.125" style="862" bestFit="1" customWidth="1"/>
    <col min="2625" max="2625" width="18.625" style="862" bestFit="1" customWidth="1"/>
    <col min="2626" max="2626" width="16.375" style="862" bestFit="1" customWidth="1"/>
    <col min="2627" max="2627" width="20.75" style="862" bestFit="1" customWidth="1"/>
    <col min="2628" max="2628" width="16.375" style="862" bestFit="1" customWidth="1"/>
    <col min="2629" max="2629" width="20.75" style="862" bestFit="1" customWidth="1"/>
    <col min="2630" max="2635" width="23" style="862" bestFit="1" customWidth="1"/>
    <col min="2636" max="2637" width="18.625" style="862" bestFit="1" customWidth="1"/>
    <col min="2638" max="2638" width="10.5" style="862" bestFit="1" customWidth="1"/>
    <col min="2639" max="2639" width="11.875" style="862" bestFit="1" customWidth="1"/>
    <col min="2640" max="2640" width="10.5" style="862" bestFit="1" customWidth="1"/>
    <col min="2641" max="2642" width="11.875" style="862" bestFit="1" customWidth="1"/>
    <col min="2643" max="2643" width="16.375" style="862" bestFit="1" customWidth="1"/>
    <col min="2644" max="2644" width="17.875" style="862" bestFit="1" customWidth="1"/>
    <col min="2645" max="2645" width="22.25" style="862" bestFit="1" customWidth="1"/>
    <col min="2646" max="2646" width="7.75" style="862" bestFit="1" customWidth="1"/>
    <col min="2647" max="2649" width="11.875" style="862" bestFit="1" customWidth="1"/>
    <col min="2650" max="2650" width="16.375" style="862" bestFit="1" customWidth="1"/>
    <col min="2651" max="2653" width="11.875" style="862" bestFit="1" customWidth="1"/>
    <col min="2654" max="2654" width="14.125" style="862" bestFit="1" customWidth="1"/>
    <col min="2655" max="2655" width="11.875" style="862" bestFit="1" customWidth="1"/>
    <col min="2656" max="2656" width="16.375" style="862" bestFit="1" customWidth="1"/>
    <col min="2657" max="2657" width="18.625" style="862" bestFit="1" customWidth="1"/>
    <col min="2658" max="2658" width="10.5" style="862" bestFit="1" customWidth="1"/>
    <col min="2659" max="2659" width="14.25" style="862" bestFit="1" customWidth="1"/>
    <col min="2660" max="2661" width="13.375" style="862" bestFit="1" customWidth="1"/>
    <col min="2662" max="2662" width="16.375" style="862" bestFit="1" customWidth="1"/>
    <col min="2663" max="2663" width="16.5" style="862" bestFit="1" customWidth="1"/>
    <col min="2664" max="2665" width="20.125" style="862" bestFit="1" customWidth="1"/>
    <col min="2666" max="2667" width="23" style="862" bestFit="1" customWidth="1"/>
    <col min="2668" max="2668" width="18.625" style="862" bestFit="1" customWidth="1"/>
    <col min="2669" max="2669" width="9.25" style="862" bestFit="1" customWidth="1"/>
    <col min="2670" max="2670" width="7.25" style="862" bestFit="1" customWidth="1"/>
    <col min="2671" max="2671" width="10.375" style="862" bestFit="1" customWidth="1"/>
    <col min="2672" max="2673" width="11.875" style="862" bestFit="1" customWidth="1"/>
    <col min="2674" max="2674" width="14.375" style="862" bestFit="1" customWidth="1"/>
    <col min="2675" max="2675" width="11.875" style="862" bestFit="1" customWidth="1"/>
    <col min="2676" max="2677" width="16.375" style="862" bestFit="1" customWidth="1"/>
    <col min="2678" max="2678" width="11.875" style="862" bestFit="1" customWidth="1"/>
    <col min="2679" max="2680" width="16.375" style="862" bestFit="1" customWidth="1"/>
    <col min="2681" max="2681" width="17.875" style="862" bestFit="1" customWidth="1"/>
    <col min="2682" max="2682" width="16.375" style="862" bestFit="1" customWidth="1"/>
    <col min="2683" max="2683" width="17.875" style="862" bestFit="1" customWidth="1"/>
    <col min="2684" max="2684" width="5.75" style="862" bestFit="1" customWidth="1"/>
    <col min="2685" max="2686" width="9.75" style="862" bestFit="1" customWidth="1"/>
    <col min="2687" max="2687" width="7.75" style="862" bestFit="1" customWidth="1"/>
    <col min="2688" max="2688" width="9.75" style="862" bestFit="1" customWidth="1"/>
    <col min="2689" max="2689" width="59.375" style="862" bestFit="1" customWidth="1"/>
    <col min="2690" max="2690" width="45.5" style="862" bestFit="1" customWidth="1"/>
    <col min="2691" max="2691" width="27.625" style="862" bestFit="1" customWidth="1"/>
    <col min="2692" max="2692" width="11.875" style="862" bestFit="1" customWidth="1"/>
    <col min="2693" max="2696" width="14.125" style="862" bestFit="1" customWidth="1"/>
    <col min="2697" max="2697" width="15.625" style="862" bestFit="1" customWidth="1"/>
    <col min="2698" max="2698" width="14.125" style="862" bestFit="1" customWidth="1"/>
    <col min="2699" max="2700" width="19.625" style="862" bestFit="1" customWidth="1"/>
    <col min="2701" max="2701" width="21.875" style="862" bestFit="1" customWidth="1"/>
    <col min="2702" max="2702" width="19.375" style="862" bestFit="1" customWidth="1"/>
    <col min="2703" max="2703" width="16.375" style="862" bestFit="1" customWidth="1"/>
    <col min="2704" max="2704" width="23" style="862" bestFit="1" customWidth="1"/>
    <col min="2705" max="2706" width="14.125" style="862" bestFit="1" customWidth="1"/>
    <col min="2707" max="2707" width="23.25" style="862" bestFit="1" customWidth="1"/>
    <col min="2708" max="2709" width="14.375" style="862" bestFit="1" customWidth="1"/>
    <col min="2710" max="2710" width="23.125" style="862" bestFit="1" customWidth="1"/>
    <col min="2711" max="2711" width="18.875" style="862" bestFit="1" customWidth="1"/>
    <col min="2712" max="2712" width="14.375" style="862" bestFit="1" customWidth="1"/>
    <col min="2713" max="2713" width="16.5" style="862" bestFit="1" customWidth="1"/>
    <col min="2714" max="2714" width="25.25" style="862" bestFit="1" customWidth="1"/>
    <col min="2715" max="2716" width="18.625" style="862" bestFit="1" customWidth="1"/>
    <col min="2717" max="2717" width="23" style="862" bestFit="1" customWidth="1"/>
    <col min="2718" max="2719" width="26.75" style="862" bestFit="1" customWidth="1"/>
    <col min="2720" max="2720" width="25.25" style="862" bestFit="1" customWidth="1"/>
    <col min="2721" max="2721" width="29.625" style="862" bestFit="1" customWidth="1"/>
    <col min="2722" max="2722" width="25.25" style="862" bestFit="1" customWidth="1"/>
    <col min="2723" max="2723" width="29.625" style="862" bestFit="1" customWidth="1"/>
    <col min="2724" max="2727" width="20.875" style="862" bestFit="1" customWidth="1"/>
    <col min="2728" max="2728" width="13.875" style="862" bestFit="1" customWidth="1"/>
    <col min="2729" max="2729" width="16.5" style="862" bestFit="1" customWidth="1"/>
    <col min="2730" max="2730" width="7.75" style="862" bestFit="1" customWidth="1"/>
    <col min="2731" max="2731" width="20.75" style="862" bestFit="1" customWidth="1"/>
    <col min="2732" max="2734" width="16.375" style="862" bestFit="1" customWidth="1"/>
    <col min="2735" max="2738" width="31" style="862" bestFit="1" customWidth="1"/>
    <col min="2739" max="2740" width="18.625" style="862" bestFit="1" customWidth="1"/>
    <col min="2741" max="2741" width="16.375" style="862" bestFit="1" customWidth="1"/>
    <col min="2742" max="2743" width="18.625" style="862" bestFit="1" customWidth="1"/>
    <col min="2744" max="2744" width="16.375" style="862" bestFit="1" customWidth="1"/>
    <col min="2745" max="2746" width="18.625" style="862" bestFit="1" customWidth="1"/>
    <col min="2747" max="2747" width="20.75" style="862" bestFit="1" customWidth="1"/>
    <col min="2748" max="2749" width="23" style="862" bestFit="1" customWidth="1"/>
    <col min="2750" max="2750" width="25.25" style="862" bestFit="1" customWidth="1"/>
    <col min="2751" max="2751" width="23" style="862" bestFit="1" customWidth="1"/>
    <col min="2752" max="2752" width="20.75" style="862" bestFit="1" customWidth="1"/>
    <col min="2753" max="2754" width="23" style="862" bestFit="1" customWidth="1"/>
    <col min="2755" max="2755" width="25.25" style="862" bestFit="1" customWidth="1"/>
    <col min="2756" max="2756" width="23" style="862" bestFit="1" customWidth="1"/>
    <col min="2757" max="2757" width="18.625" style="862" bestFit="1" customWidth="1"/>
    <col min="2758" max="2760" width="20.75" style="862" bestFit="1" customWidth="1"/>
    <col min="2761" max="2761" width="19.75" style="862" bestFit="1" customWidth="1"/>
    <col min="2762" max="2763" width="22" style="862" bestFit="1" customWidth="1"/>
    <col min="2764" max="2764" width="14.125" style="862" bestFit="1" customWidth="1"/>
    <col min="2765" max="2766" width="20.75" style="862" bestFit="1" customWidth="1"/>
    <col min="2767" max="2768" width="18.625" style="862" bestFit="1" customWidth="1"/>
    <col min="2769" max="2771" width="20.75" style="862" bestFit="1" customWidth="1"/>
    <col min="2772" max="2773" width="23" style="862" bestFit="1" customWidth="1"/>
    <col min="2774" max="2774" width="20.75" style="862" bestFit="1" customWidth="1"/>
    <col min="2775" max="2776" width="23" style="862" bestFit="1" customWidth="1"/>
    <col min="2777" max="2777" width="25.25" style="862" bestFit="1" customWidth="1"/>
    <col min="2778" max="2779" width="23" style="862" bestFit="1" customWidth="1"/>
    <col min="2780" max="2782" width="25.25" style="862" bestFit="1" customWidth="1"/>
    <col min="2783" max="2784" width="27.5" style="862" bestFit="1" customWidth="1"/>
    <col min="2785" max="2785" width="25.25" style="862" bestFit="1" customWidth="1"/>
    <col min="2786" max="2787" width="27.5" style="862" bestFit="1" customWidth="1"/>
    <col min="2788" max="2788" width="29.625" style="862" bestFit="1" customWidth="1"/>
    <col min="2789" max="2789" width="27.5" style="862" bestFit="1" customWidth="1"/>
    <col min="2790" max="2790" width="24.5" style="862" bestFit="1" customWidth="1"/>
    <col min="2791" max="2791" width="29" style="862" bestFit="1" customWidth="1"/>
    <col min="2792" max="2793" width="20.75" style="862" bestFit="1" customWidth="1"/>
    <col min="2794" max="2794" width="27.5" style="862" bestFit="1" customWidth="1"/>
    <col min="2795" max="2796" width="23" style="862" bestFit="1" customWidth="1"/>
    <col min="2797" max="2797" width="29.625" style="862" bestFit="1" customWidth="1"/>
    <col min="2798" max="2798" width="9.125" style="862" bestFit="1" customWidth="1"/>
    <col min="2799" max="2801" width="18.125" style="862" bestFit="1" customWidth="1"/>
    <col min="2802" max="2802" width="20.375" style="862" bestFit="1" customWidth="1"/>
    <col min="2803" max="2803" width="25.25" style="862" bestFit="1" customWidth="1"/>
    <col min="2804" max="2804" width="27.5" style="862" bestFit="1" customWidth="1"/>
    <col min="2805" max="2806" width="9.125" style="862" bestFit="1" customWidth="1"/>
    <col min="2807" max="2807" width="11.25" style="862" bestFit="1" customWidth="1"/>
    <col min="2808" max="2808" width="15" style="862" bestFit="1" customWidth="1"/>
    <col min="2809" max="2809" width="16.375" style="862" bestFit="1" customWidth="1"/>
    <col min="2810" max="2812" width="23.25" style="862" bestFit="1" customWidth="1"/>
    <col min="2813" max="2814" width="20.75" style="862" bestFit="1" customWidth="1"/>
    <col min="2815" max="2815" width="6.625" style="862" bestFit="1" customWidth="1"/>
    <col min="2816" max="2816" width="9" style="862"/>
    <col min="2817" max="2817" width="16.375" style="862" bestFit="1" customWidth="1"/>
    <col min="2818" max="2818" width="14.125" style="862" bestFit="1" customWidth="1"/>
    <col min="2819" max="2821" width="9.75" style="862" bestFit="1" customWidth="1"/>
    <col min="2822" max="2822" width="14.125" style="862" bestFit="1" customWidth="1"/>
    <col min="2823" max="2823" width="15.25" style="862" customWidth="1"/>
    <col min="2824" max="2824" width="14.125" style="862" bestFit="1" customWidth="1"/>
    <col min="2825" max="2825" width="15.25" style="862" bestFit="1" customWidth="1"/>
    <col min="2826" max="2828" width="13.625" style="862" bestFit="1" customWidth="1"/>
    <col min="2829" max="2829" width="12" style="862" bestFit="1" customWidth="1"/>
    <col min="2830" max="2830" width="22.125" style="862" bestFit="1" customWidth="1"/>
    <col min="2831" max="2832" width="30.125" style="862" bestFit="1" customWidth="1"/>
    <col min="2833" max="2834" width="21" style="862" bestFit="1" customWidth="1"/>
    <col min="2835" max="2835" width="18.75" style="862" bestFit="1" customWidth="1"/>
    <col min="2836" max="2836" width="21" style="862" bestFit="1" customWidth="1"/>
    <col min="2837" max="2838" width="9.75" style="862" bestFit="1" customWidth="1"/>
    <col min="2839" max="2839" width="18.875" style="862" bestFit="1" customWidth="1"/>
    <col min="2840" max="2840" width="9.75" style="862" bestFit="1" customWidth="1"/>
    <col min="2841" max="2841" width="18.875" style="862" bestFit="1" customWidth="1"/>
    <col min="2842" max="2843" width="9.75" style="862" bestFit="1" customWidth="1"/>
    <col min="2844" max="2845" width="12.125" style="862" bestFit="1" customWidth="1"/>
    <col min="2846" max="2846" width="7.125" style="862" bestFit="1" customWidth="1"/>
    <col min="2847" max="2847" width="9.75" style="862" bestFit="1" customWidth="1"/>
    <col min="2848" max="2848" width="15.5" style="862" bestFit="1" customWidth="1"/>
    <col min="2849" max="2849" width="19.375" style="862" bestFit="1" customWidth="1"/>
    <col min="2850" max="2850" width="5.75" style="862" bestFit="1" customWidth="1"/>
    <col min="2851" max="2851" width="9.75" style="862" bestFit="1" customWidth="1"/>
    <col min="2852" max="2852" width="11.875" style="862" bestFit="1" customWidth="1"/>
    <col min="2853" max="2853" width="9.125" style="862" bestFit="1" customWidth="1"/>
    <col min="2854" max="2854" width="10.5" style="862" bestFit="1" customWidth="1"/>
    <col min="2855" max="2855" width="16.375" style="862" bestFit="1" customWidth="1"/>
    <col min="2856" max="2856" width="12.125" style="862" bestFit="1" customWidth="1"/>
    <col min="2857" max="2857" width="10.375" style="862" bestFit="1" customWidth="1"/>
    <col min="2858" max="2858" width="11.875" style="862" bestFit="1" customWidth="1"/>
    <col min="2859" max="2867" width="16.375" style="862" bestFit="1" customWidth="1"/>
    <col min="2868" max="2868" width="10.625" style="862" bestFit="1" customWidth="1"/>
    <col min="2869" max="2869" width="11.875" style="862" bestFit="1" customWidth="1"/>
    <col min="2870" max="2870" width="16.375" style="862" bestFit="1" customWidth="1"/>
    <col min="2871" max="2871" width="20.75" style="862" bestFit="1" customWidth="1"/>
    <col min="2872" max="2872" width="16.375" style="862" bestFit="1" customWidth="1"/>
    <col min="2873" max="2873" width="20.75" style="862" bestFit="1" customWidth="1"/>
    <col min="2874" max="2874" width="16.375" style="862" bestFit="1" customWidth="1"/>
    <col min="2875" max="2875" width="20.75" style="862" bestFit="1" customWidth="1"/>
    <col min="2876" max="2876" width="16.375" style="862" bestFit="1" customWidth="1"/>
    <col min="2877" max="2877" width="20.75" style="862" bestFit="1" customWidth="1"/>
    <col min="2878" max="2878" width="16.375" style="862" bestFit="1" customWidth="1"/>
    <col min="2879" max="2879" width="20.75" style="862" bestFit="1" customWidth="1"/>
    <col min="2880" max="2880" width="14.125" style="862" bestFit="1" customWidth="1"/>
    <col min="2881" max="2881" width="18.625" style="862" bestFit="1" customWidth="1"/>
    <col min="2882" max="2882" width="16.375" style="862" bestFit="1" customWidth="1"/>
    <col min="2883" max="2883" width="20.75" style="862" bestFit="1" customWidth="1"/>
    <col min="2884" max="2884" width="16.375" style="862" bestFit="1" customWidth="1"/>
    <col min="2885" max="2885" width="20.75" style="862" bestFit="1" customWidth="1"/>
    <col min="2886" max="2891" width="23" style="862" bestFit="1" customWidth="1"/>
    <col min="2892" max="2893" width="18.625" style="862" bestFit="1" customWidth="1"/>
    <col min="2894" max="2894" width="10.5" style="862" bestFit="1" customWidth="1"/>
    <col min="2895" max="2895" width="11.875" style="862" bestFit="1" customWidth="1"/>
    <col min="2896" max="2896" width="10.5" style="862" bestFit="1" customWidth="1"/>
    <col min="2897" max="2898" width="11.875" style="862" bestFit="1" customWidth="1"/>
    <col min="2899" max="2899" width="16.375" style="862" bestFit="1" customWidth="1"/>
    <col min="2900" max="2900" width="17.875" style="862" bestFit="1" customWidth="1"/>
    <col min="2901" max="2901" width="22.25" style="862" bestFit="1" customWidth="1"/>
    <col min="2902" max="2902" width="7.75" style="862" bestFit="1" customWidth="1"/>
    <col min="2903" max="2905" width="11.875" style="862" bestFit="1" customWidth="1"/>
    <col min="2906" max="2906" width="16.375" style="862" bestFit="1" customWidth="1"/>
    <col min="2907" max="2909" width="11.875" style="862" bestFit="1" customWidth="1"/>
    <col min="2910" max="2910" width="14.125" style="862" bestFit="1" customWidth="1"/>
    <col min="2911" max="2911" width="11.875" style="862" bestFit="1" customWidth="1"/>
    <col min="2912" max="2912" width="16.375" style="862" bestFit="1" customWidth="1"/>
    <col min="2913" max="2913" width="18.625" style="862" bestFit="1" customWidth="1"/>
    <col min="2914" max="2914" width="10.5" style="862" bestFit="1" customWidth="1"/>
    <col min="2915" max="2915" width="14.25" style="862" bestFit="1" customWidth="1"/>
    <col min="2916" max="2917" width="13.375" style="862" bestFit="1" customWidth="1"/>
    <col min="2918" max="2918" width="16.375" style="862" bestFit="1" customWidth="1"/>
    <col min="2919" max="2919" width="16.5" style="862" bestFit="1" customWidth="1"/>
    <col min="2920" max="2921" width="20.125" style="862" bestFit="1" customWidth="1"/>
    <col min="2922" max="2923" width="23" style="862" bestFit="1" customWidth="1"/>
    <col min="2924" max="2924" width="18.625" style="862" bestFit="1" customWidth="1"/>
    <col min="2925" max="2925" width="9.25" style="862" bestFit="1" customWidth="1"/>
    <col min="2926" max="2926" width="7.25" style="862" bestFit="1" customWidth="1"/>
    <col min="2927" max="2927" width="10.375" style="862" bestFit="1" customWidth="1"/>
    <col min="2928" max="2929" width="11.875" style="862" bestFit="1" customWidth="1"/>
    <col min="2930" max="2930" width="14.375" style="862" bestFit="1" customWidth="1"/>
    <col min="2931" max="2931" width="11.875" style="862" bestFit="1" customWidth="1"/>
    <col min="2932" max="2933" width="16.375" style="862" bestFit="1" customWidth="1"/>
    <col min="2934" max="2934" width="11.875" style="862" bestFit="1" customWidth="1"/>
    <col min="2935" max="2936" width="16.375" style="862" bestFit="1" customWidth="1"/>
    <col min="2937" max="2937" width="17.875" style="862" bestFit="1" customWidth="1"/>
    <col min="2938" max="2938" width="16.375" style="862" bestFit="1" customWidth="1"/>
    <col min="2939" max="2939" width="17.875" style="862" bestFit="1" customWidth="1"/>
    <col min="2940" max="2940" width="5.75" style="862" bestFit="1" customWidth="1"/>
    <col min="2941" max="2942" width="9.75" style="862" bestFit="1" customWidth="1"/>
    <col min="2943" max="2943" width="7.75" style="862" bestFit="1" customWidth="1"/>
    <col min="2944" max="2944" width="9.75" style="862" bestFit="1" customWidth="1"/>
    <col min="2945" max="2945" width="59.375" style="862" bestFit="1" customWidth="1"/>
    <col min="2946" max="2946" width="45.5" style="862" bestFit="1" customWidth="1"/>
    <col min="2947" max="2947" width="27.625" style="862" bestFit="1" customWidth="1"/>
    <col min="2948" max="2948" width="11.875" style="862" bestFit="1" customWidth="1"/>
    <col min="2949" max="2952" width="14.125" style="862" bestFit="1" customWidth="1"/>
    <col min="2953" max="2953" width="15.625" style="862" bestFit="1" customWidth="1"/>
    <col min="2954" max="2954" width="14.125" style="862" bestFit="1" customWidth="1"/>
    <col min="2955" max="2956" width="19.625" style="862" bestFit="1" customWidth="1"/>
    <col min="2957" max="2957" width="21.875" style="862" bestFit="1" customWidth="1"/>
    <col min="2958" max="2958" width="19.375" style="862" bestFit="1" customWidth="1"/>
    <col min="2959" max="2959" width="16.375" style="862" bestFit="1" customWidth="1"/>
    <col min="2960" max="2960" width="23" style="862" bestFit="1" customWidth="1"/>
    <col min="2961" max="2962" width="14.125" style="862" bestFit="1" customWidth="1"/>
    <col min="2963" max="2963" width="23.25" style="862" bestFit="1" customWidth="1"/>
    <col min="2964" max="2965" width="14.375" style="862" bestFit="1" customWidth="1"/>
    <col min="2966" max="2966" width="23.125" style="862" bestFit="1" customWidth="1"/>
    <col min="2967" max="2967" width="18.875" style="862" bestFit="1" customWidth="1"/>
    <col min="2968" max="2968" width="14.375" style="862" bestFit="1" customWidth="1"/>
    <col min="2969" max="2969" width="16.5" style="862" bestFit="1" customWidth="1"/>
    <col min="2970" max="2970" width="25.25" style="862" bestFit="1" customWidth="1"/>
    <col min="2971" max="2972" width="18.625" style="862" bestFit="1" customWidth="1"/>
    <col min="2973" max="2973" width="23" style="862" bestFit="1" customWidth="1"/>
    <col min="2974" max="2975" width="26.75" style="862" bestFit="1" customWidth="1"/>
    <col min="2976" max="2976" width="25.25" style="862" bestFit="1" customWidth="1"/>
    <col min="2977" max="2977" width="29.625" style="862" bestFit="1" customWidth="1"/>
    <col min="2978" max="2978" width="25.25" style="862" bestFit="1" customWidth="1"/>
    <col min="2979" max="2979" width="29.625" style="862" bestFit="1" customWidth="1"/>
    <col min="2980" max="2983" width="20.875" style="862" bestFit="1" customWidth="1"/>
    <col min="2984" max="2984" width="13.875" style="862" bestFit="1" customWidth="1"/>
    <col min="2985" max="2985" width="16.5" style="862" bestFit="1" customWidth="1"/>
    <col min="2986" max="2986" width="7.75" style="862" bestFit="1" customWidth="1"/>
    <col min="2987" max="2987" width="20.75" style="862" bestFit="1" customWidth="1"/>
    <col min="2988" max="2990" width="16.375" style="862" bestFit="1" customWidth="1"/>
    <col min="2991" max="2994" width="31" style="862" bestFit="1" customWidth="1"/>
    <col min="2995" max="2996" width="18.625" style="862" bestFit="1" customWidth="1"/>
    <col min="2997" max="2997" width="16.375" style="862" bestFit="1" customWidth="1"/>
    <col min="2998" max="2999" width="18.625" style="862" bestFit="1" customWidth="1"/>
    <col min="3000" max="3000" width="16.375" style="862" bestFit="1" customWidth="1"/>
    <col min="3001" max="3002" width="18.625" style="862" bestFit="1" customWidth="1"/>
    <col min="3003" max="3003" width="20.75" style="862" bestFit="1" customWidth="1"/>
    <col min="3004" max="3005" width="23" style="862" bestFit="1" customWidth="1"/>
    <col min="3006" max="3006" width="25.25" style="862" bestFit="1" customWidth="1"/>
    <col min="3007" max="3007" width="23" style="862" bestFit="1" customWidth="1"/>
    <col min="3008" max="3008" width="20.75" style="862" bestFit="1" customWidth="1"/>
    <col min="3009" max="3010" width="23" style="862" bestFit="1" customWidth="1"/>
    <col min="3011" max="3011" width="25.25" style="862" bestFit="1" customWidth="1"/>
    <col min="3012" max="3012" width="23" style="862" bestFit="1" customWidth="1"/>
    <col min="3013" max="3013" width="18.625" style="862" bestFit="1" customWidth="1"/>
    <col min="3014" max="3016" width="20.75" style="862" bestFit="1" customWidth="1"/>
    <col min="3017" max="3017" width="19.75" style="862" bestFit="1" customWidth="1"/>
    <col min="3018" max="3019" width="22" style="862" bestFit="1" customWidth="1"/>
    <col min="3020" max="3020" width="14.125" style="862" bestFit="1" customWidth="1"/>
    <col min="3021" max="3022" width="20.75" style="862" bestFit="1" customWidth="1"/>
    <col min="3023" max="3024" width="18.625" style="862" bestFit="1" customWidth="1"/>
    <col min="3025" max="3027" width="20.75" style="862" bestFit="1" customWidth="1"/>
    <col min="3028" max="3029" width="23" style="862" bestFit="1" customWidth="1"/>
    <col min="3030" max="3030" width="20.75" style="862" bestFit="1" customWidth="1"/>
    <col min="3031" max="3032" width="23" style="862" bestFit="1" customWidth="1"/>
    <col min="3033" max="3033" width="25.25" style="862" bestFit="1" customWidth="1"/>
    <col min="3034" max="3035" width="23" style="862" bestFit="1" customWidth="1"/>
    <col min="3036" max="3038" width="25.25" style="862" bestFit="1" customWidth="1"/>
    <col min="3039" max="3040" width="27.5" style="862" bestFit="1" customWidth="1"/>
    <col min="3041" max="3041" width="25.25" style="862" bestFit="1" customWidth="1"/>
    <col min="3042" max="3043" width="27.5" style="862" bestFit="1" customWidth="1"/>
    <col min="3044" max="3044" width="29.625" style="862" bestFit="1" customWidth="1"/>
    <col min="3045" max="3045" width="27.5" style="862" bestFit="1" customWidth="1"/>
    <col min="3046" max="3046" width="24.5" style="862" bestFit="1" customWidth="1"/>
    <col min="3047" max="3047" width="29" style="862" bestFit="1" customWidth="1"/>
    <col min="3048" max="3049" width="20.75" style="862" bestFit="1" customWidth="1"/>
    <col min="3050" max="3050" width="27.5" style="862" bestFit="1" customWidth="1"/>
    <col min="3051" max="3052" width="23" style="862" bestFit="1" customWidth="1"/>
    <col min="3053" max="3053" width="29.625" style="862" bestFit="1" customWidth="1"/>
    <col min="3054" max="3054" width="9.125" style="862" bestFit="1" customWidth="1"/>
    <col min="3055" max="3057" width="18.125" style="862" bestFit="1" customWidth="1"/>
    <col min="3058" max="3058" width="20.375" style="862" bestFit="1" customWidth="1"/>
    <col min="3059" max="3059" width="25.25" style="862" bestFit="1" customWidth="1"/>
    <col min="3060" max="3060" width="27.5" style="862" bestFit="1" customWidth="1"/>
    <col min="3061" max="3062" width="9.125" style="862" bestFit="1" customWidth="1"/>
    <col min="3063" max="3063" width="11.25" style="862" bestFit="1" customWidth="1"/>
    <col min="3064" max="3064" width="15" style="862" bestFit="1" customWidth="1"/>
    <col min="3065" max="3065" width="16.375" style="862" bestFit="1" customWidth="1"/>
    <col min="3066" max="3068" width="23.25" style="862" bestFit="1" customWidth="1"/>
    <col min="3069" max="3070" width="20.75" style="862" bestFit="1" customWidth="1"/>
    <col min="3071" max="3071" width="6.625" style="862" bestFit="1" customWidth="1"/>
    <col min="3072" max="3072" width="9" style="862"/>
    <col min="3073" max="3073" width="16.375" style="862" bestFit="1" customWidth="1"/>
    <col min="3074" max="3074" width="14.125" style="862" bestFit="1" customWidth="1"/>
    <col min="3075" max="3077" width="9.75" style="862" bestFit="1" customWidth="1"/>
    <col min="3078" max="3078" width="14.125" style="862" bestFit="1" customWidth="1"/>
    <col min="3079" max="3079" width="15.25" style="862" customWidth="1"/>
    <col min="3080" max="3080" width="14.125" style="862" bestFit="1" customWidth="1"/>
    <col min="3081" max="3081" width="15.25" style="862" bestFit="1" customWidth="1"/>
    <col min="3082" max="3084" width="13.625" style="862" bestFit="1" customWidth="1"/>
    <col min="3085" max="3085" width="12" style="862" bestFit="1" customWidth="1"/>
    <col min="3086" max="3086" width="22.125" style="862" bestFit="1" customWidth="1"/>
    <col min="3087" max="3088" width="30.125" style="862" bestFit="1" customWidth="1"/>
    <col min="3089" max="3090" width="21" style="862" bestFit="1" customWidth="1"/>
    <col min="3091" max="3091" width="18.75" style="862" bestFit="1" customWidth="1"/>
    <col min="3092" max="3092" width="21" style="862" bestFit="1" customWidth="1"/>
    <col min="3093" max="3094" width="9.75" style="862" bestFit="1" customWidth="1"/>
    <col min="3095" max="3095" width="18.875" style="862" bestFit="1" customWidth="1"/>
    <col min="3096" max="3096" width="9.75" style="862" bestFit="1" customWidth="1"/>
    <col min="3097" max="3097" width="18.875" style="862" bestFit="1" customWidth="1"/>
    <col min="3098" max="3099" width="9.75" style="862" bestFit="1" customWidth="1"/>
    <col min="3100" max="3101" width="12.125" style="862" bestFit="1" customWidth="1"/>
    <col min="3102" max="3102" width="7.125" style="862" bestFit="1" customWidth="1"/>
    <col min="3103" max="3103" width="9.75" style="862" bestFit="1" customWidth="1"/>
    <col min="3104" max="3104" width="15.5" style="862" bestFit="1" customWidth="1"/>
    <col min="3105" max="3105" width="19.375" style="862" bestFit="1" customWidth="1"/>
    <col min="3106" max="3106" width="5.75" style="862" bestFit="1" customWidth="1"/>
    <col min="3107" max="3107" width="9.75" style="862" bestFit="1" customWidth="1"/>
    <col min="3108" max="3108" width="11.875" style="862" bestFit="1" customWidth="1"/>
    <col min="3109" max="3109" width="9.125" style="862" bestFit="1" customWidth="1"/>
    <col min="3110" max="3110" width="10.5" style="862" bestFit="1" customWidth="1"/>
    <col min="3111" max="3111" width="16.375" style="862" bestFit="1" customWidth="1"/>
    <col min="3112" max="3112" width="12.125" style="862" bestFit="1" customWidth="1"/>
    <col min="3113" max="3113" width="10.375" style="862" bestFit="1" customWidth="1"/>
    <col min="3114" max="3114" width="11.875" style="862" bestFit="1" customWidth="1"/>
    <col min="3115" max="3123" width="16.375" style="862" bestFit="1" customWidth="1"/>
    <col min="3124" max="3124" width="10.625" style="862" bestFit="1" customWidth="1"/>
    <col min="3125" max="3125" width="11.875" style="862" bestFit="1" customWidth="1"/>
    <col min="3126" max="3126" width="16.375" style="862" bestFit="1" customWidth="1"/>
    <col min="3127" max="3127" width="20.75" style="862" bestFit="1" customWidth="1"/>
    <col min="3128" max="3128" width="16.375" style="862" bestFit="1" customWidth="1"/>
    <col min="3129" max="3129" width="20.75" style="862" bestFit="1" customWidth="1"/>
    <col min="3130" max="3130" width="16.375" style="862" bestFit="1" customWidth="1"/>
    <col min="3131" max="3131" width="20.75" style="862" bestFit="1" customWidth="1"/>
    <col min="3132" max="3132" width="16.375" style="862" bestFit="1" customWidth="1"/>
    <col min="3133" max="3133" width="20.75" style="862" bestFit="1" customWidth="1"/>
    <col min="3134" max="3134" width="16.375" style="862" bestFit="1" customWidth="1"/>
    <col min="3135" max="3135" width="20.75" style="862" bestFit="1" customWidth="1"/>
    <col min="3136" max="3136" width="14.125" style="862" bestFit="1" customWidth="1"/>
    <col min="3137" max="3137" width="18.625" style="862" bestFit="1" customWidth="1"/>
    <col min="3138" max="3138" width="16.375" style="862" bestFit="1" customWidth="1"/>
    <col min="3139" max="3139" width="20.75" style="862" bestFit="1" customWidth="1"/>
    <col min="3140" max="3140" width="16.375" style="862" bestFit="1" customWidth="1"/>
    <col min="3141" max="3141" width="20.75" style="862" bestFit="1" customWidth="1"/>
    <col min="3142" max="3147" width="23" style="862" bestFit="1" customWidth="1"/>
    <col min="3148" max="3149" width="18.625" style="862" bestFit="1" customWidth="1"/>
    <col min="3150" max="3150" width="10.5" style="862" bestFit="1" customWidth="1"/>
    <col min="3151" max="3151" width="11.875" style="862" bestFit="1" customWidth="1"/>
    <col min="3152" max="3152" width="10.5" style="862" bestFit="1" customWidth="1"/>
    <col min="3153" max="3154" width="11.875" style="862" bestFit="1" customWidth="1"/>
    <col min="3155" max="3155" width="16.375" style="862" bestFit="1" customWidth="1"/>
    <col min="3156" max="3156" width="17.875" style="862" bestFit="1" customWidth="1"/>
    <col min="3157" max="3157" width="22.25" style="862" bestFit="1" customWidth="1"/>
    <col min="3158" max="3158" width="7.75" style="862" bestFit="1" customWidth="1"/>
    <col min="3159" max="3161" width="11.875" style="862" bestFit="1" customWidth="1"/>
    <col min="3162" max="3162" width="16.375" style="862" bestFit="1" customWidth="1"/>
    <col min="3163" max="3165" width="11.875" style="862" bestFit="1" customWidth="1"/>
    <col min="3166" max="3166" width="14.125" style="862" bestFit="1" customWidth="1"/>
    <col min="3167" max="3167" width="11.875" style="862" bestFit="1" customWidth="1"/>
    <col min="3168" max="3168" width="16.375" style="862" bestFit="1" customWidth="1"/>
    <col min="3169" max="3169" width="18.625" style="862" bestFit="1" customWidth="1"/>
    <col min="3170" max="3170" width="10.5" style="862" bestFit="1" customWidth="1"/>
    <col min="3171" max="3171" width="14.25" style="862" bestFit="1" customWidth="1"/>
    <col min="3172" max="3173" width="13.375" style="862" bestFit="1" customWidth="1"/>
    <col min="3174" max="3174" width="16.375" style="862" bestFit="1" customWidth="1"/>
    <col min="3175" max="3175" width="16.5" style="862" bestFit="1" customWidth="1"/>
    <col min="3176" max="3177" width="20.125" style="862" bestFit="1" customWidth="1"/>
    <col min="3178" max="3179" width="23" style="862" bestFit="1" customWidth="1"/>
    <col min="3180" max="3180" width="18.625" style="862" bestFit="1" customWidth="1"/>
    <col min="3181" max="3181" width="9.25" style="862" bestFit="1" customWidth="1"/>
    <col min="3182" max="3182" width="7.25" style="862" bestFit="1" customWidth="1"/>
    <col min="3183" max="3183" width="10.375" style="862" bestFit="1" customWidth="1"/>
    <col min="3184" max="3185" width="11.875" style="862" bestFit="1" customWidth="1"/>
    <col min="3186" max="3186" width="14.375" style="862" bestFit="1" customWidth="1"/>
    <col min="3187" max="3187" width="11.875" style="862" bestFit="1" customWidth="1"/>
    <col min="3188" max="3189" width="16.375" style="862" bestFit="1" customWidth="1"/>
    <col min="3190" max="3190" width="11.875" style="862" bestFit="1" customWidth="1"/>
    <col min="3191" max="3192" width="16.375" style="862" bestFit="1" customWidth="1"/>
    <col min="3193" max="3193" width="17.875" style="862" bestFit="1" customWidth="1"/>
    <col min="3194" max="3194" width="16.375" style="862" bestFit="1" customWidth="1"/>
    <col min="3195" max="3195" width="17.875" style="862" bestFit="1" customWidth="1"/>
    <col min="3196" max="3196" width="5.75" style="862" bestFit="1" customWidth="1"/>
    <col min="3197" max="3198" width="9.75" style="862" bestFit="1" customWidth="1"/>
    <col min="3199" max="3199" width="7.75" style="862" bestFit="1" customWidth="1"/>
    <col min="3200" max="3200" width="9.75" style="862" bestFit="1" customWidth="1"/>
    <col min="3201" max="3201" width="59.375" style="862" bestFit="1" customWidth="1"/>
    <col min="3202" max="3202" width="45.5" style="862" bestFit="1" customWidth="1"/>
    <col min="3203" max="3203" width="27.625" style="862" bestFit="1" customWidth="1"/>
    <col min="3204" max="3204" width="11.875" style="862" bestFit="1" customWidth="1"/>
    <col min="3205" max="3208" width="14.125" style="862" bestFit="1" customWidth="1"/>
    <col min="3209" max="3209" width="15.625" style="862" bestFit="1" customWidth="1"/>
    <col min="3210" max="3210" width="14.125" style="862" bestFit="1" customWidth="1"/>
    <col min="3211" max="3212" width="19.625" style="862" bestFit="1" customWidth="1"/>
    <col min="3213" max="3213" width="21.875" style="862" bestFit="1" customWidth="1"/>
    <col min="3214" max="3214" width="19.375" style="862" bestFit="1" customWidth="1"/>
    <col min="3215" max="3215" width="16.375" style="862" bestFit="1" customWidth="1"/>
    <col min="3216" max="3216" width="23" style="862" bestFit="1" customWidth="1"/>
    <col min="3217" max="3218" width="14.125" style="862" bestFit="1" customWidth="1"/>
    <col min="3219" max="3219" width="23.25" style="862" bestFit="1" customWidth="1"/>
    <col min="3220" max="3221" width="14.375" style="862" bestFit="1" customWidth="1"/>
    <col min="3222" max="3222" width="23.125" style="862" bestFit="1" customWidth="1"/>
    <col min="3223" max="3223" width="18.875" style="862" bestFit="1" customWidth="1"/>
    <col min="3224" max="3224" width="14.375" style="862" bestFit="1" customWidth="1"/>
    <col min="3225" max="3225" width="16.5" style="862" bestFit="1" customWidth="1"/>
    <col min="3226" max="3226" width="25.25" style="862" bestFit="1" customWidth="1"/>
    <col min="3227" max="3228" width="18.625" style="862" bestFit="1" customWidth="1"/>
    <col min="3229" max="3229" width="23" style="862" bestFit="1" customWidth="1"/>
    <col min="3230" max="3231" width="26.75" style="862" bestFit="1" customWidth="1"/>
    <col min="3232" max="3232" width="25.25" style="862" bestFit="1" customWidth="1"/>
    <col min="3233" max="3233" width="29.625" style="862" bestFit="1" customWidth="1"/>
    <col min="3234" max="3234" width="25.25" style="862" bestFit="1" customWidth="1"/>
    <col min="3235" max="3235" width="29.625" style="862" bestFit="1" customWidth="1"/>
    <col min="3236" max="3239" width="20.875" style="862" bestFit="1" customWidth="1"/>
    <col min="3240" max="3240" width="13.875" style="862" bestFit="1" customWidth="1"/>
    <col min="3241" max="3241" width="16.5" style="862" bestFit="1" customWidth="1"/>
    <col min="3242" max="3242" width="7.75" style="862" bestFit="1" customWidth="1"/>
    <col min="3243" max="3243" width="20.75" style="862" bestFit="1" customWidth="1"/>
    <col min="3244" max="3246" width="16.375" style="862" bestFit="1" customWidth="1"/>
    <col min="3247" max="3250" width="31" style="862" bestFit="1" customWidth="1"/>
    <col min="3251" max="3252" width="18.625" style="862" bestFit="1" customWidth="1"/>
    <col min="3253" max="3253" width="16.375" style="862" bestFit="1" customWidth="1"/>
    <col min="3254" max="3255" width="18.625" style="862" bestFit="1" customWidth="1"/>
    <col min="3256" max="3256" width="16.375" style="862" bestFit="1" customWidth="1"/>
    <col min="3257" max="3258" width="18.625" style="862" bestFit="1" customWidth="1"/>
    <col min="3259" max="3259" width="20.75" style="862" bestFit="1" customWidth="1"/>
    <col min="3260" max="3261" width="23" style="862" bestFit="1" customWidth="1"/>
    <col min="3262" max="3262" width="25.25" style="862" bestFit="1" customWidth="1"/>
    <col min="3263" max="3263" width="23" style="862" bestFit="1" customWidth="1"/>
    <col min="3264" max="3264" width="20.75" style="862" bestFit="1" customWidth="1"/>
    <col min="3265" max="3266" width="23" style="862" bestFit="1" customWidth="1"/>
    <col min="3267" max="3267" width="25.25" style="862" bestFit="1" customWidth="1"/>
    <col min="3268" max="3268" width="23" style="862" bestFit="1" customWidth="1"/>
    <col min="3269" max="3269" width="18.625" style="862" bestFit="1" customWidth="1"/>
    <col min="3270" max="3272" width="20.75" style="862" bestFit="1" customWidth="1"/>
    <col min="3273" max="3273" width="19.75" style="862" bestFit="1" customWidth="1"/>
    <col min="3274" max="3275" width="22" style="862" bestFit="1" customWidth="1"/>
    <col min="3276" max="3276" width="14.125" style="862" bestFit="1" customWidth="1"/>
    <col min="3277" max="3278" width="20.75" style="862" bestFit="1" customWidth="1"/>
    <col min="3279" max="3280" width="18.625" style="862" bestFit="1" customWidth="1"/>
    <col min="3281" max="3283" width="20.75" style="862" bestFit="1" customWidth="1"/>
    <col min="3284" max="3285" width="23" style="862" bestFit="1" customWidth="1"/>
    <col min="3286" max="3286" width="20.75" style="862" bestFit="1" customWidth="1"/>
    <col min="3287" max="3288" width="23" style="862" bestFit="1" customWidth="1"/>
    <col min="3289" max="3289" width="25.25" style="862" bestFit="1" customWidth="1"/>
    <col min="3290" max="3291" width="23" style="862" bestFit="1" customWidth="1"/>
    <col min="3292" max="3294" width="25.25" style="862" bestFit="1" customWidth="1"/>
    <col min="3295" max="3296" width="27.5" style="862" bestFit="1" customWidth="1"/>
    <col min="3297" max="3297" width="25.25" style="862" bestFit="1" customWidth="1"/>
    <col min="3298" max="3299" width="27.5" style="862" bestFit="1" customWidth="1"/>
    <col min="3300" max="3300" width="29.625" style="862" bestFit="1" customWidth="1"/>
    <col min="3301" max="3301" width="27.5" style="862" bestFit="1" customWidth="1"/>
    <col min="3302" max="3302" width="24.5" style="862" bestFit="1" customWidth="1"/>
    <col min="3303" max="3303" width="29" style="862" bestFit="1" customWidth="1"/>
    <col min="3304" max="3305" width="20.75" style="862" bestFit="1" customWidth="1"/>
    <col min="3306" max="3306" width="27.5" style="862" bestFit="1" customWidth="1"/>
    <col min="3307" max="3308" width="23" style="862" bestFit="1" customWidth="1"/>
    <col min="3309" max="3309" width="29.625" style="862" bestFit="1" customWidth="1"/>
    <col min="3310" max="3310" width="9.125" style="862" bestFit="1" customWidth="1"/>
    <col min="3311" max="3313" width="18.125" style="862" bestFit="1" customWidth="1"/>
    <col min="3314" max="3314" width="20.375" style="862" bestFit="1" customWidth="1"/>
    <col min="3315" max="3315" width="25.25" style="862" bestFit="1" customWidth="1"/>
    <col min="3316" max="3316" width="27.5" style="862" bestFit="1" customWidth="1"/>
    <col min="3317" max="3318" width="9.125" style="862" bestFit="1" customWidth="1"/>
    <col min="3319" max="3319" width="11.25" style="862" bestFit="1" customWidth="1"/>
    <col min="3320" max="3320" width="15" style="862" bestFit="1" customWidth="1"/>
    <col min="3321" max="3321" width="16.375" style="862" bestFit="1" customWidth="1"/>
    <col min="3322" max="3324" width="23.25" style="862" bestFit="1" customWidth="1"/>
    <col min="3325" max="3326" width="20.75" style="862" bestFit="1" customWidth="1"/>
    <col min="3327" max="3327" width="6.625" style="862" bestFit="1" customWidth="1"/>
    <col min="3328" max="3328" width="9" style="862"/>
    <col min="3329" max="3329" width="16.375" style="862" bestFit="1" customWidth="1"/>
    <col min="3330" max="3330" width="14.125" style="862" bestFit="1" customWidth="1"/>
    <col min="3331" max="3333" width="9.75" style="862" bestFit="1" customWidth="1"/>
    <col min="3334" max="3334" width="14.125" style="862" bestFit="1" customWidth="1"/>
    <col min="3335" max="3335" width="15.25" style="862" customWidth="1"/>
    <col min="3336" max="3336" width="14.125" style="862" bestFit="1" customWidth="1"/>
    <col min="3337" max="3337" width="15.25" style="862" bestFit="1" customWidth="1"/>
    <col min="3338" max="3340" width="13.625" style="862" bestFit="1" customWidth="1"/>
    <col min="3341" max="3341" width="12" style="862" bestFit="1" customWidth="1"/>
    <col min="3342" max="3342" width="22.125" style="862" bestFit="1" customWidth="1"/>
    <col min="3343" max="3344" width="30.125" style="862" bestFit="1" customWidth="1"/>
    <col min="3345" max="3346" width="21" style="862" bestFit="1" customWidth="1"/>
    <col min="3347" max="3347" width="18.75" style="862" bestFit="1" customWidth="1"/>
    <col min="3348" max="3348" width="21" style="862" bestFit="1" customWidth="1"/>
    <col min="3349" max="3350" width="9.75" style="862" bestFit="1" customWidth="1"/>
    <col min="3351" max="3351" width="18.875" style="862" bestFit="1" customWidth="1"/>
    <col min="3352" max="3352" width="9.75" style="862" bestFit="1" customWidth="1"/>
    <col min="3353" max="3353" width="18.875" style="862" bestFit="1" customWidth="1"/>
    <col min="3354" max="3355" width="9.75" style="862" bestFit="1" customWidth="1"/>
    <col min="3356" max="3357" width="12.125" style="862" bestFit="1" customWidth="1"/>
    <col min="3358" max="3358" width="7.125" style="862" bestFit="1" customWidth="1"/>
    <col min="3359" max="3359" width="9.75" style="862" bestFit="1" customWidth="1"/>
    <col min="3360" max="3360" width="15.5" style="862" bestFit="1" customWidth="1"/>
    <col min="3361" max="3361" width="19.375" style="862" bestFit="1" customWidth="1"/>
    <col min="3362" max="3362" width="5.75" style="862" bestFit="1" customWidth="1"/>
    <col min="3363" max="3363" width="9.75" style="862" bestFit="1" customWidth="1"/>
    <col min="3364" max="3364" width="11.875" style="862" bestFit="1" customWidth="1"/>
    <col min="3365" max="3365" width="9.125" style="862" bestFit="1" customWidth="1"/>
    <col min="3366" max="3366" width="10.5" style="862" bestFit="1" customWidth="1"/>
    <col min="3367" max="3367" width="16.375" style="862" bestFit="1" customWidth="1"/>
    <col min="3368" max="3368" width="12.125" style="862" bestFit="1" customWidth="1"/>
    <col min="3369" max="3369" width="10.375" style="862" bestFit="1" customWidth="1"/>
    <col min="3370" max="3370" width="11.875" style="862" bestFit="1" customWidth="1"/>
    <col min="3371" max="3379" width="16.375" style="862" bestFit="1" customWidth="1"/>
    <col min="3380" max="3380" width="10.625" style="862" bestFit="1" customWidth="1"/>
    <col min="3381" max="3381" width="11.875" style="862" bestFit="1" customWidth="1"/>
    <col min="3382" max="3382" width="16.375" style="862" bestFit="1" customWidth="1"/>
    <col min="3383" max="3383" width="20.75" style="862" bestFit="1" customWidth="1"/>
    <col min="3384" max="3384" width="16.375" style="862" bestFit="1" customWidth="1"/>
    <col min="3385" max="3385" width="20.75" style="862" bestFit="1" customWidth="1"/>
    <col min="3386" max="3386" width="16.375" style="862" bestFit="1" customWidth="1"/>
    <col min="3387" max="3387" width="20.75" style="862" bestFit="1" customWidth="1"/>
    <col min="3388" max="3388" width="16.375" style="862" bestFit="1" customWidth="1"/>
    <col min="3389" max="3389" width="20.75" style="862" bestFit="1" customWidth="1"/>
    <col min="3390" max="3390" width="16.375" style="862" bestFit="1" customWidth="1"/>
    <col min="3391" max="3391" width="20.75" style="862" bestFit="1" customWidth="1"/>
    <col min="3392" max="3392" width="14.125" style="862" bestFit="1" customWidth="1"/>
    <col min="3393" max="3393" width="18.625" style="862" bestFit="1" customWidth="1"/>
    <col min="3394" max="3394" width="16.375" style="862" bestFit="1" customWidth="1"/>
    <col min="3395" max="3395" width="20.75" style="862" bestFit="1" customWidth="1"/>
    <col min="3396" max="3396" width="16.375" style="862" bestFit="1" customWidth="1"/>
    <col min="3397" max="3397" width="20.75" style="862" bestFit="1" customWidth="1"/>
    <col min="3398" max="3403" width="23" style="862" bestFit="1" customWidth="1"/>
    <col min="3404" max="3405" width="18.625" style="862" bestFit="1" customWidth="1"/>
    <col min="3406" max="3406" width="10.5" style="862" bestFit="1" customWidth="1"/>
    <col min="3407" max="3407" width="11.875" style="862" bestFit="1" customWidth="1"/>
    <col min="3408" max="3408" width="10.5" style="862" bestFit="1" customWidth="1"/>
    <col min="3409" max="3410" width="11.875" style="862" bestFit="1" customWidth="1"/>
    <col min="3411" max="3411" width="16.375" style="862" bestFit="1" customWidth="1"/>
    <col min="3412" max="3412" width="17.875" style="862" bestFit="1" customWidth="1"/>
    <col min="3413" max="3413" width="22.25" style="862" bestFit="1" customWidth="1"/>
    <col min="3414" max="3414" width="7.75" style="862" bestFit="1" customWidth="1"/>
    <col min="3415" max="3417" width="11.875" style="862" bestFit="1" customWidth="1"/>
    <col min="3418" max="3418" width="16.375" style="862" bestFit="1" customWidth="1"/>
    <col min="3419" max="3421" width="11.875" style="862" bestFit="1" customWidth="1"/>
    <col min="3422" max="3422" width="14.125" style="862" bestFit="1" customWidth="1"/>
    <col min="3423" max="3423" width="11.875" style="862" bestFit="1" customWidth="1"/>
    <col min="3424" max="3424" width="16.375" style="862" bestFit="1" customWidth="1"/>
    <col min="3425" max="3425" width="18.625" style="862" bestFit="1" customWidth="1"/>
    <col min="3426" max="3426" width="10.5" style="862" bestFit="1" customWidth="1"/>
    <col min="3427" max="3427" width="14.25" style="862" bestFit="1" customWidth="1"/>
    <col min="3428" max="3429" width="13.375" style="862" bestFit="1" customWidth="1"/>
    <col min="3430" max="3430" width="16.375" style="862" bestFit="1" customWidth="1"/>
    <col min="3431" max="3431" width="16.5" style="862" bestFit="1" customWidth="1"/>
    <col min="3432" max="3433" width="20.125" style="862" bestFit="1" customWidth="1"/>
    <col min="3434" max="3435" width="23" style="862" bestFit="1" customWidth="1"/>
    <col min="3436" max="3436" width="18.625" style="862" bestFit="1" customWidth="1"/>
    <col min="3437" max="3437" width="9.25" style="862" bestFit="1" customWidth="1"/>
    <col min="3438" max="3438" width="7.25" style="862" bestFit="1" customWidth="1"/>
    <col min="3439" max="3439" width="10.375" style="862" bestFit="1" customWidth="1"/>
    <col min="3440" max="3441" width="11.875" style="862" bestFit="1" customWidth="1"/>
    <col min="3442" max="3442" width="14.375" style="862" bestFit="1" customWidth="1"/>
    <col min="3443" max="3443" width="11.875" style="862" bestFit="1" customWidth="1"/>
    <col min="3444" max="3445" width="16.375" style="862" bestFit="1" customWidth="1"/>
    <col min="3446" max="3446" width="11.875" style="862" bestFit="1" customWidth="1"/>
    <col min="3447" max="3448" width="16.375" style="862" bestFit="1" customWidth="1"/>
    <col min="3449" max="3449" width="17.875" style="862" bestFit="1" customWidth="1"/>
    <col min="3450" max="3450" width="16.375" style="862" bestFit="1" customWidth="1"/>
    <col min="3451" max="3451" width="17.875" style="862" bestFit="1" customWidth="1"/>
    <col min="3452" max="3452" width="5.75" style="862" bestFit="1" customWidth="1"/>
    <col min="3453" max="3454" width="9.75" style="862" bestFit="1" customWidth="1"/>
    <col min="3455" max="3455" width="7.75" style="862" bestFit="1" customWidth="1"/>
    <col min="3456" max="3456" width="9.75" style="862" bestFit="1" customWidth="1"/>
    <col min="3457" max="3457" width="59.375" style="862" bestFit="1" customWidth="1"/>
    <col min="3458" max="3458" width="45.5" style="862" bestFit="1" customWidth="1"/>
    <col min="3459" max="3459" width="27.625" style="862" bestFit="1" customWidth="1"/>
    <col min="3460" max="3460" width="11.875" style="862" bestFit="1" customWidth="1"/>
    <col min="3461" max="3464" width="14.125" style="862" bestFit="1" customWidth="1"/>
    <col min="3465" max="3465" width="15.625" style="862" bestFit="1" customWidth="1"/>
    <col min="3466" max="3466" width="14.125" style="862" bestFit="1" customWidth="1"/>
    <col min="3467" max="3468" width="19.625" style="862" bestFit="1" customWidth="1"/>
    <col min="3469" max="3469" width="21.875" style="862" bestFit="1" customWidth="1"/>
    <col min="3470" max="3470" width="19.375" style="862" bestFit="1" customWidth="1"/>
    <col min="3471" max="3471" width="16.375" style="862" bestFit="1" customWidth="1"/>
    <col min="3472" max="3472" width="23" style="862" bestFit="1" customWidth="1"/>
    <col min="3473" max="3474" width="14.125" style="862" bestFit="1" customWidth="1"/>
    <col min="3475" max="3475" width="23.25" style="862" bestFit="1" customWidth="1"/>
    <col min="3476" max="3477" width="14.375" style="862" bestFit="1" customWidth="1"/>
    <col min="3478" max="3478" width="23.125" style="862" bestFit="1" customWidth="1"/>
    <col min="3479" max="3479" width="18.875" style="862" bestFit="1" customWidth="1"/>
    <col min="3480" max="3480" width="14.375" style="862" bestFit="1" customWidth="1"/>
    <col min="3481" max="3481" width="16.5" style="862" bestFit="1" customWidth="1"/>
    <col min="3482" max="3482" width="25.25" style="862" bestFit="1" customWidth="1"/>
    <col min="3483" max="3484" width="18.625" style="862" bestFit="1" customWidth="1"/>
    <col min="3485" max="3485" width="23" style="862" bestFit="1" customWidth="1"/>
    <col min="3486" max="3487" width="26.75" style="862" bestFit="1" customWidth="1"/>
    <col min="3488" max="3488" width="25.25" style="862" bestFit="1" customWidth="1"/>
    <col min="3489" max="3489" width="29.625" style="862" bestFit="1" customWidth="1"/>
    <col min="3490" max="3490" width="25.25" style="862" bestFit="1" customWidth="1"/>
    <col min="3491" max="3491" width="29.625" style="862" bestFit="1" customWidth="1"/>
    <col min="3492" max="3495" width="20.875" style="862" bestFit="1" customWidth="1"/>
    <col min="3496" max="3496" width="13.875" style="862" bestFit="1" customWidth="1"/>
    <col min="3497" max="3497" width="16.5" style="862" bestFit="1" customWidth="1"/>
    <col min="3498" max="3498" width="7.75" style="862" bestFit="1" customWidth="1"/>
    <col min="3499" max="3499" width="20.75" style="862" bestFit="1" customWidth="1"/>
    <col min="3500" max="3502" width="16.375" style="862" bestFit="1" customWidth="1"/>
    <col min="3503" max="3506" width="31" style="862" bestFit="1" customWidth="1"/>
    <col min="3507" max="3508" width="18.625" style="862" bestFit="1" customWidth="1"/>
    <col min="3509" max="3509" width="16.375" style="862" bestFit="1" customWidth="1"/>
    <col min="3510" max="3511" width="18.625" style="862" bestFit="1" customWidth="1"/>
    <col min="3512" max="3512" width="16.375" style="862" bestFit="1" customWidth="1"/>
    <col min="3513" max="3514" width="18.625" style="862" bestFit="1" customWidth="1"/>
    <col min="3515" max="3515" width="20.75" style="862" bestFit="1" customWidth="1"/>
    <col min="3516" max="3517" width="23" style="862" bestFit="1" customWidth="1"/>
    <col min="3518" max="3518" width="25.25" style="862" bestFit="1" customWidth="1"/>
    <col min="3519" max="3519" width="23" style="862" bestFit="1" customWidth="1"/>
    <col min="3520" max="3520" width="20.75" style="862" bestFit="1" customWidth="1"/>
    <col min="3521" max="3522" width="23" style="862" bestFit="1" customWidth="1"/>
    <col min="3523" max="3523" width="25.25" style="862" bestFit="1" customWidth="1"/>
    <col min="3524" max="3524" width="23" style="862" bestFit="1" customWidth="1"/>
    <col min="3525" max="3525" width="18.625" style="862" bestFit="1" customWidth="1"/>
    <col min="3526" max="3528" width="20.75" style="862" bestFit="1" customWidth="1"/>
    <col min="3529" max="3529" width="19.75" style="862" bestFit="1" customWidth="1"/>
    <col min="3530" max="3531" width="22" style="862" bestFit="1" customWidth="1"/>
    <col min="3532" max="3532" width="14.125" style="862" bestFit="1" customWidth="1"/>
    <col min="3533" max="3534" width="20.75" style="862" bestFit="1" customWidth="1"/>
    <col min="3535" max="3536" width="18.625" style="862" bestFit="1" customWidth="1"/>
    <col min="3537" max="3539" width="20.75" style="862" bestFit="1" customWidth="1"/>
    <col min="3540" max="3541" width="23" style="862" bestFit="1" customWidth="1"/>
    <col min="3542" max="3542" width="20.75" style="862" bestFit="1" customWidth="1"/>
    <col min="3543" max="3544" width="23" style="862" bestFit="1" customWidth="1"/>
    <col min="3545" max="3545" width="25.25" style="862" bestFit="1" customWidth="1"/>
    <col min="3546" max="3547" width="23" style="862" bestFit="1" customWidth="1"/>
    <col min="3548" max="3550" width="25.25" style="862" bestFit="1" customWidth="1"/>
    <col min="3551" max="3552" width="27.5" style="862" bestFit="1" customWidth="1"/>
    <col min="3553" max="3553" width="25.25" style="862" bestFit="1" customWidth="1"/>
    <col min="3554" max="3555" width="27.5" style="862" bestFit="1" customWidth="1"/>
    <col min="3556" max="3556" width="29.625" style="862" bestFit="1" customWidth="1"/>
    <col min="3557" max="3557" width="27.5" style="862" bestFit="1" customWidth="1"/>
    <col min="3558" max="3558" width="24.5" style="862" bestFit="1" customWidth="1"/>
    <col min="3559" max="3559" width="29" style="862" bestFit="1" customWidth="1"/>
    <col min="3560" max="3561" width="20.75" style="862" bestFit="1" customWidth="1"/>
    <col min="3562" max="3562" width="27.5" style="862" bestFit="1" customWidth="1"/>
    <col min="3563" max="3564" width="23" style="862" bestFit="1" customWidth="1"/>
    <col min="3565" max="3565" width="29.625" style="862" bestFit="1" customWidth="1"/>
    <col min="3566" max="3566" width="9.125" style="862" bestFit="1" customWidth="1"/>
    <col min="3567" max="3569" width="18.125" style="862" bestFit="1" customWidth="1"/>
    <col min="3570" max="3570" width="20.375" style="862" bestFit="1" customWidth="1"/>
    <col min="3571" max="3571" width="25.25" style="862" bestFit="1" customWidth="1"/>
    <col min="3572" max="3572" width="27.5" style="862" bestFit="1" customWidth="1"/>
    <col min="3573" max="3574" width="9.125" style="862" bestFit="1" customWidth="1"/>
    <col min="3575" max="3575" width="11.25" style="862" bestFit="1" customWidth="1"/>
    <col min="3576" max="3576" width="15" style="862" bestFit="1" customWidth="1"/>
    <col min="3577" max="3577" width="16.375" style="862" bestFit="1" customWidth="1"/>
    <col min="3578" max="3580" width="23.25" style="862" bestFit="1" customWidth="1"/>
    <col min="3581" max="3582" width="20.75" style="862" bestFit="1" customWidth="1"/>
    <col min="3583" max="3583" width="6.625" style="862" bestFit="1" customWidth="1"/>
    <col min="3584" max="3584" width="9" style="862"/>
    <col min="3585" max="3585" width="16.375" style="862" bestFit="1" customWidth="1"/>
    <col min="3586" max="3586" width="14.125" style="862" bestFit="1" customWidth="1"/>
    <col min="3587" max="3589" width="9.75" style="862" bestFit="1" customWidth="1"/>
    <col min="3590" max="3590" width="14.125" style="862" bestFit="1" customWidth="1"/>
    <col min="3591" max="3591" width="15.25" style="862" customWidth="1"/>
    <col min="3592" max="3592" width="14.125" style="862" bestFit="1" customWidth="1"/>
    <col min="3593" max="3593" width="15.25" style="862" bestFit="1" customWidth="1"/>
    <col min="3594" max="3596" width="13.625" style="862" bestFit="1" customWidth="1"/>
    <col min="3597" max="3597" width="12" style="862" bestFit="1" customWidth="1"/>
    <col min="3598" max="3598" width="22.125" style="862" bestFit="1" customWidth="1"/>
    <col min="3599" max="3600" width="30.125" style="862" bestFit="1" customWidth="1"/>
    <col min="3601" max="3602" width="21" style="862" bestFit="1" customWidth="1"/>
    <col min="3603" max="3603" width="18.75" style="862" bestFit="1" customWidth="1"/>
    <col min="3604" max="3604" width="21" style="862" bestFit="1" customWidth="1"/>
    <col min="3605" max="3606" width="9.75" style="862" bestFit="1" customWidth="1"/>
    <col min="3607" max="3607" width="18.875" style="862" bestFit="1" customWidth="1"/>
    <col min="3608" max="3608" width="9.75" style="862" bestFit="1" customWidth="1"/>
    <col min="3609" max="3609" width="18.875" style="862" bestFit="1" customWidth="1"/>
    <col min="3610" max="3611" width="9.75" style="862" bestFit="1" customWidth="1"/>
    <col min="3612" max="3613" width="12.125" style="862" bestFit="1" customWidth="1"/>
    <col min="3614" max="3614" width="7.125" style="862" bestFit="1" customWidth="1"/>
    <col min="3615" max="3615" width="9.75" style="862" bestFit="1" customWidth="1"/>
    <col min="3616" max="3616" width="15.5" style="862" bestFit="1" customWidth="1"/>
    <col min="3617" max="3617" width="19.375" style="862" bestFit="1" customWidth="1"/>
    <col min="3618" max="3618" width="5.75" style="862" bestFit="1" customWidth="1"/>
    <col min="3619" max="3619" width="9.75" style="862" bestFit="1" customWidth="1"/>
    <col min="3620" max="3620" width="11.875" style="862" bestFit="1" customWidth="1"/>
    <col min="3621" max="3621" width="9.125" style="862" bestFit="1" customWidth="1"/>
    <col min="3622" max="3622" width="10.5" style="862" bestFit="1" customWidth="1"/>
    <col min="3623" max="3623" width="16.375" style="862" bestFit="1" customWidth="1"/>
    <col min="3624" max="3624" width="12.125" style="862" bestFit="1" customWidth="1"/>
    <col min="3625" max="3625" width="10.375" style="862" bestFit="1" customWidth="1"/>
    <col min="3626" max="3626" width="11.875" style="862" bestFit="1" customWidth="1"/>
    <col min="3627" max="3635" width="16.375" style="862" bestFit="1" customWidth="1"/>
    <col min="3636" max="3636" width="10.625" style="862" bestFit="1" customWidth="1"/>
    <col min="3637" max="3637" width="11.875" style="862" bestFit="1" customWidth="1"/>
    <col min="3638" max="3638" width="16.375" style="862" bestFit="1" customWidth="1"/>
    <col min="3639" max="3639" width="20.75" style="862" bestFit="1" customWidth="1"/>
    <col min="3640" max="3640" width="16.375" style="862" bestFit="1" customWidth="1"/>
    <col min="3641" max="3641" width="20.75" style="862" bestFit="1" customWidth="1"/>
    <col min="3642" max="3642" width="16.375" style="862" bestFit="1" customWidth="1"/>
    <col min="3643" max="3643" width="20.75" style="862" bestFit="1" customWidth="1"/>
    <col min="3644" max="3644" width="16.375" style="862" bestFit="1" customWidth="1"/>
    <col min="3645" max="3645" width="20.75" style="862" bestFit="1" customWidth="1"/>
    <col min="3646" max="3646" width="16.375" style="862" bestFit="1" customWidth="1"/>
    <col min="3647" max="3647" width="20.75" style="862" bestFit="1" customWidth="1"/>
    <col min="3648" max="3648" width="14.125" style="862" bestFit="1" customWidth="1"/>
    <col min="3649" max="3649" width="18.625" style="862" bestFit="1" customWidth="1"/>
    <col min="3650" max="3650" width="16.375" style="862" bestFit="1" customWidth="1"/>
    <col min="3651" max="3651" width="20.75" style="862" bestFit="1" customWidth="1"/>
    <col min="3652" max="3652" width="16.375" style="862" bestFit="1" customWidth="1"/>
    <col min="3653" max="3653" width="20.75" style="862" bestFit="1" customWidth="1"/>
    <col min="3654" max="3659" width="23" style="862" bestFit="1" customWidth="1"/>
    <col min="3660" max="3661" width="18.625" style="862" bestFit="1" customWidth="1"/>
    <col min="3662" max="3662" width="10.5" style="862" bestFit="1" customWidth="1"/>
    <col min="3663" max="3663" width="11.875" style="862" bestFit="1" customWidth="1"/>
    <col min="3664" max="3664" width="10.5" style="862" bestFit="1" customWidth="1"/>
    <col min="3665" max="3666" width="11.875" style="862" bestFit="1" customWidth="1"/>
    <col min="3667" max="3667" width="16.375" style="862" bestFit="1" customWidth="1"/>
    <col min="3668" max="3668" width="17.875" style="862" bestFit="1" customWidth="1"/>
    <col min="3669" max="3669" width="22.25" style="862" bestFit="1" customWidth="1"/>
    <col min="3670" max="3670" width="7.75" style="862" bestFit="1" customWidth="1"/>
    <col min="3671" max="3673" width="11.875" style="862" bestFit="1" customWidth="1"/>
    <col min="3674" max="3674" width="16.375" style="862" bestFit="1" customWidth="1"/>
    <col min="3675" max="3677" width="11.875" style="862" bestFit="1" customWidth="1"/>
    <col min="3678" max="3678" width="14.125" style="862" bestFit="1" customWidth="1"/>
    <col min="3679" max="3679" width="11.875" style="862" bestFit="1" customWidth="1"/>
    <col min="3680" max="3680" width="16.375" style="862" bestFit="1" customWidth="1"/>
    <col min="3681" max="3681" width="18.625" style="862" bestFit="1" customWidth="1"/>
    <col min="3682" max="3682" width="10.5" style="862" bestFit="1" customWidth="1"/>
    <col min="3683" max="3683" width="14.25" style="862" bestFit="1" customWidth="1"/>
    <col min="3684" max="3685" width="13.375" style="862" bestFit="1" customWidth="1"/>
    <col min="3686" max="3686" width="16.375" style="862" bestFit="1" customWidth="1"/>
    <col min="3687" max="3687" width="16.5" style="862" bestFit="1" customWidth="1"/>
    <col min="3688" max="3689" width="20.125" style="862" bestFit="1" customWidth="1"/>
    <col min="3690" max="3691" width="23" style="862" bestFit="1" customWidth="1"/>
    <col min="3692" max="3692" width="18.625" style="862" bestFit="1" customWidth="1"/>
    <col min="3693" max="3693" width="9.25" style="862" bestFit="1" customWidth="1"/>
    <col min="3694" max="3694" width="7.25" style="862" bestFit="1" customWidth="1"/>
    <col min="3695" max="3695" width="10.375" style="862" bestFit="1" customWidth="1"/>
    <col min="3696" max="3697" width="11.875" style="862" bestFit="1" customWidth="1"/>
    <col min="3698" max="3698" width="14.375" style="862" bestFit="1" customWidth="1"/>
    <col min="3699" max="3699" width="11.875" style="862" bestFit="1" customWidth="1"/>
    <col min="3700" max="3701" width="16.375" style="862" bestFit="1" customWidth="1"/>
    <col min="3702" max="3702" width="11.875" style="862" bestFit="1" customWidth="1"/>
    <col min="3703" max="3704" width="16.375" style="862" bestFit="1" customWidth="1"/>
    <col min="3705" max="3705" width="17.875" style="862" bestFit="1" customWidth="1"/>
    <col min="3706" max="3706" width="16.375" style="862" bestFit="1" customWidth="1"/>
    <col min="3707" max="3707" width="17.875" style="862" bestFit="1" customWidth="1"/>
    <col min="3708" max="3708" width="5.75" style="862" bestFit="1" customWidth="1"/>
    <col min="3709" max="3710" width="9.75" style="862" bestFit="1" customWidth="1"/>
    <col min="3711" max="3711" width="7.75" style="862" bestFit="1" customWidth="1"/>
    <col min="3712" max="3712" width="9.75" style="862" bestFit="1" customWidth="1"/>
    <col min="3713" max="3713" width="59.375" style="862" bestFit="1" customWidth="1"/>
    <col min="3714" max="3714" width="45.5" style="862" bestFit="1" customWidth="1"/>
    <col min="3715" max="3715" width="27.625" style="862" bestFit="1" customWidth="1"/>
    <col min="3716" max="3716" width="11.875" style="862" bestFit="1" customWidth="1"/>
    <col min="3717" max="3720" width="14.125" style="862" bestFit="1" customWidth="1"/>
    <col min="3721" max="3721" width="15.625" style="862" bestFit="1" customWidth="1"/>
    <col min="3722" max="3722" width="14.125" style="862" bestFit="1" customWidth="1"/>
    <col min="3723" max="3724" width="19.625" style="862" bestFit="1" customWidth="1"/>
    <col min="3725" max="3725" width="21.875" style="862" bestFit="1" customWidth="1"/>
    <col min="3726" max="3726" width="19.375" style="862" bestFit="1" customWidth="1"/>
    <col min="3727" max="3727" width="16.375" style="862" bestFit="1" customWidth="1"/>
    <col min="3728" max="3728" width="23" style="862" bestFit="1" customWidth="1"/>
    <col min="3729" max="3730" width="14.125" style="862" bestFit="1" customWidth="1"/>
    <col min="3731" max="3731" width="23.25" style="862" bestFit="1" customWidth="1"/>
    <col min="3732" max="3733" width="14.375" style="862" bestFit="1" customWidth="1"/>
    <col min="3734" max="3734" width="23.125" style="862" bestFit="1" customWidth="1"/>
    <col min="3735" max="3735" width="18.875" style="862" bestFit="1" customWidth="1"/>
    <col min="3736" max="3736" width="14.375" style="862" bestFit="1" customWidth="1"/>
    <col min="3737" max="3737" width="16.5" style="862" bestFit="1" customWidth="1"/>
    <col min="3738" max="3738" width="25.25" style="862" bestFit="1" customWidth="1"/>
    <col min="3739" max="3740" width="18.625" style="862" bestFit="1" customWidth="1"/>
    <col min="3741" max="3741" width="23" style="862" bestFit="1" customWidth="1"/>
    <col min="3742" max="3743" width="26.75" style="862" bestFit="1" customWidth="1"/>
    <col min="3744" max="3744" width="25.25" style="862" bestFit="1" customWidth="1"/>
    <col min="3745" max="3745" width="29.625" style="862" bestFit="1" customWidth="1"/>
    <col min="3746" max="3746" width="25.25" style="862" bestFit="1" customWidth="1"/>
    <col min="3747" max="3747" width="29.625" style="862" bestFit="1" customWidth="1"/>
    <col min="3748" max="3751" width="20.875" style="862" bestFit="1" customWidth="1"/>
    <col min="3752" max="3752" width="13.875" style="862" bestFit="1" customWidth="1"/>
    <col min="3753" max="3753" width="16.5" style="862" bestFit="1" customWidth="1"/>
    <col min="3754" max="3754" width="7.75" style="862" bestFit="1" customWidth="1"/>
    <col min="3755" max="3755" width="20.75" style="862" bestFit="1" customWidth="1"/>
    <col min="3756" max="3758" width="16.375" style="862" bestFit="1" customWidth="1"/>
    <col min="3759" max="3762" width="31" style="862" bestFit="1" customWidth="1"/>
    <col min="3763" max="3764" width="18.625" style="862" bestFit="1" customWidth="1"/>
    <col min="3765" max="3765" width="16.375" style="862" bestFit="1" customWidth="1"/>
    <col min="3766" max="3767" width="18.625" style="862" bestFit="1" customWidth="1"/>
    <col min="3768" max="3768" width="16.375" style="862" bestFit="1" customWidth="1"/>
    <col min="3769" max="3770" width="18.625" style="862" bestFit="1" customWidth="1"/>
    <col min="3771" max="3771" width="20.75" style="862" bestFit="1" customWidth="1"/>
    <col min="3772" max="3773" width="23" style="862" bestFit="1" customWidth="1"/>
    <col min="3774" max="3774" width="25.25" style="862" bestFit="1" customWidth="1"/>
    <col min="3775" max="3775" width="23" style="862" bestFit="1" customWidth="1"/>
    <col min="3776" max="3776" width="20.75" style="862" bestFit="1" customWidth="1"/>
    <col min="3777" max="3778" width="23" style="862" bestFit="1" customWidth="1"/>
    <col min="3779" max="3779" width="25.25" style="862" bestFit="1" customWidth="1"/>
    <col min="3780" max="3780" width="23" style="862" bestFit="1" customWidth="1"/>
    <col min="3781" max="3781" width="18.625" style="862" bestFit="1" customWidth="1"/>
    <col min="3782" max="3784" width="20.75" style="862" bestFit="1" customWidth="1"/>
    <col min="3785" max="3785" width="19.75" style="862" bestFit="1" customWidth="1"/>
    <col min="3786" max="3787" width="22" style="862" bestFit="1" customWidth="1"/>
    <col min="3788" max="3788" width="14.125" style="862" bestFit="1" customWidth="1"/>
    <col min="3789" max="3790" width="20.75" style="862" bestFit="1" customWidth="1"/>
    <col min="3791" max="3792" width="18.625" style="862" bestFit="1" customWidth="1"/>
    <col min="3793" max="3795" width="20.75" style="862" bestFit="1" customWidth="1"/>
    <col min="3796" max="3797" width="23" style="862" bestFit="1" customWidth="1"/>
    <col min="3798" max="3798" width="20.75" style="862" bestFit="1" customWidth="1"/>
    <col min="3799" max="3800" width="23" style="862" bestFit="1" customWidth="1"/>
    <col min="3801" max="3801" width="25.25" style="862" bestFit="1" customWidth="1"/>
    <col min="3802" max="3803" width="23" style="862" bestFit="1" customWidth="1"/>
    <col min="3804" max="3806" width="25.25" style="862" bestFit="1" customWidth="1"/>
    <col min="3807" max="3808" width="27.5" style="862" bestFit="1" customWidth="1"/>
    <col min="3809" max="3809" width="25.25" style="862" bestFit="1" customWidth="1"/>
    <col min="3810" max="3811" width="27.5" style="862" bestFit="1" customWidth="1"/>
    <col min="3812" max="3812" width="29.625" style="862" bestFit="1" customWidth="1"/>
    <col min="3813" max="3813" width="27.5" style="862" bestFit="1" customWidth="1"/>
    <col min="3814" max="3814" width="24.5" style="862" bestFit="1" customWidth="1"/>
    <col min="3815" max="3815" width="29" style="862" bestFit="1" customWidth="1"/>
    <col min="3816" max="3817" width="20.75" style="862" bestFit="1" customWidth="1"/>
    <col min="3818" max="3818" width="27.5" style="862" bestFit="1" customWidth="1"/>
    <col min="3819" max="3820" width="23" style="862" bestFit="1" customWidth="1"/>
    <col min="3821" max="3821" width="29.625" style="862" bestFit="1" customWidth="1"/>
    <col min="3822" max="3822" width="9.125" style="862" bestFit="1" customWidth="1"/>
    <col min="3823" max="3825" width="18.125" style="862" bestFit="1" customWidth="1"/>
    <col min="3826" max="3826" width="20.375" style="862" bestFit="1" customWidth="1"/>
    <col min="3827" max="3827" width="25.25" style="862" bestFit="1" customWidth="1"/>
    <col min="3828" max="3828" width="27.5" style="862" bestFit="1" customWidth="1"/>
    <col min="3829" max="3830" width="9.125" style="862" bestFit="1" customWidth="1"/>
    <col min="3831" max="3831" width="11.25" style="862" bestFit="1" customWidth="1"/>
    <col min="3832" max="3832" width="15" style="862" bestFit="1" customWidth="1"/>
    <col min="3833" max="3833" width="16.375" style="862" bestFit="1" customWidth="1"/>
    <col min="3834" max="3836" width="23.25" style="862" bestFit="1" customWidth="1"/>
    <col min="3837" max="3838" width="20.75" style="862" bestFit="1" customWidth="1"/>
    <col min="3839" max="3839" width="6.625" style="862" bestFit="1" customWidth="1"/>
    <col min="3840" max="3840" width="9" style="862"/>
    <col min="3841" max="3841" width="16.375" style="862" bestFit="1" customWidth="1"/>
    <col min="3842" max="3842" width="14.125" style="862" bestFit="1" customWidth="1"/>
    <col min="3843" max="3845" width="9.75" style="862" bestFit="1" customWidth="1"/>
    <col min="3846" max="3846" width="14.125" style="862" bestFit="1" customWidth="1"/>
    <col min="3847" max="3847" width="15.25" style="862" customWidth="1"/>
    <col min="3848" max="3848" width="14.125" style="862" bestFit="1" customWidth="1"/>
    <col min="3849" max="3849" width="15.25" style="862" bestFit="1" customWidth="1"/>
    <col min="3850" max="3852" width="13.625" style="862" bestFit="1" customWidth="1"/>
    <col min="3853" max="3853" width="12" style="862" bestFit="1" customWidth="1"/>
    <col min="3854" max="3854" width="22.125" style="862" bestFit="1" customWidth="1"/>
    <col min="3855" max="3856" width="30.125" style="862" bestFit="1" customWidth="1"/>
    <col min="3857" max="3858" width="21" style="862" bestFit="1" customWidth="1"/>
    <col min="3859" max="3859" width="18.75" style="862" bestFit="1" customWidth="1"/>
    <col min="3860" max="3860" width="21" style="862" bestFit="1" customWidth="1"/>
    <col min="3861" max="3862" width="9.75" style="862" bestFit="1" customWidth="1"/>
    <col min="3863" max="3863" width="18.875" style="862" bestFit="1" customWidth="1"/>
    <col min="3864" max="3864" width="9.75" style="862" bestFit="1" customWidth="1"/>
    <col min="3865" max="3865" width="18.875" style="862" bestFit="1" customWidth="1"/>
    <col min="3866" max="3867" width="9.75" style="862" bestFit="1" customWidth="1"/>
    <col min="3868" max="3869" width="12.125" style="862" bestFit="1" customWidth="1"/>
    <col min="3870" max="3870" width="7.125" style="862" bestFit="1" customWidth="1"/>
    <col min="3871" max="3871" width="9.75" style="862" bestFit="1" customWidth="1"/>
    <col min="3872" max="3872" width="15.5" style="862" bestFit="1" customWidth="1"/>
    <col min="3873" max="3873" width="19.375" style="862" bestFit="1" customWidth="1"/>
    <col min="3874" max="3874" width="5.75" style="862" bestFit="1" customWidth="1"/>
    <col min="3875" max="3875" width="9.75" style="862" bestFit="1" customWidth="1"/>
    <col min="3876" max="3876" width="11.875" style="862" bestFit="1" customWidth="1"/>
    <col min="3877" max="3877" width="9.125" style="862" bestFit="1" customWidth="1"/>
    <col min="3878" max="3878" width="10.5" style="862" bestFit="1" customWidth="1"/>
    <col min="3879" max="3879" width="16.375" style="862" bestFit="1" customWidth="1"/>
    <col min="3880" max="3880" width="12.125" style="862" bestFit="1" customWidth="1"/>
    <col min="3881" max="3881" width="10.375" style="862" bestFit="1" customWidth="1"/>
    <col min="3882" max="3882" width="11.875" style="862" bestFit="1" customWidth="1"/>
    <col min="3883" max="3891" width="16.375" style="862" bestFit="1" customWidth="1"/>
    <col min="3892" max="3892" width="10.625" style="862" bestFit="1" customWidth="1"/>
    <col min="3893" max="3893" width="11.875" style="862" bestFit="1" customWidth="1"/>
    <col min="3894" max="3894" width="16.375" style="862" bestFit="1" customWidth="1"/>
    <col min="3895" max="3895" width="20.75" style="862" bestFit="1" customWidth="1"/>
    <col min="3896" max="3896" width="16.375" style="862" bestFit="1" customWidth="1"/>
    <col min="3897" max="3897" width="20.75" style="862" bestFit="1" customWidth="1"/>
    <col min="3898" max="3898" width="16.375" style="862" bestFit="1" customWidth="1"/>
    <col min="3899" max="3899" width="20.75" style="862" bestFit="1" customWidth="1"/>
    <col min="3900" max="3900" width="16.375" style="862" bestFit="1" customWidth="1"/>
    <col min="3901" max="3901" width="20.75" style="862" bestFit="1" customWidth="1"/>
    <col min="3902" max="3902" width="16.375" style="862" bestFit="1" customWidth="1"/>
    <col min="3903" max="3903" width="20.75" style="862" bestFit="1" customWidth="1"/>
    <col min="3904" max="3904" width="14.125" style="862" bestFit="1" customWidth="1"/>
    <col min="3905" max="3905" width="18.625" style="862" bestFit="1" customWidth="1"/>
    <col min="3906" max="3906" width="16.375" style="862" bestFit="1" customWidth="1"/>
    <col min="3907" max="3907" width="20.75" style="862" bestFit="1" customWidth="1"/>
    <col min="3908" max="3908" width="16.375" style="862" bestFit="1" customWidth="1"/>
    <col min="3909" max="3909" width="20.75" style="862" bestFit="1" customWidth="1"/>
    <col min="3910" max="3915" width="23" style="862" bestFit="1" customWidth="1"/>
    <col min="3916" max="3917" width="18.625" style="862" bestFit="1" customWidth="1"/>
    <col min="3918" max="3918" width="10.5" style="862" bestFit="1" customWidth="1"/>
    <col min="3919" max="3919" width="11.875" style="862" bestFit="1" customWidth="1"/>
    <col min="3920" max="3920" width="10.5" style="862" bestFit="1" customWidth="1"/>
    <col min="3921" max="3922" width="11.875" style="862" bestFit="1" customWidth="1"/>
    <col min="3923" max="3923" width="16.375" style="862" bestFit="1" customWidth="1"/>
    <col min="3924" max="3924" width="17.875" style="862" bestFit="1" customWidth="1"/>
    <col min="3925" max="3925" width="22.25" style="862" bestFit="1" customWidth="1"/>
    <col min="3926" max="3926" width="7.75" style="862" bestFit="1" customWidth="1"/>
    <col min="3927" max="3929" width="11.875" style="862" bestFit="1" customWidth="1"/>
    <col min="3930" max="3930" width="16.375" style="862" bestFit="1" customWidth="1"/>
    <col min="3931" max="3933" width="11.875" style="862" bestFit="1" customWidth="1"/>
    <col min="3934" max="3934" width="14.125" style="862" bestFit="1" customWidth="1"/>
    <col min="3935" max="3935" width="11.875" style="862" bestFit="1" customWidth="1"/>
    <col min="3936" max="3936" width="16.375" style="862" bestFit="1" customWidth="1"/>
    <col min="3937" max="3937" width="18.625" style="862" bestFit="1" customWidth="1"/>
    <col min="3938" max="3938" width="10.5" style="862" bestFit="1" customWidth="1"/>
    <col min="3939" max="3939" width="14.25" style="862" bestFit="1" customWidth="1"/>
    <col min="3940" max="3941" width="13.375" style="862" bestFit="1" customWidth="1"/>
    <col min="3942" max="3942" width="16.375" style="862" bestFit="1" customWidth="1"/>
    <col min="3943" max="3943" width="16.5" style="862" bestFit="1" customWidth="1"/>
    <col min="3944" max="3945" width="20.125" style="862" bestFit="1" customWidth="1"/>
    <col min="3946" max="3947" width="23" style="862" bestFit="1" customWidth="1"/>
    <col min="3948" max="3948" width="18.625" style="862" bestFit="1" customWidth="1"/>
    <col min="3949" max="3949" width="9.25" style="862" bestFit="1" customWidth="1"/>
    <col min="3950" max="3950" width="7.25" style="862" bestFit="1" customWidth="1"/>
    <col min="3951" max="3951" width="10.375" style="862" bestFit="1" customWidth="1"/>
    <col min="3952" max="3953" width="11.875" style="862" bestFit="1" customWidth="1"/>
    <col min="3954" max="3954" width="14.375" style="862" bestFit="1" customWidth="1"/>
    <col min="3955" max="3955" width="11.875" style="862" bestFit="1" customWidth="1"/>
    <col min="3956" max="3957" width="16.375" style="862" bestFit="1" customWidth="1"/>
    <col min="3958" max="3958" width="11.875" style="862" bestFit="1" customWidth="1"/>
    <col min="3959" max="3960" width="16.375" style="862" bestFit="1" customWidth="1"/>
    <col min="3961" max="3961" width="17.875" style="862" bestFit="1" customWidth="1"/>
    <col min="3962" max="3962" width="16.375" style="862" bestFit="1" customWidth="1"/>
    <col min="3963" max="3963" width="17.875" style="862" bestFit="1" customWidth="1"/>
    <col min="3964" max="3964" width="5.75" style="862" bestFit="1" customWidth="1"/>
    <col min="3965" max="3966" width="9.75" style="862" bestFit="1" customWidth="1"/>
    <col min="3967" max="3967" width="7.75" style="862" bestFit="1" customWidth="1"/>
    <col min="3968" max="3968" width="9.75" style="862" bestFit="1" customWidth="1"/>
    <col min="3969" max="3969" width="59.375" style="862" bestFit="1" customWidth="1"/>
    <col min="3970" max="3970" width="45.5" style="862" bestFit="1" customWidth="1"/>
    <col min="3971" max="3971" width="27.625" style="862" bestFit="1" customWidth="1"/>
    <col min="3972" max="3972" width="11.875" style="862" bestFit="1" customWidth="1"/>
    <col min="3973" max="3976" width="14.125" style="862" bestFit="1" customWidth="1"/>
    <col min="3977" max="3977" width="15.625" style="862" bestFit="1" customWidth="1"/>
    <col min="3978" max="3978" width="14.125" style="862" bestFit="1" customWidth="1"/>
    <col min="3979" max="3980" width="19.625" style="862" bestFit="1" customWidth="1"/>
    <col min="3981" max="3981" width="21.875" style="862" bestFit="1" customWidth="1"/>
    <col min="3982" max="3982" width="19.375" style="862" bestFit="1" customWidth="1"/>
    <col min="3983" max="3983" width="16.375" style="862" bestFit="1" customWidth="1"/>
    <col min="3984" max="3984" width="23" style="862" bestFit="1" customWidth="1"/>
    <col min="3985" max="3986" width="14.125" style="862" bestFit="1" customWidth="1"/>
    <col min="3987" max="3987" width="23.25" style="862" bestFit="1" customWidth="1"/>
    <col min="3988" max="3989" width="14.375" style="862" bestFit="1" customWidth="1"/>
    <col min="3990" max="3990" width="23.125" style="862" bestFit="1" customWidth="1"/>
    <col min="3991" max="3991" width="18.875" style="862" bestFit="1" customWidth="1"/>
    <col min="3992" max="3992" width="14.375" style="862" bestFit="1" customWidth="1"/>
    <col min="3993" max="3993" width="16.5" style="862" bestFit="1" customWidth="1"/>
    <col min="3994" max="3994" width="25.25" style="862" bestFit="1" customWidth="1"/>
    <col min="3995" max="3996" width="18.625" style="862" bestFit="1" customWidth="1"/>
    <col min="3997" max="3997" width="23" style="862" bestFit="1" customWidth="1"/>
    <col min="3998" max="3999" width="26.75" style="862" bestFit="1" customWidth="1"/>
    <col min="4000" max="4000" width="25.25" style="862" bestFit="1" customWidth="1"/>
    <col min="4001" max="4001" width="29.625" style="862" bestFit="1" customWidth="1"/>
    <col min="4002" max="4002" width="25.25" style="862" bestFit="1" customWidth="1"/>
    <col min="4003" max="4003" width="29.625" style="862" bestFit="1" customWidth="1"/>
    <col min="4004" max="4007" width="20.875" style="862" bestFit="1" customWidth="1"/>
    <col min="4008" max="4008" width="13.875" style="862" bestFit="1" customWidth="1"/>
    <col min="4009" max="4009" width="16.5" style="862" bestFit="1" customWidth="1"/>
    <col min="4010" max="4010" width="7.75" style="862" bestFit="1" customWidth="1"/>
    <col min="4011" max="4011" width="20.75" style="862" bestFit="1" customWidth="1"/>
    <col min="4012" max="4014" width="16.375" style="862" bestFit="1" customWidth="1"/>
    <col min="4015" max="4018" width="31" style="862" bestFit="1" customWidth="1"/>
    <col min="4019" max="4020" width="18.625" style="862" bestFit="1" customWidth="1"/>
    <col min="4021" max="4021" width="16.375" style="862" bestFit="1" customWidth="1"/>
    <col min="4022" max="4023" width="18.625" style="862" bestFit="1" customWidth="1"/>
    <col min="4024" max="4024" width="16.375" style="862" bestFit="1" customWidth="1"/>
    <col min="4025" max="4026" width="18.625" style="862" bestFit="1" customWidth="1"/>
    <col min="4027" max="4027" width="20.75" style="862" bestFit="1" customWidth="1"/>
    <col min="4028" max="4029" width="23" style="862" bestFit="1" customWidth="1"/>
    <col min="4030" max="4030" width="25.25" style="862" bestFit="1" customWidth="1"/>
    <col min="4031" max="4031" width="23" style="862" bestFit="1" customWidth="1"/>
    <col min="4032" max="4032" width="20.75" style="862" bestFit="1" customWidth="1"/>
    <col min="4033" max="4034" width="23" style="862" bestFit="1" customWidth="1"/>
    <col min="4035" max="4035" width="25.25" style="862" bestFit="1" customWidth="1"/>
    <col min="4036" max="4036" width="23" style="862" bestFit="1" customWidth="1"/>
    <col min="4037" max="4037" width="18.625" style="862" bestFit="1" customWidth="1"/>
    <col min="4038" max="4040" width="20.75" style="862" bestFit="1" customWidth="1"/>
    <col min="4041" max="4041" width="19.75" style="862" bestFit="1" customWidth="1"/>
    <col min="4042" max="4043" width="22" style="862" bestFit="1" customWidth="1"/>
    <col min="4044" max="4044" width="14.125" style="862" bestFit="1" customWidth="1"/>
    <col min="4045" max="4046" width="20.75" style="862" bestFit="1" customWidth="1"/>
    <col min="4047" max="4048" width="18.625" style="862" bestFit="1" customWidth="1"/>
    <col min="4049" max="4051" width="20.75" style="862" bestFit="1" customWidth="1"/>
    <col min="4052" max="4053" width="23" style="862" bestFit="1" customWidth="1"/>
    <col min="4054" max="4054" width="20.75" style="862" bestFit="1" customWidth="1"/>
    <col min="4055" max="4056" width="23" style="862" bestFit="1" customWidth="1"/>
    <col min="4057" max="4057" width="25.25" style="862" bestFit="1" customWidth="1"/>
    <col min="4058" max="4059" width="23" style="862" bestFit="1" customWidth="1"/>
    <col min="4060" max="4062" width="25.25" style="862" bestFit="1" customWidth="1"/>
    <col min="4063" max="4064" width="27.5" style="862" bestFit="1" customWidth="1"/>
    <col min="4065" max="4065" width="25.25" style="862" bestFit="1" customWidth="1"/>
    <col min="4066" max="4067" width="27.5" style="862" bestFit="1" customWidth="1"/>
    <col min="4068" max="4068" width="29.625" style="862" bestFit="1" customWidth="1"/>
    <col min="4069" max="4069" width="27.5" style="862" bestFit="1" customWidth="1"/>
    <col min="4070" max="4070" width="24.5" style="862" bestFit="1" customWidth="1"/>
    <col min="4071" max="4071" width="29" style="862" bestFit="1" customWidth="1"/>
    <col min="4072" max="4073" width="20.75" style="862" bestFit="1" customWidth="1"/>
    <col min="4074" max="4074" width="27.5" style="862" bestFit="1" customWidth="1"/>
    <col min="4075" max="4076" width="23" style="862" bestFit="1" customWidth="1"/>
    <col min="4077" max="4077" width="29.625" style="862" bestFit="1" customWidth="1"/>
    <col min="4078" max="4078" width="9.125" style="862" bestFit="1" customWidth="1"/>
    <col min="4079" max="4081" width="18.125" style="862" bestFit="1" customWidth="1"/>
    <col min="4082" max="4082" width="20.375" style="862" bestFit="1" customWidth="1"/>
    <col min="4083" max="4083" width="25.25" style="862" bestFit="1" customWidth="1"/>
    <col min="4084" max="4084" width="27.5" style="862" bestFit="1" customWidth="1"/>
    <col min="4085" max="4086" width="9.125" style="862" bestFit="1" customWidth="1"/>
    <col min="4087" max="4087" width="11.25" style="862" bestFit="1" customWidth="1"/>
    <col min="4088" max="4088" width="15" style="862" bestFit="1" customWidth="1"/>
    <col min="4089" max="4089" width="16.375" style="862" bestFit="1" customWidth="1"/>
    <col min="4090" max="4092" width="23.25" style="862" bestFit="1" customWidth="1"/>
    <col min="4093" max="4094" width="20.75" style="862" bestFit="1" customWidth="1"/>
    <col min="4095" max="4095" width="6.625" style="862" bestFit="1" customWidth="1"/>
    <col min="4096" max="4096" width="9" style="862"/>
    <col min="4097" max="4097" width="16.375" style="862" bestFit="1" customWidth="1"/>
    <col min="4098" max="4098" width="14.125" style="862" bestFit="1" customWidth="1"/>
    <col min="4099" max="4101" width="9.75" style="862" bestFit="1" customWidth="1"/>
    <col min="4102" max="4102" width="14.125" style="862" bestFit="1" customWidth="1"/>
    <col min="4103" max="4103" width="15.25" style="862" customWidth="1"/>
    <col min="4104" max="4104" width="14.125" style="862" bestFit="1" customWidth="1"/>
    <col min="4105" max="4105" width="15.25" style="862" bestFit="1" customWidth="1"/>
    <col min="4106" max="4108" width="13.625" style="862" bestFit="1" customWidth="1"/>
    <col min="4109" max="4109" width="12" style="862" bestFit="1" customWidth="1"/>
    <col min="4110" max="4110" width="22.125" style="862" bestFit="1" customWidth="1"/>
    <col min="4111" max="4112" width="30.125" style="862" bestFit="1" customWidth="1"/>
    <col min="4113" max="4114" width="21" style="862" bestFit="1" customWidth="1"/>
    <col min="4115" max="4115" width="18.75" style="862" bestFit="1" customWidth="1"/>
    <col min="4116" max="4116" width="21" style="862" bestFit="1" customWidth="1"/>
    <col min="4117" max="4118" width="9.75" style="862" bestFit="1" customWidth="1"/>
    <col min="4119" max="4119" width="18.875" style="862" bestFit="1" customWidth="1"/>
    <col min="4120" max="4120" width="9.75" style="862" bestFit="1" customWidth="1"/>
    <col min="4121" max="4121" width="18.875" style="862" bestFit="1" customWidth="1"/>
    <col min="4122" max="4123" width="9.75" style="862" bestFit="1" customWidth="1"/>
    <col min="4124" max="4125" width="12.125" style="862" bestFit="1" customWidth="1"/>
    <col min="4126" max="4126" width="7.125" style="862" bestFit="1" customWidth="1"/>
    <col min="4127" max="4127" width="9.75" style="862" bestFit="1" customWidth="1"/>
    <col min="4128" max="4128" width="15.5" style="862" bestFit="1" customWidth="1"/>
    <col min="4129" max="4129" width="19.375" style="862" bestFit="1" customWidth="1"/>
    <col min="4130" max="4130" width="5.75" style="862" bestFit="1" customWidth="1"/>
    <col min="4131" max="4131" width="9.75" style="862" bestFit="1" customWidth="1"/>
    <col min="4132" max="4132" width="11.875" style="862" bestFit="1" customWidth="1"/>
    <col min="4133" max="4133" width="9.125" style="862" bestFit="1" customWidth="1"/>
    <col min="4134" max="4134" width="10.5" style="862" bestFit="1" customWidth="1"/>
    <col min="4135" max="4135" width="16.375" style="862" bestFit="1" customWidth="1"/>
    <col min="4136" max="4136" width="12.125" style="862" bestFit="1" customWidth="1"/>
    <col min="4137" max="4137" width="10.375" style="862" bestFit="1" customWidth="1"/>
    <col min="4138" max="4138" width="11.875" style="862" bestFit="1" customWidth="1"/>
    <col min="4139" max="4147" width="16.375" style="862" bestFit="1" customWidth="1"/>
    <col min="4148" max="4148" width="10.625" style="862" bestFit="1" customWidth="1"/>
    <col min="4149" max="4149" width="11.875" style="862" bestFit="1" customWidth="1"/>
    <col min="4150" max="4150" width="16.375" style="862" bestFit="1" customWidth="1"/>
    <col min="4151" max="4151" width="20.75" style="862" bestFit="1" customWidth="1"/>
    <col min="4152" max="4152" width="16.375" style="862" bestFit="1" customWidth="1"/>
    <col min="4153" max="4153" width="20.75" style="862" bestFit="1" customWidth="1"/>
    <col min="4154" max="4154" width="16.375" style="862" bestFit="1" customWidth="1"/>
    <col min="4155" max="4155" width="20.75" style="862" bestFit="1" customWidth="1"/>
    <col min="4156" max="4156" width="16.375" style="862" bestFit="1" customWidth="1"/>
    <col min="4157" max="4157" width="20.75" style="862" bestFit="1" customWidth="1"/>
    <col min="4158" max="4158" width="16.375" style="862" bestFit="1" customWidth="1"/>
    <col min="4159" max="4159" width="20.75" style="862" bestFit="1" customWidth="1"/>
    <col min="4160" max="4160" width="14.125" style="862" bestFit="1" customWidth="1"/>
    <col min="4161" max="4161" width="18.625" style="862" bestFit="1" customWidth="1"/>
    <col min="4162" max="4162" width="16.375" style="862" bestFit="1" customWidth="1"/>
    <col min="4163" max="4163" width="20.75" style="862" bestFit="1" customWidth="1"/>
    <col min="4164" max="4164" width="16.375" style="862" bestFit="1" customWidth="1"/>
    <col min="4165" max="4165" width="20.75" style="862" bestFit="1" customWidth="1"/>
    <col min="4166" max="4171" width="23" style="862" bestFit="1" customWidth="1"/>
    <col min="4172" max="4173" width="18.625" style="862" bestFit="1" customWidth="1"/>
    <col min="4174" max="4174" width="10.5" style="862" bestFit="1" customWidth="1"/>
    <col min="4175" max="4175" width="11.875" style="862" bestFit="1" customWidth="1"/>
    <col min="4176" max="4176" width="10.5" style="862" bestFit="1" customWidth="1"/>
    <col min="4177" max="4178" width="11.875" style="862" bestFit="1" customWidth="1"/>
    <col min="4179" max="4179" width="16.375" style="862" bestFit="1" customWidth="1"/>
    <col min="4180" max="4180" width="17.875" style="862" bestFit="1" customWidth="1"/>
    <col min="4181" max="4181" width="22.25" style="862" bestFit="1" customWidth="1"/>
    <col min="4182" max="4182" width="7.75" style="862" bestFit="1" customWidth="1"/>
    <col min="4183" max="4185" width="11.875" style="862" bestFit="1" customWidth="1"/>
    <col min="4186" max="4186" width="16.375" style="862" bestFit="1" customWidth="1"/>
    <col min="4187" max="4189" width="11.875" style="862" bestFit="1" customWidth="1"/>
    <col min="4190" max="4190" width="14.125" style="862" bestFit="1" customWidth="1"/>
    <col min="4191" max="4191" width="11.875" style="862" bestFit="1" customWidth="1"/>
    <col min="4192" max="4192" width="16.375" style="862" bestFit="1" customWidth="1"/>
    <col min="4193" max="4193" width="18.625" style="862" bestFit="1" customWidth="1"/>
    <col min="4194" max="4194" width="10.5" style="862" bestFit="1" customWidth="1"/>
    <col min="4195" max="4195" width="14.25" style="862" bestFit="1" customWidth="1"/>
    <col min="4196" max="4197" width="13.375" style="862" bestFit="1" customWidth="1"/>
    <col min="4198" max="4198" width="16.375" style="862" bestFit="1" customWidth="1"/>
    <col min="4199" max="4199" width="16.5" style="862" bestFit="1" customWidth="1"/>
    <col min="4200" max="4201" width="20.125" style="862" bestFit="1" customWidth="1"/>
    <col min="4202" max="4203" width="23" style="862" bestFit="1" customWidth="1"/>
    <col min="4204" max="4204" width="18.625" style="862" bestFit="1" customWidth="1"/>
    <col min="4205" max="4205" width="9.25" style="862" bestFit="1" customWidth="1"/>
    <col min="4206" max="4206" width="7.25" style="862" bestFit="1" customWidth="1"/>
    <col min="4207" max="4207" width="10.375" style="862" bestFit="1" customWidth="1"/>
    <col min="4208" max="4209" width="11.875" style="862" bestFit="1" customWidth="1"/>
    <col min="4210" max="4210" width="14.375" style="862" bestFit="1" customWidth="1"/>
    <col min="4211" max="4211" width="11.875" style="862" bestFit="1" customWidth="1"/>
    <col min="4212" max="4213" width="16.375" style="862" bestFit="1" customWidth="1"/>
    <col min="4214" max="4214" width="11.875" style="862" bestFit="1" customWidth="1"/>
    <col min="4215" max="4216" width="16.375" style="862" bestFit="1" customWidth="1"/>
    <col min="4217" max="4217" width="17.875" style="862" bestFit="1" customWidth="1"/>
    <col min="4218" max="4218" width="16.375" style="862" bestFit="1" customWidth="1"/>
    <col min="4219" max="4219" width="17.875" style="862" bestFit="1" customWidth="1"/>
    <col min="4220" max="4220" width="5.75" style="862" bestFit="1" customWidth="1"/>
    <col min="4221" max="4222" width="9.75" style="862" bestFit="1" customWidth="1"/>
    <col min="4223" max="4223" width="7.75" style="862" bestFit="1" customWidth="1"/>
    <col min="4224" max="4224" width="9.75" style="862" bestFit="1" customWidth="1"/>
    <col min="4225" max="4225" width="59.375" style="862" bestFit="1" customWidth="1"/>
    <col min="4226" max="4226" width="45.5" style="862" bestFit="1" customWidth="1"/>
    <col min="4227" max="4227" width="27.625" style="862" bestFit="1" customWidth="1"/>
    <col min="4228" max="4228" width="11.875" style="862" bestFit="1" customWidth="1"/>
    <col min="4229" max="4232" width="14.125" style="862" bestFit="1" customWidth="1"/>
    <col min="4233" max="4233" width="15.625" style="862" bestFit="1" customWidth="1"/>
    <col min="4234" max="4234" width="14.125" style="862" bestFit="1" customWidth="1"/>
    <col min="4235" max="4236" width="19.625" style="862" bestFit="1" customWidth="1"/>
    <col min="4237" max="4237" width="21.875" style="862" bestFit="1" customWidth="1"/>
    <col min="4238" max="4238" width="19.375" style="862" bestFit="1" customWidth="1"/>
    <col min="4239" max="4239" width="16.375" style="862" bestFit="1" customWidth="1"/>
    <col min="4240" max="4240" width="23" style="862" bestFit="1" customWidth="1"/>
    <col min="4241" max="4242" width="14.125" style="862" bestFit="1" customWidth="1"/>
    <col min="4243" max="4243" width="23.25" style="862" bestFit="1" customWidth="1"/>
    <col min="4244" max="4245" width="14.375" style="862" bestFit="1" customWidth="1"/>
    <col min="4246" max="4246" width="23.125" style="862" bestFit="1" customWidth="1"/>
    <col min="4247" max="4247" width="18.875" style="862" bestFit="1" customWidth="1"/>
    <col min="4248" max="4248" width="14.375" style="862" bestFit="1" customWidth="1"/>
    <col min="4249" max="4249" width="16.5" style="862" bestFit="1" customWidth="1"/>
    <col min="4250" max="4250" width="25.25" style="862" bestFit="1" customWidth="1"/>
    <col min="4251" max="4252" width="18.625" style="862" bestFit="1" customWidth="1"/>
    <col min="4253" max="4253" width="23" style="862" bestFit="1" customWidth="1"/>
    <col min="4254" max="4255" width="26.75" style="862" bestFit="1" customWidth="1"/>
    <col min="4256" max="4256" width="25.25" style="862" bestFit="1" customWidth="1"/>
    <col min="4257" max="4257" width="29.625" style="862" bestFit="1" customWidth="1"/>
    <col min="4258" max="4258" width="25.25" style="862" bestFit="1" customWidth="1"/>
    <col min="4259" max="4259" width="29.625" style="862" bestFit="1" customWidth="1"/>
    <col min="4260" max="4263" width="20.875" style="862" bestFit="1" customWidth="1"/>
    <col min="4264" max="4264" width="13.875" style="862" bestFit="1" customWidth="1"/>
    <col min="4265" max="4265" width="16.5" style="862" bestFit="1" customWidth="1"/>
    <col min="4266" max="4266" width="7.75" style="862" bestFit="1" customWidth="1"/>
    <col min="4267" max="4267" width="20.75" style="862" bestFit="1" customWidth="1"/>
    <col min="4268" max="4270" width="16.375" style="862" bestFit="1" customWidth="1"/>
    <col min="4271" max="4274" width="31" style="862" bestFit="1" customWidth="1"/>
    <col min="4275" max="4276" width="18.625" style="862" bestFit="1" customWidth="1"/>
    <col min="4277" max="4277" width="16.375" style="862" bestFit="1" customWidth="1"/>
    <col min="4278" max="4279" width="18.625" style="862" bestFit="1" customWidth="1"/>
    <col min="4280" max="4280" width="16.375" style="862" bestFit="1" customWidth="1"/>
    <col min="4281" max="4282" width="18.625" style="862" bestFit="1" customWidth="1"/>
    <col min="4283" max="4283" width="20.75" style="862" bestFit="1" customWidth="1"/>
    <col min="4284" max="4285" width="23" style="862" bestFit="1" customWidth="1"/>
    <col min="4286" max="4286" width="25.25" style="862" bestFit="1" customWidth="1"/>
    <col min="4287" max="4287" width="23" style="862" bestFit="1" customWidth="1"/>
    <col min="4288" max="4288" width="20.75" style="862" bestFit="1" customWidth="1"/>
    <col min="4289" max="4290" width="23" style="862" bestFit="1" customWidth="1"/>
    <col min="4291" max="4291" width="25.25" style="862" bestFit="1" customWidth="1"/>
    <col min="4292" max="4292" width="23" style="862" bestFit="1" customWidth="1"/>
    <col min="4293" max="4293" width="18.625" style="862" bestFit="1" customWidth="1"/>
    <col min="4294" max="4296" width="20.75" style="862" bestFit="1" customWidth="1"/>
    <col min="4297" max="4297" width="19.75" style="862" bestFit="1" customWidth="1"/>
    <col min="4298" max="4299" width="22" style="862" bestFit="1" customWidth="1"/>
    <col min="4300" max="4300" width="14.125" style="862" bestFit="1" customWidth="1"/>
    <col min="4301" max="4302" width="20.75" style="862" bestFit="1" customWidth="1"/>
    <col min="4303" max="4304" width="18.625" style="862" bestFit="1" customWidth="1"/>
    <col min="4305" max="4307" width="20.75" style="862" bestFit="1" customWidth="1"/>
    <col min="4308" max="4309" width="23" style="862" bestFit="1" customWidth="1"/>
    <col min="4310" max="4310" width="20.75" style="862" bestFit="1" customWidth="1"/>
    <col min="4311" max="4312" width="23" style="862" bestFit="1" customWidth="1"/>
    <col min="4313" max="4313" width="25.25" style="862" bestFit="1" customWidth="1"/>
    <col min="4314" max="4315" width="23" style="862" bestFit="1" customWidth="1"/>
    <col min="4316" max="4318" width="25.25" style="862" bestFit="1" customWidth="1"/>
    <col min="4319" max="4320" width="27.5" style="862" bestFit="1" customWidth="1"/>
    <col min="4321" max="4321" width="25.25" style="862" bestFit="1" customWidth="1"/>
    <col min="4322" max="4323" width="27.5" style="862" bestFit="1" customWidth="1"/>
    <col min="4324" max="4324" width="29.625" style="862" bestFit="1" customWidth="1"/>
    <col min="4325" max="4325" width="27.5" style="862" bestFit="1" customWidth="1"/>
    <col min="4326" max="4326" width="24.5" style="862" bestFit="1" customWidth="1"/>
    <col min="4327" max="4327" width="29" style="862" bestFit="1" customWidth="1"/>
    <col min="4328" max="4329" width="20.75" style="862" bestFit="1" customWidth="1"/>
    <col min="4330" max="4330" width="27.5" style="862" bestFit="1" customWidth="1"/>
    <col min="4331" max="4332" width="23" style="862" bestFit="1" customWidth="1"/>
    <col min="4333" max="4333" width="29.625" style="862" bestFit="1" customWidth="1"/>
    <col min="4334" max="4334" width="9.125" style="862" bestFit="1" customWidth="1"/>
    <col min="4335" max="4337" width="18.125" style="862" bestFit="1" customWidth="1"/>
    <col min="4338" max="4338" width="20.375" style="862" bestFit="1" customWidth="1"/>
    <col min="4339" max="4339" width="25.25" style="862" bestFit="1" customWidth="1"/>
    <col min="4340" max="4340" width="27.5" style="862" bestFit="1" customWidth="1"/>
    <col min="4341" max="4342" width="9.125" style="862" bestFit="1" customWidth="1"/>
    <col min="4343" max="4343" width="11.25" style="862" bestFit="1" customWidth="1"/>
    <col min="4344" max="4344" width="15" style="862" bestFit="1" customWidth="1"/>
    <col min="4345" max="4345" width="16.375" style="862" bestFit="1" customWidth="1"/>
    <col min="4346" max="4348" width="23.25" style="862" bestFit="1" customWidth="1"/>
    <col min="4349" max="4350" width="20.75" style="862" bestFit="1" customWidth="1"/>
    <col min="4351" max="4351" width="6.625" style="862" bestFit="1" customWidth="1"/>
    <col min="4352" max="4352" width="9" style="862"/>
    <col min="4353" max="4353" width="16.375" style="862" bestFit="1" customWidth="1"/>
    <col min="4354" max="4354" width="14.125" style="862" bestFit="1" customWidth="1"/>
    <col min="4355" max="4357" width="9.75" style="862" bestFit="1" customWidth="1"/>
    <col min="4358" max="4358" width="14.125" style="862" bestFit="1" customWidth="1"/>
    <col min="4359" max="4359" width="15.25" style="862" customWidth="1"/>
    <col min="4360" max="4360" width="14.125" style="862" bestFit="1" customWidth="1"/>
    <col min="4361" max="4361" width="15.25" style="862" bestFit="1" customWidth="1"/>
    <col min="4362" max="4364" width="13.625" style="862" bestFit="1" customWidth="1"/>
    <col min="4365" max="4365" width="12" style="862" bestFit="1" customWidth="1"/>
    <col min="4366" max="4366" width="22.125" style="862" bestFit="1" customWidth="1"/>
    <col min="4367" max="4368" width="30.125" style="862" bestFit="1" customWidth="1"/>
    <col min="4369" max="4370" width="21" style="862" bestFit="1" customWidth="1"/>
    <col min="4371" max="4371" width="18.75" style="862" bestFit="1" customWidth="1"/>
    <col min="4372" max="4372" width="21" style="862" bestFit="1" customWidth="1"/>
    <col min="4373" max="4374" width="9.75" style="862" bestFit="1" customWidth="1"/>
    <col min="4375" max="4375" width="18.875" style="862" bestFit="1" customWidth="1"/>
    <col min="4376" max="4376" width="9.75" style="862" bestFit="1" customWidth="1"/>
    <col min="4377" max="4377" width="18.875" style="862" bestFit="1" customWidth="1"/>
    <col min="4378" max="4379" width="9.75" style="862" bestFit="1" customWidth="1"/>
    <col min="4380" max="4381" width="12.125" style="862" bestFit="1" customWidth="1"/>
    <col min="4382" max="4382" width="7.125" style="862" bestFit="1" customWidth="1"/>
    <col min="4383" max="4383" width="9.75" style="862" bestFit="1" customWidth="1"/>
    <col min="4384" max="4384" width="15.5" style="862" bestFit="1" customWidth="1"/>
    <col min="4385" max="4385" width="19.375" style="862" bestFit="1" customWidth="1"/>
    <col min="4386" max="4386" width="5.75" style="862" bestFit="1" customWidth="1"/>
    <col min="4387" max="4387" width="9.75" style="862" bestFit="1" customWidth="1"/>
    <col min="4388" max="4388" width="11.875" style="862" bestFit="1" customWidth="1"/>
    <col min="4389" max="4389" width="9.125" style="862" bestFit="1" customWidth="1"/>
    <col min="4390" max="4390" width="10.5" style="862" bestFit="1" customWidth="1"/>
    <col min="4391" max="4391" width="16.375" style="862" bestFit="1" customWidth="1"/>
    <col min="4392" max="4392" width="12.125" style="862" bestFit="1" customWidth="1"/>
    <col min="4393" max="4393" width="10.375" style="862" bestFit="1" customWidth="1"/>
    <col min="4394" max="4394" width="11.875" style="862" bestFit="1" customWidth="1"/>
    <col min="4395" max="4403" width="16.375" style="862" bestFit="1" customWidth="1"/>
    <col min="4404" max="4404" width="10.625" style="862" bestFit="1" customWidth="1"/>
    <col min="4405" max="4405" width="11.875" style="862" bestFit="1" customWidth="1"/>
    <col min="4406" max="4406" width="16.375" style="862" bestFit="1" customWidth="1"/>
    <col min="4407" max="4407" width="20.75" style="862" bestFit="1" customWidth="1"/>
    <col min="4408" max="4408" width="16.375" style="862" bestFit="1" customWidth="1"/>
    <col min="4409" max="4409" width="20.75" style="862" bestFit="1" customWidth="1"/>
    <col min="4410" max="4410" width="16.375" style="862" bestFit="1" customWidth="1"/>
    <col min="4411" max="4411" width="20.75" style="862" bestFit="1" customWidth="1"/>
    <col min="4412" max="4412" width="16.375" style="862" bestFit="1" customWidth="1"/>
    <col min="4413" max="4413" width="20.75" style="862" bestFit="1" customWidth="1"/>
    <col min="4414" max="4414" width="16.375" style="862" bestFit="1" customWidth="1"/>
    <col min="4415" max="4415" width="20.75" style="862" bestFit="1" customWidth="1"/>
    <col min="4416" max="4416" width="14.125" style="862" bestFit="1" customWidth="1"/>
    <col min="4417" max="4417" width="18.625" style="862" bestFit="1" customWidth="1"/>
    <col min="4418" max="4418" width="16.375" style="862" bestFit="1" customWidth="1"/>
    <col min="4419" max="4419" width="20.75" style="862" bestFit="1" customWidth="1"/>
    <col min="4420" max="4420" width="16.375" style="862" bestFit="1" customWidth="1"/>
    <col min="4421" max="4421" width="20.75" style="862" bestFit="1" customWidth="1"/>
    <col min="4422" max="4427" width="23" style="862" bestFit="1" customWidth="1"/>
    <col min="4428" max="4429" width="18.625" style="862" bestFit="1" customWidth="1"/>
    <col min="4430" max="4430" width="10.5" style="862" bestFit="1" customWidth="1"/>
    <col min="4431" max="4431" width="11.875" style="862" bestFit="1" customWidth="1"/>
    <col min="4432" max="4432" width="10.5" style="862" bestFit="1" customWidth="1"/>
    <col min="4433" max="4434" width="11.875" style="862" bestFit="1" customWidth="1"/>
    <col min="4435" max="4435" width="16.375" style="862" bestFit="1" customWidth="1"/>
    <col min="4436" max="4436" width="17.875" style="862" bestFit="1" customWidth="1"/>
    <col min="4437" max="4437" width="22.25" style="862" bestFit="1" customWidth="1"/>
    <col min="4438" max="4438" width="7.75" style="862" bestFit="1" customWidth="1"/>
    <col min="4439" max="4441" width="11.875" style="862" bestFit="1" customWidth="1"/>
    <col min="4442" max="4442" width="16.375" style="862" bestFit="1" customWidth="1"/>
    <col min="4443" max="4445" width="11.875" style="862" bestFit="1" customWidth="1"/>
    <col min="4446" max="4446" width="14.125" style="862" bestFit="1" customWidth="1"/>
    <col min="4447" max="4447" width="11.875" style="862" bestFit="1" customWidth="1"/>
    <col min="4448" max="4448" width="16.375" style="862" bestFit="1" customWidth="1"/>
    <col min="4449" max="4449" width="18.625" style="862" bestFit="1" customWidth="1"/>
    <col min="4450" max="4450" width="10.5" style="862" bestFit="1" customWidth="1"/>
    <col min="4451" max="4451" width="14.25" style="862" bestFit="1" customWidth="1"/>
    <col min="4452" max="4453" width="13.375" style="862" bestFit="1" customWidth="1"/>
    <col min="4454" max="4454" width="16.375" style="862" bestFit="1" customWidth="1"/>
    <col min="4455" max="4455" width="16.5" style="862" bestFit="1" customWidth="1"/>
    <col min="4456" max="4457" width="20.125" style="862" bestFit="1" customWidth="1"/>
    <col min="4458" max="4459" width="23" style="862" bestFit="1" customWidth="1"/>
    <col min="4460" max="4460" width="18.625" style="862" bestFit="1" customWidth="1"/>
    <col min="4461" max="4461" width="9.25" style="862" bestFit="1" customWidth="1"/>
    <col min="4462" max="4462" width="7.25" style="862" bestFit="1" customWidth="1"/>
    <col min="4463" max="4463" width="10.375" style="862" bestFit="1" customWidth="1"/>
    <col min="4464" max="4465" width="11.875" style="862" bestFit="1" customWidth="1"/>
    <col min="4466" max="4466" width="14.375" style="862" bestFit="1" customWidth="1"/>
    <col min="4467" max="4467" width="11.875" style="862" bestFit="1" customWidth="1"/>
    <col min="4468" max="4469" width="16.375" style="862" bestFit="1" customWidth="1"/>
    <col min="4470" max="4470" width="11.875" style="862" bestFit="1" customWidth="1"/>
    <col min="4471" max="4472" width="16.375" style="862" bestFit="1" customWidth="1"/>
    <col min="4473" max="4473" width="17.875" style="862" bestFit="1" customWidth="1"/>
    <col min="4474" max="4474" width="16.375" style="862" bestFit="1" customWidth="1"/>
    <col min="4475" max="4475" width="17.875" style="862" bestFit="1" customWidth="1"/>
    <col min="4476" max="4476" width="5.75" style="862" bestFit="1" customWidth="1"/>
    <col min="4477" max="4478" width="9.75" style="862" bestFit="1" customWidth="1"/>
    <col min="4479" max="4479" width="7.75" style="862" bestFit="1" customWidth="1"/>
    <col min="4480" max="4480" width="9.75" style="862" bestFit="1" customWidth="1"/>
    <col min="4481" max="4481" width="59.375" style="862" bestFit="1" customWidth="1"/>
    <col min="4482" max="4482" width="45.5" style="862" bestFit="1" customWidth="1"/>
    <col min="4483" max="4483" width="27.625" style="862" bestFit="1" customWidth="1"/>
    <col min="4484" max="4484" width="11.875" style="862" bestFit="1" customWidth="1"/>
    <col min="4485" max="4488" width="14.125" style="862" bestFit="1" customWidth="1"/>
    <col min="4489" max="4489" width="15.625" style="862" bestFit="1" customWidth="1"/>
    <col min="4490" max="4490" width="14.125" style="862" bestFit="1" customWidth="1"/>
    <col min="4491" max="4492" width="19.625" style="862" bestFit="1" customWidth="1"/>
    <col min="4493" max="4493" width="21.875" style="862" bestFit="1" customWidth="1"/>
    <col min="4494" max="4494" width="19.375" style="862" bestFit="1" customWidth="1"/>
    <col min="4495" max="4495" width="16.375" style="862" bestFit="1" customWidth="1"/>
    <col min="4496" max="4496" width="23" style="862" bestFit="1" customWidth="1"/>
    <col min="4497" max="4498" width="14.125" style="862" bestFit="1" customWidth="1"/>
    <col min="4499" max="4499" width="23.25" style="862" bestFit="1" customWidth="1"/>
    <col min="4500" max="4501" width="14.375" style="862" bestFit="1" customWidth="1"/>
    <col min="4502" max="4502" width="23.125" style="862" bestFit="1" customWidth="1"/>
    <col min="4503" max="4503" width="18.875" style="862" bestFit="1" customWidth="1"/>
    <col min="4504" max="4504" width="14.375" style="862" bestFit="1" customWidth="1"/>
    <col min="4505" max="4505" width="16.5" style="862" bestFit="1" customWidth="1"/>
    <col min="4506" max="4506" width="25.25" style="862" bestFit="1" customWidth="1"/>
    <col min="4507" max="4508" width="18.625" style="862" bestFit="1" customWidth="1"/>
    <col min="4509" max="4509" width="23" style="862" bestFit="1" customWidth="1"/>
    <col min="4510" max="4511" width="26.75" style="862" bestFit="1" customWidth="1"/>
    <col min="4512" max="4512" width="25.25" style="862" bestFit="1" customWidth="1"/>
    <col min="4513" max="4513" width="29.625" style="862" bestFit="1" customWidth="1"/>
    <col min="4514" max="4514" width="25.25" style="862" bestFit="1" customWidth="1"/>
    <col min="4515" max="4515" width="29.625" style="862" bestFit="1" customWidth="1"/>
    <col min="4516" max="4519" width="20.875" style="862" bestFit="1" customWidth="1"/>
    <col min="4520" max="4520" width="13.875" style="862" bestFit="1" customWidth="1"/>
    <col min="4521" max="4521" width="16.5" style="862" bestFit="1" customWidth="1"/>
    <col min="4522" max="4522" width="7.75" style="862" bestFit="1" customWidth="1"/>
    <col min="4523" max="4523" width="20.75" style="862" bestFit="1" customWidth="1"/>
    <col min="4524" max="4526" width="16.375" style="862" bestFit="1" customWidth="1"/>
    <col min="4527" max="4530" width="31" style="862" bestFit="1" customWidth="1"/>
    <col min="4531" max="4532" width="18.625" style="862" bestFit="1" customWidth="1"/>
    <col min="4533" max="4533" width="16.375" style="862" bestFit="1" customWidth="1"/>
    <col min="4534" max="4535" width="18.625" style="862" bestFit="1" customWidth="1"/>
    <col min="4536" max="4536" width="16.375" style="862" bestFit="1" customWidth="1"/>
    <col min="4537" max="4538" width="18.625" style="862" bestFit="1" customWidth="1"/>
    <col min="4539" max="4539" width="20.75" style="862" bestFit="1" customWidth="1"/>
    <col min="4540" max="4541" width="23" style="862" bestFit="1" customWidth="1"/>
    <col min="4542" max="4542" width="25.25" style="862" bestFit="1" customWidth="1"/>
    <col min="4543" max="4543" width="23" style="862" bestFit="1" customWidth="1"/>
    <col min="4544" max="4544" width="20.75" style="862" bestFit="1" customWidth="1"/>
    <col min="4545" max="4546" width="23" style="862" bestFit="1" customWidth="1"/>
    <col min="4547" max="4547" width="25.25" style="862" bestFit="1" customWidth="1"/>
    <col min="4548" max="4548" width="23" style="862" bestFit="1" customWidth="1"/>
    <col min="4549" max="4549" width="18.625" style="862" bestFit="1" customWidth="1"/>
    <col min="4550" max="4552" width="20.75" style="862" bestFit="1" customWidth="1"/>
    <col min="4553" max="4553" width="19.75" style="862" bestFit="1" customWidth="1"/>
    <col min="4554" max="4555" width="22" style="862" bestFit="1" customWidth="1"/>
    <col min="4556" max="4556" width="14.125" style="862" bestFit="1" customWidth="1"/>
    <col min="4557" max="4558" width="20.75" style="862" bestFit="1" customWidth="1"/>
    <col min="4559" max="4560" width="18.625" style="862" bestFit="1" customWidth="1"/>
    <col min="4561" max="4563" width="20.75" style="862" bestFit="1" customWidth="1"/>
    <col min="4564" max="4565" width="23" style="862" bestFit="1" customWidth="1"/>
    <col min="4566" max="4566" width="20.75" style="862" bestFit="1" customWidth="1"/>
    <col min="4567" max="4568" width="23" style="862" bestFit="1" customWidth="1"/>
    <col min="4569" max="4569" width="25.25" style="862" bestFit="1" customWidth="1"/>
    <col min="4570" max="4571" width="23" style="862" bestFit="1" customWidth="1"/>
    <col min="4572" max="4574" width="25.25" style="862" bestFit="1" customWidth="1"/>
    <col min="4575" max="4576" width="27.5" style="862" bestFit="1" customWidth="1"/>
    <col min="4577" max="4577" width="25.25" style="862" bestFit="1" customWidth="1"/>
    <col min="4578" max="4579" width="27.5" style="862" bestFit="1" customWidth="1"/>
    <col min="4580" max="4580" width="29.625" style="862" bestFit="1" customWidth="1"/>
    <col min="4581" max="4581" width="27.5" style="862" bestFit="1" customWidth="1"/>
    <col min="4582" max="4582" width="24.5" style="862" bestFit="1" customWidth="1"/>
    <col min="4583" max="4583" width="29" style="862" bestFit="1" customWidth="1"/>
    <col min="4584" max="4585" width="20.75" style="862" bestFit="1" customWidth="1"/>
    <col min="4586" max="4586" width="27.5" style="862" bestFit="1" customWidth="1"/>
    <col min="4587" max="4588" width="23" style="862" bestFit="1" customWidth="1"/>
    <col min="4589" max="4589" width="29.625" style="862" bestFit="1" customWidth="1"/>
    <col min="4590" max="4590" width="9.125" style="862" bestFit="1" customWidth="1"/>
    <col min="4591" max="4593" width="18.125" style="862" bestFit="1" customWidth="1"/>
    <col min="4594" max="4594" width="20.375" style="862" bestFit="1" customWidth="1"/>
    <col min="4595" max="4595" width="25.25" style="862" bestFit="1" customWidth="1"/>
    <col min="4596" max="4596" width="27.5" style="862" bestFit="1" customWidth="1"/>
    <col min="4597" max="4598" width="9.125" style="862" bestFit="1" customWidth="1"/>
    <col min="4599" max="4599" width="11.25" style="862" bestFit="1" customWidth="1"/>
    <col min="4600" max="4600" width="15" style="862" bestFit="1" customWidth="1"/>
    <col min="4601" max="4601" width="16.375" style="862" bestFit="1" customWidth="1"/>
    <col min="4602" max="4604" width="23.25" style="862" bestFit="1" customWidth="1"/>
    <col min="4605" max="4606" width="20.75" style="862" bestFit="1" customWidth="1"/>
    <col min="4607" max="4607" width="6.625" style="862" bestFit="1" customWidth="1"/>
    <col min="4608" max="4608" width="9" style="862"/>
    <col min="4609" max="4609" width="16.375" style="862" bestFit="1" customWidth="1"/>
    <col min="4610" max="4610" width="14.125" style="862" bestFit="1" customWidth="1"/>
    <col min="4611" max="4613" width="9.75" style="862" bestFit="1" customWidth="1"/>
    <col min="4614" max="4614" width="14.125" style="862" bestFit="1" customWidth="1"/>
    <col min="4615" max="4615" width="15.25" style="862" customWidth="1"/>
    <col min="4616" max="4616" width="14.125" style="862" bestFit="1" customWidth="1"/>
    <col min="4617" max="4617" width="15.25" style="862" bestFit="1" customWidth="1"/>
    <col min="4618" max="4620" width="13.625" style="862" bestFit="1" customWidth="1"/>
    <col min="4621" max="4621" width="12" style="862" bestFit="1" customWidth="1"/>
    <col min="4622" max="4622" width="22.125" style="862" bestFit="1" customWidth="1"/>
    <col min="4623" max="4624" width="30.125" style="862" bestFit="1" customWidth="1"/>
    <col min="4625" max="4626" width="21" style="862" bestFit="1" customWidth="1"/>
    <col min="4627" max="4627" width="18.75" style="862" bestFit="1" customWidth="1"/>
    <col min="4628" max="4628" width="21" style="862" bestFit="1" customWidth="1"/>
    <col min="4629" max="4630" width="9.75" style="862" bestFit="1" customWidth="1"/>
    <col min="4631" max="4631" width="18.875" style="862" bestFit="1" customWidth="1"/>
    <col min="4632" max="4632" width="9.75" style="862" bestFit="1" customWidth="1"/>
    <col min="4633" max="4633" width="18.875" style="862" bestFit="1" customWidth="1"/>
    <col min="4634" max="4635" width="9.75" style="862" bestFit="1" customWidth="1"/>
    <col min="4636" max="4637" width="12.125" style="862" bestFit="1" customWidth="1"/>
    <col min="4638" max="4638" width="7.125" style="862" bestFit="1" customWidth="1"/>
    <col min="4639" max="4639" width="9.75" style="862" bestFit="1" customWidth="1"/>
    <col min="4640" max="4640" width="15.5" style="862" bestFit="1" customWidth="1"/>
    <col min="4641" max="4641" width="19.375" style="862" bestFit="1" customWidth="1"/>
    <col min="4642" max="4642" width="5.75" style="862" bestFit="1" customWidth="1"/>
    <col min="4643" max="4643" width="9.75" style="862" bestFit="1" customWidth="1"/>
    <col min="4644" max="4644" width="11.875" style="862" bestFit="1" customWidth="1"/>
    <col min="4645" max="4645" width="9.125" style="862" bestFit="1" customWidth="1"/>
    <col min="4646" max="4646" width="10.5" style="862" bestFit="1" customWidth="1"/>
    <col min="4647" max="4647" width="16.375" style="862" bestFit="1" customWidth="1"/>
    <col min="4648" max="4648" width="12.125" style="862" bestFit="1" customWidth="1"/>
    <col min="4649" max="4649" width="10.375" style="862" bestFit="1" customWidth="1"/>
    <col min="4650" max="4650" width="11.875" style="862" bestFit="1" customWidth="1"/>
    <col min="4651" max="4659" width="16.375" style="862" bestFit="1" customWidth="1"/>
    <col min="4660" max="4660" width="10.625" style="862" bestFit="1" customWidth="1"/>
    <col min="4661" max="4661" width="11.875" style="862" bestFit="1" customWidth="1"/>
    <col min="4662" max="4662" width="16.375" style="862" bestFit="1" customWidth="1"/>
    <col min="4663" max="4663" width="20.75" style="862" bestFit="1" customWidth="1"/>
    <col min="4664" max="4664" width="16.375" style="862" bestFit="1" customWidth="1"/>
    <col min="4665" max="4665" width="20.75" style="862" bestFit="1" customWidth="1"/>
    <col min="4666" max="4666" width="16.375" style="862" bestFit="1" customWidth="1"/>
    <col min="4667" max="4667" width="20.75" style="862" bestFit="1" customWidth="1"/>
    <col min="4668" max="4668" width="16.375" style="862" bestFit="1" customWidth="1"/>
    <col min="4669" max="4669" width="20.75" style="862" bestFit="1" customWidth="1"/>
    <col min="4670" max="4670" width="16.375" style="862" bestFit="1" customWidth="1"/>
    <col min="4671" max="4671" width="20.75" style="862" bestFit="1" customWidth="1"/>
    <col min="4672" max="4672" width="14.125" style="862" bestFit="1" customWidth="1"/>
    <col min="4673" max="4673" width="18.625" style="862" bestFit="1" customWidth="1"/>
    <col min="4674" max="4674" width="16.375" style="862" bestFit="1" customWidth="1"/>
    <col min="4675" max="4675" width="20.75" style="862" bestFit="1" customWidth="1"/>
    <col min="4676" max="4676" width="16.375" style="862" bestFit="1" customWidth="1"/>
    <col min="4677" max="4677" width="20.75" style="862" bestFit="1" customWidth="1"/>
    <col min="4678" max="4683" width="23" style="862" bestFit="1" customWidth="1"/>
    <col min="4684" max="4685" width="18.625" style="862" bestFit="1" customWidth="1"/>
    <col min="4686" max="4686" width="10.5" style="862" bestFit="1" customWidth="1"/>
    <col min="4687" max="4687" width="11.875" style="862" bestFit="1" customWidth="1"/>
    <col min="4688" max="4688" width="10.5" style="862" bestFit="1" customWidth="1"/>
    <col min="4689" max="4690" width="11.875" style="862" bestFit="1" customWidth="1"/>
    <col min="4691" max="4691" width="16.375" style="862" bestFit="1" customWidth="1"/>
    <col min="4692" max="4692" width="17.875" style="862" bestFit="1" customWidth="1"/>
    <col min="4693" max="4693" width="22.25" style="862" bestFit="1" customWidth="1"/>
    <col min="4694" max="4694" width="7.75" style="862" bestFit="1" customWidth="1"/>
    <col min="4695" max="4697" width="11.875" style="862" bestFit="1" customWidth="1"/>
    <col min="4698" max="4698" width="16.375" style="862" bestFit="1" customWidth="1"/>
    <col min="4699" max="4701" width="11.875" style="862" bestFit="1" customWidth="1"/>
    <col min="4702" max="4702" width="14.125" style="862" bestFit="1" customWidth="1"/>
    <col min="4703" max="4703" width="11.875" style="862" bestFit="1" customWidth="1"/>
    <col min="4704" max="4704" width="16.375" style="862" bestFit="1" customWidth="1"/>
    <col min="4705" max="4705" width="18.625" style="862" bestFit="1" customWidth="1"/>
    <col min="4706" max="4706" width="10.5" style="862" bestFit="1" customWidth="1"/>
    <col min="4707" max="4707" width="14.25" style="862" bestFit="1" customWidth="1"/>
    <col min="4708" max="4709" width="13.375" style="862" bestFit="1" customWidth="1"/>
    <col min="4710" max="4710" width="16.375" style="862" bestFit="1" customWidth="1"/>
    <col min="4711" max="4711" width="16.5" style="862" bestFit="1" customWidth="1"/>
    <col min="4712" max="4713" width="20.125" style="862" bestFit="1" customWidth="1"/>
    <col min="4714" max="4715" width="23" style="862" bestFit="1" customWidth="1"/>
    <col min="4716" max="4716" width="18.625" style="862" bestFit="1" customWidth="1"/>
    <col min="4717" max="4717" width="9.25" style="862" bestFit="1" customWidth="1"/>
    <col min="4718" max="4718" width="7.25" style="862" bestFit="1" customWidth="1"/>
    <col min="4719" max="4719" width="10.375" style="862" bestFit="1" customWidth="1"/>
    <col min="4720" max="4721" width="11.875" style="862" bestFit="1" customWidth="1"/>
    <col min="4722" max="4722" width="14.375" style="862" bestFit="1" customWidth="1"/>
    <col min="4723" max="4723" width="11.875" style="862" bestFit="1" customWidth="1"/>
    <col min="4724" max="4725" width="16.375" style="862" bestFit="1" customWidth="1"/>
    <col min="4726" max="4726" width="11.875" style="862" bestFit="1" customWidth="1"/>
    <col min="4727" max="4728" width="16.375" style="862" bestFit="1" customWidth="1"/>
    <col min="4729" max="4729" width="17.875" style="862" bestFit="1" customWidth="1"/>
    <col min="4730" max="4730" width="16.375" style="862" bestFit="1" customWidth="1"/>
    <col min="4731" max="4731" width="17.875" style="862" bestFit="1" customWidth="1"/>
    <col min="4732" max="4732" width="5.75" style="862" bestFit="1" customWidth="1"/>
    <col min="4733" max="4734" width="9.75" style="862" bestFit="1" customWidth="1"/>
    <col min="4735" max="4735" width="7.75" style="862" bestFit="1" customWidth="1"/>
    <col min="4736" max="4736" width="9.75" style="862" bestFit="1" customWidth="1"/>
    <col min="4737" max="4737" width="59.375" style="862" bestFit="1" customWidth="1"/>
    <col min="4738" max="4738" width="45.5" style="862" bestFit="1" customWidth="1"/>
    <col min="4739" max="4739" width="27.625" style="862" bestFit="1" customWidth="1"/>
    <col min="4740" max="4740" width="11.875" style="862" bestFit="1" customWidth="1"/>
    <col min="4741" max="4744" width="14.125" style="862" bestFit="1" customWidth="1"/>
    <col min="4745" max="4745" width="15.625" style="862" bestFit="1" customWidth="1"/>
    <col min="4746" max="4746" width="14.125" style="862" bestFit="1" customWidth="1"/>
    <col min="4747" max="4748" width="19.625" style="862" bestFit="1" customWidth="1"/>
    <col min="4749" max="4749" width="21.875" style="862" bestFit="1" customWidth="1"/>
    <col min="4750" max="4750" width="19.375" style="862" bestFit="1" customWidth="1"/>
    <col min="4751" max="4751" width="16.375" style="862" bestFit="1" customWidth="1"/>
    <col min="4752" max="4752" width="23" style="862" bestFit="1" customWidth="1"/>
    <col min="4753" max="4754" width="14.125" style="862" bestFit="1" customWidth="1"/>
    <col min="4755" max="4755" width="23.25" style="862" bestFit="1" customWidth="1"/>
    <col min="4756" max="4757" width="14.375" style="862" bestFit="1" customWidth="1"/>
    <col min="4758" max="4758" width="23.125" style="862" bestFit="1" customWidth="1"/>
    <col min="4759" max="4759" width="18.875" style="862" bestFit="1" customWidth="1"/>
    <col min="4760" max="4760" width="14.375" style="862" bestFit="1" customWidth="1"/>
    <col min="4761" max="4761" width="16.5" style="862" bestFit="1" customWidth="1"/>
    <col min="4762" max="4762" width="25.25" style="862" bestFit="1" customWidth="1"/>
    <col min="4763" max="4764" width="18.625" style="862" bestFit="1" customWidth="1"/>
    <col min="4765" max="4765" width="23" style="862" bestFit="1" customWidth="1"/>
    <col min="4766" max="4767" width="26.75" style="862" bestFit="1" customWidth="1"/>
    <col min="4768" max="4768" width="25.25" style="862" bestFit="1" customWidth="1"/>
    <col min="4769" max="4769" width="29.625" style="862" bestFit="1" customWidth="1"/>
    <col min="4770" max="4770" width="25.25" style="862" bestFit="1" customWidth="1"/>
    <col min="4771" max="4771" width="29.625" style="862" bestFit="1" customWidth="1"/>
    <col min="4772" max="4775" width="20.875" style="862" bestFit="1" customWidth="1"/>
    <col min="4776" max="4776" width="13.875" style="862" bestFit="1" customWidth="1"/>
    <col min="4777" max="4777" width="16.5" style="862" bestFit="1" customWidth="1"/>
    <col min="4778" max="4778" width="7.75" style="862" bestFit="1" customWidth="1"/>
    <col min="4779" max="4779" width="20.75" style="862" bestFit="1" customWidth="1"/>
    <col min="4780" max="4782" width="16.375" style="862" bestFit="1" customWidth="1"/>
    <col min="4783" max="4786" width="31" style="862" bestFit="1" customWidth="1"/>
    <col min="4787" max="4788" width="18.625" style="862" bestFit="1" customWidth="1"/>
    <col min="4789" max="4789" width="16.375" style="862" bestFit="1" customWidth="1"/>
    <col min="4790" max="4791" width="18.625" style="862" bestFit="1" customWidth="1"/>
    <col min="4792" max="4792" width="16.375" style="862" bestFit="1" customWidth="1"/>
    <col min="4793" max="4794" width="18.625" style="862" bestFit="1" customWidth="1"/>
    <col min="4795" max="4795" width="20.75" style="862" bestFit="1" customWidth="1"/>
    <col min="4796" max="4797" width="23" style="862" bestFit="1" customWidth="1"/>
    <col min="4798" max="4798" width="25.25" style="862" bestFit="1" customWidth="1"/>
    <col min="4799" max="4799" width="23" style="862" bestFit="1" customWidth="1"/>
    <col min="4800" max="4800" width="20.75" style="862" bestFit="1" customWidth="1"/>
    <col min="4801" max="4802" width="23" style="862" bestFit="1" customWidth="1"/>
    <col min="4803" max="4803" width="25.25" style="862" bestFit="1" customWidth="1"/>
    <col min="4804" max="4804" width="23" style="862" bestFit="1" customWidth="1"/>
    <col min="4805" max="4805" width="18.625" style="862" bestFit="1" customWidth="1"/>
    <col min="4806" max="4808" width="20.75" style="862" bestFit="1" customWidth="1"/>
    <col min="4809" max="4809" width="19.75" style="862" bestFit="1" customWidth="1"/>
    <col min="4810" max="4811" width="22" style="862" bestFit="1" customWidth="1"/>
    <col min="4812" max="4812" width="14.125" style="862" bestFit="1" customWidth="1"/>
    <col min="4813" max="4814" width="20.75" style="862" bestFit="1" customWidth="1"/>
    <col min="4815" max="4816" width="18.625" style="862" bestFit="1" customWidth="1"/>
    <col min="4817" max="4819" width="20.75" style="862" bestFit="1" customWidth="1"/>
    <col min="4820" max="4821" width="23" style="862" bestFit="1" customWidth="1"/>
    <col min="4822" max="4822" width="20.75" style="862" bestFit="1" customWidth="1"/>
    <col min="4823" max="4824" width="23" style="862" bestFit="1" customWidth="1"/>
    <col min="4825" max="4825" width="25.25" style="862" bestFit="1" customWidth="1"/>
    <col min="4826" max="4827" width="23" style="862" bestFit="1" customWidth="1"/>
    <col min="4828" max="4830" width="25.25" style="862" bestFit="1" customWidth="1"/>
    <col min="4831" max="4832" width="27.5" style="862" bestFit="1" customWidth="1"/>
    <col min="4833" max="4833" width="25.25" style="862" bestFit="1" customWidth="1"/>
    <col min="4834" max="4835" width="27.5" style="862" bestFit="1" customWidth="1"/>
    <col min="4836" max="4836" width="29.625" style="862" bestFit="1" customWidth="1"/>
    <col min="4837" max="4837" width="27.5" style="862" bestFit="1" customWidth="1"/>
    <col min="4838" max="4838" width="24.5" style="862" bestFit="1" customWidth="1"/>
    <col min="4839" max="4839" width="29" style="862" bestFit="1" customWidth="1"/>
    <col min="4840" max="4841" width="20.75" style="862" bestFit="1" customWidth="1"/>
    <col min="4842" max="4842" width="27.5" style="862" bestFit="1" customWidth="1"/>
    <col min="4843" max="4844" width="23" style="862" bestFit="1" customWidth="1"/>
    <col min="4845" max="4845" width="29.625" style="862" bestFit="1" customWidth="1"/>
    <col min="4846" max="4846" width="9.125" style="862" bestFit="1" customWidth="1"/>
    <col min="4847" max="4849" width="18.125" style="862" bestFit="1" customWidth="1"/>
    <col min="4850" max="4850" width="20.375" style="862" bestFit="1" customWidth="1"/>
    <col min="4851" max="4851" width="25.25" style="862" bestFit="1" customWidth="1"/>
    <col min="4852" max="4852" width="27.5" style="862" bestFit="1" customWidth="1"/>
    <col min="4853" max="4854" width="9.125" style="862" bestFit="1" customWidth="1"/>
    <col min="4855" max="4855" width="11.25" style="862" bestFit="1" customWidth="1"/>
    <col min="4856" max="4856" width="15" style="862" bestFit="1" customWidth="1"/>
    <col min="4857" max="4857" width="16.375" style="862" bestFit="1" customWidth="1"/>
    <col min="4858" max="4860" width="23.25" style="862" bestFit="1" customWidth="1"/>
    <col min="4861" max="4862" width="20.75" style="862" bestFit="1" customWidth="1"/>
    <col min="4863" max="4863" width="6.625" style="862" bestFit="1" customWidth="1"/>
    <col min="4864" max="4864" width="9" style="862"/>
    <col min="4865" max="4865" width="16.375" style="862" bestFit="1" customWidth="1"/>
    <col min="4866" max="4866" width="14.125" style="862" bestFit="1" customWidth="1"/>
    <col min="4867" max="4869" width="9.75" style="862" bestFit="1" customWidth="1"/>
    <col min="4870" max="4870" width="14.125" style="862" bestFit="1" customWidth="1"/>
    <col min="4871" max="4871" width="15.25" style="862" customWidth="1"/>
    <col min="4872" max="4872" width="14.125" style="862" bestFit="1" customWidth="1"/>
    <col min="4873" max="4873" width="15.25" style="862" bestFit="1" customWidth="1"/>
    <col min="4874" max="4876" width="13.625" style="862" bestFit="1" customWidth="1"/>
    <col min="4877" max="4877" width="12" style="862" bestFit="1" customWidth="1"/>
    <col min="4878" max="4878" width="22.125" style="862" bestFit="1" customWidth="1"/>
    <col min="4879" max="4880" width="30.125" style="862" bestFit="1" customWidth="1"/>
    <col min="4881" max="4882" width="21" style="862" bestFit="1" customWidth="1"/>
    <col min="4883" max="4883" width="18.75" style="862" bestFit="1" customWidth="1"/>
    <col min="4884" max="4884" width="21" style="862" bestFit="1" customWidth="1"/>
    <col min="4885" max="4886" width="9.75" style="862" bestFit="1" customWidth="1"/>
    <col min="4887" max="4887" width="18.875" style="862" bestFit="1" customWidth="1"/>
    <col min="4888" max="4888" width="9.75" style="862" bestFit="1" customWidth="1"/>
    <col min="4889" max="4889" width="18.875" style="862" bestFit="1" customWidth="1"/>
    <col min="4890" max="4891" width="9.75" style="862" bestFit="1" customWidth="1"/>
    <col min="4892" max="4893" width="12.125" style="862" bestFit="1" customWidth="1"/>
    <col min="4894" max="4894" width="7.125" style="862" bestFit="1" customWidth="1"/>
    <col min="4895" max="4895" width="9.75" style="862" bestFit="1" customWidth="1"/>
    <col min="4896" max="4896" width="15.5" style="862" bestFit="1" customWidth="1"/>
    <col min="4897" max="4897" width="19.375" style="862" bestFit="1" customWidth="1"/>
    <col min="4898" max="4898" width="5.75" style="862" bestFit="1" customWidth="1"/>
    <col min="4899" max="4899" width="9.75" style="862" bestFit="1" customWidth="1"/>
    <col min="4900" max="4900" width="11.875" style="862" bestFit="1" customWidth="1"/>
    <col min="4901" max="4901" width="9.125" style="862" bestFit="1" customWidth="1"/>
    <col min="4902" max="4902" width="10.5" style="862" bestFit="1" customWidth="1"/>
    <col min="4903" max="4903" width="16.375" style="862" bestFit="1" customWidth="1"/>
    <col min="4904" max="4904" width="12.125" style="862" bestFit="1" customWidth="1"/>
    <col min="4905" max="4905" width="10.375" style="862" bestFit="1" customWidth="1"/>
    <col min="4906" max="4906" width="11.875" style="862" bestFit="1" customWidth="1"/>
    <col min="4907" max="4915" width="16.375" style="862" bestFit="1" customWidth="1"/>
    <col min="4916" max="4916" width="10.625" style="862" bestFit="1" customWidth="1"/>
    <col min="4917" max="4917" width="11.875" style="862" bestFit="1" customWidth="1"/>
    <col min="4918" max="4918" width="16.375" style="862" bestFit="1" customWidth="1"/>
    <col min="4919" max="4919" width="20.75" style="862" bestFit="1" customWidth="1"/>
    <col min="4920" max="4920" width="16.375" style="862" bestFit="1" customWidth="1"/>
    <col min="4921" max="4921" width="20.75" style="862" bestFit="1" customWidth="1"/>
    <col min="4922" max="4922" width="16.375" style="862" bestFit="1" customWidth="1"/>
    <col min="4923" max="4923" width="20.75" style="862" bestFit="1" customWidth="1"/>
    <col min="4924" max="4924" width="16.375" style="862" bestFit="1" customWidth="1"/>
    <col min="4925" max="4925" width="20.75" style="862" bestFit="1" customWidth="1"/>
    <col min="4926" max="4926" width="16.375" style="862" bestFit="1" customWidth="1"/>
    <col min="4927" max="4927" width="20.75" style="862" bestFit="1" customWidth="1"/>
    <col min="4928" max="4928" width="14.125" style="862" bestFit="1" customWidth="1"/>
    <col min="4929" max="4929" width="18.625" style="862" bestFit="1" customWidth="1"/>
    <col min="4930" max="4930" width="16.375" style="862" bestFit="1" customWidth="1"/>
    <col min="4931" max="4931" width="20.75" style="862" bestFit="1" customWidth="1"/>
    <col min="4932" max="4932" width="16.375" style="862" bestFit="1" customWidth="1"/>
    <col min="4933" max="4933" width="20.75" style="862" bestFit="1" customWidth="1"/>
    <col min="4934" max="4939" width="23" style="862" bestFit="1" customWidth="1"/>
    <col min="4940" max="4941" width="18.625" style="862" bestFit="1" customWidth="1"/>
    <col min="4942" max="4942" width="10.5" style="862" bestFit="1" customWidth="1"/>
    <col min="4943" max="4943" width="11.875" style="862" bestFit="1" customWidth="1"/>
    <col min="4944" max="4944" width="10.5" style="862" bestFit="1" customWidth="1"/>
    <col min="4945" max="4946" width="11.875" style="862" bestFit="1" customWidth="1"/>
    <col min="4947" max="4947" width="16.375" style="862" bestFit="1" customWidth="1"/>
    <col min="4948" max="4948" width="17.875" style="862" bestFit="1" customWidth="1"/>
    <col min="4949" max="4949" width="22.25" style="862" bestFit="1" customWidth="1"/>
    <col min="4950" max="4950" width="7.75" style="862" bestFit="1" customWidth="1"/>
    <col min="4951" max="4953" width="11.875" style="862" bestFit="1" customWidth="1"/>
    <col min="4954" max="4954" width="16.375" style="862" bestFit="1" customWidth="1"/>
    <col min="4955" max="4957" width="11.875" style="862" bestFit="1" customWidth="1"/>
    <col min="4958" max="4958" width="14.125" style="862" bestFit="1" customWidth="1"/>
    <col min="4959" max="4959" width="11.875" style="862" bestFit="1" customWidth="1"/>
    <col min="4960" max="4960" width="16.375" style="862" bestFit="1" customWidth="1"/>
    <col min="4961" max="4961" width="18.625" style="862" bestFit="1" customWidth="1"/>
    <col min="4962" max="4962" width="10.5" style="862" bestFit="1" customWidth="1"/>
    <col min="4963" max="4963" width="14.25" style="862" bestFit="1" customWidth="1"/>
    <col min="4964" max="4965" width="13.375" style="862" bestFit="1" customWidth="1"/>
    <col min="4966" max="4966" width="16.375" style="862" bestFit="1" customWidth="1"/>
    <col min="4967" max="4967" width="16.5" style="862" bestFit="1" customWidth="1"/>
    <col min="4968" max="4969" width="20.125" style="862" bestFit="1" customWidth="1"/>
    <col min="4970" max="4971" width="23" style="862" bestFit="1" customWidth="1"/>
    <col min="4972" max="4972" width="18.625" style="862" bestFit="1" customWidth="1"/>
    <col min="4973" max="4973" width="9.25" style="862" bestFit="1" customWidth="1"/>
    <col min="4974" max="4974" width="7.25" style="862" bestFit="1" customWidth="1"/>
    <col min="4975" max="4975" width="10.375" style="862" bestFit="1" customWidth="1"/>
    <col min="4976" max="4977" width="11.875" style="862" bestFit="1" customWidth="1"/>
    <col min="4978" max="4978" width="14.375" style="862" bestFit="1" customWidth="1"/>
    <col min="4979" max="4979" width="11.875" style="862" bestFit="1" customWidth="1"/>
    <col min="4980" max="4981" width="16.375" style="862" bestFit="1" customWidth="1"/>
    <col min="4982" max="4982" width="11.875" style="862" bestFit="1" customWidth="1"/>
    <col min="4983" max="4984" width="16.375" style="862" bestFit="1" customWidth="1"/>
    <col min="4985" max="4985" width="17.875" style="862" bestFit="1" customWidth="1"/>
    <col min="4986" max="4986" width="16.375" style="862" bestFit="1" customWidth="1"/>
    <col min="4987" max="4987" width="17.875" style="862" bestFit="1" customWidth="1"/>
    <col min="4988" max="4988" width="5.75" style="862" bestFit="1" customWidth="1"/>
    <col min="4989" max="4990" width="9.75" style="862" bestFit="1" customWidth="1"/>
    <col min="4991" max="4991" width="7.75" style="862" bestFit="1" customWidth="1"/>
    <col min="4992" max="4992" width="9.75" style="862" bestFit="1" customWidth="1"/>
    <col min="4993" max="4993" width="59.375" style="862" bestFit="1" customWidth="1"/>
    <col min="4994" max="4994" width="45.5" style="862" bestFit="1" customWidth="1"/>
    <col min="4995" max="4995" width="27.625" style="862" bestFit="1" customWidth="1"/>
    <col min="4996" max="4996" width="11.875" style="862" bestFit="1" customWidth="1"/>
    <col min="4997" max="5000" width="14.125" style="862" bestFit="1" customWidth="1"/>
    <col min="5001" max="5001" width="15.625" style="862" bestFit="1" customWidth="1"/>
    <col min="5002" max="5002" width="14.125" style="862" bestFit="1" customWidth="1"/>
    <col min="5003" max="5004" width="19.625" style="862" bestFit="1" customWidth="1"/>
    <col min="5005" max="5005" width="21.875" style="862" bestFit="1" customWidth="1"/>
    <col min="5006" max="5006" width="19.375" style="862" bestFit="1" customWidth="1"/>
    <col min="5007" max="5007" width="16.375" style="862" bestFit="1" customWidth="1"/>
    <col min="5008" max="5008" width="23" style="862" bestFit="1" customWidth="1"/>
    <col min="5009" max="5010" width="14.125" style="862" bestFit="1" customWidth="1"/>
    <col min="5011" max="5011" width="23.25" style="862" bestFit="1" customWidth="1"/>
    <col min="5012" max="5013" width="14.375" style="862" bestFit="1" customWidth="1"/>
    <col min="5014" max="5014" width="23.125" style="862" bestFit="1" customWidth="1"/>
    <col min="5015" max="5015" width="18.875" style="862" bestFit="1" customWidth="1"/>
    <col min="5016" max="5016" width="14.375" style="862" bestFit="1" customWidth="1"/>
    <col min="5017" max="5017" width="16.5" style="862" bestFit="1" customWidth="1"/>
    <col min="5018" max="5018" width="25.25" style="862" bestFit="1" customWidth="1"/>
    <col min="5019" max="5020" width="18.625" style="862" bestFit="1" customWidth="1"/>
    <col min="5021" max="5021" width="23" style="862" bestFit="1" customWidth="1"/>
    <col min="5022" max="5023" width="26.75" style="862" bestFit="1" customWidth="1"/>
    <col min="5024" max="5024" width="25.25" style="862" bestFit="1" customWidth="1"/>
    <col min="5025" max="5025" width="29.625" style="862" bestFit="1" customWidth="1"/>
    <col min="5026" max="5026" width="25.25" style="862" bestFit="1" customWidth="1"/>
    <col min="5027" max="5027" width="29.625" style="862" bestFit="1" customWidth="1"/>
    <col min="5028" max="5031" width="20.875" style="862" bestFit="1" customWidth="1"/>
    <col min="5032" max="5032" width="13.875" style="862" bestFit="1" customWidth="1"/>
    <col min="5033" max="5033" width="16.5" style="862" bestFit="1" customWidth="1"/>
    <col min="5034" max="5034" width="7.75" style="862" bestFit="1" customWidth="1"/>
    <col min="5035" max="5035" width="20.75" style="862" bestFit="1" customWidth="1"/>
    <col min="5036" max="5038" width="16.375" style="862" bestFit="1" customWidth="1"/>
    <col min="5039" max="5042" width="31" style="862" bestFit="1" customWidth="1"/>
    <col min="5043" max="5044" width="18.625" style="862" bestFit="1" customWidth="1"/>
    <col min="5045" max="5045" width="16.375" style="862" bestFit="1" customWidth="1"/>
    <col min="5046" max="5047" width="18.625" style="862" bestFit="1" customWidth="1"/>
    <col min="5048" max="5048" width="16.375" style="862" bestFit="1" customWidth="1"/>
    <col min="5049" max="5050" width="18.625" style="862" bestFit="1" customWidth="1"/>
    <col min="5051" max="5051" width="20.75" style="862" bestFit="1" customWidth="1"/>
    <col min="5052" max="5053" width="23" style="862" bestFit="1" customWidth="1"/>
    <col min="5054" max="5054" width="25.25" style="862" bestFit="1" customWidth="1"/>
    <col min="5055" max="5055" width="23" style="862" bestFit="1" customWidth="1"/>
    <col min="5056" max="5056" width="20.75" style="862" bestFit="1" customWidth="1"/>
    <col min="5057" max="5058" width="23" style="862" bestFit="1" customWidth="1"/>
    <col min="5059" max="5059" width="25.25" style="862" bestFit="1" customWidth="1"/>
    <col min="5060" max="5060" width="23" style="862" bestFit="1" customWidth="1"/>
    <col min="5061" max="5061" width="18.625" style="862" bestFit="1" customWidth="1"/>
    <col min="5062" max="5064" width="20.75" style="862" bestFit="1" customWidth="1"/>
    <col min="5065" max="5065" width="19.75" style="862" bestFit="1" customWidth="1"/>
    <col min="5066" max="5067" width="22" style="862" bestFit="1" customWidth="1"/>
    <col min="5068" max="5068" width="14.125" style="862" bestFit="1" customWidth="1"/>
    <col min="5069" max="5070" width="20.75" style="862" bestFit="1" customWidth="1"/>
    <col min="5071" max="5072" width="18.625" style="862" bestFit="1" customWidth="1"/>
    <col min="5073" max="5075" width="20.75" style="862" bestFit="1" customWidth="1"/>
    <col min="5076" max="5077" width="23" style="862" bestFit="1" customWidth="1"/>
    <col min="5078" max="5078" width="20.75" style="862" bestFit="1" customWidth="1"/>
    <col min="5079" max="5080" width="23" style="862" bestFit="1" customWidth="1"/>
    <col min="5081" max="5081" width="25.25" style="862" bestFit="1" customWidth="1"/>
    <col min="5082" max="5083" width="23" style="862" bestFit="1" customWidth="1"/>
    <col min="5084" max="5086" width="25.25" style="862" bestFit="1" customWidth="1"/>
    <col min="5087" max="5088" width="27.5" style="862" bestFit="1" customWidth="1"/>
    <col min="5089" max="5089" width="25.25" style="862" bestFit="1" customWidth="1"/>
    <col min="5090" max="5091" width="27.5" style="862" bestFit="1" customWidth="1"/>
    <col min="5092" max="5092" width="29.625" style="862" bestFit="1" customWidth="1"/>
    <col min="5093" max="5093" width="27.5" style="862" bestFit="1" customWidth="1"/>
    <col min="5094" max="5094" width="24.5" style="862" bestFit="1" customWidth="1"/>
    <col min="5095" max="5095" width="29" style="862" bestFit="1" customWidth="1"/>
    <col min="5096" max="5097" width="20.75" style="862" bestFit="1" customWidth="1"/>
    <col min="5098" max="5098" width="27.5" style="862" bestFit="1" customWidth="1"/>
    <col min="5099" max="5100" width="23" style="862" bestFit="1" customWidth="1"/>
    <col min="5101" max="5101" width="29.625" style="862" bestFit="1" customWidth="1"/>
    <col min="5102" max="5102" width="9.125" style="862" bestFit="1" customWidth="1"/>
    <col min="5103" max="5105" width="18.125" style="862" bestFit="1" customWidth="1"/>
    <col min="5106" max="5106" width="20.375" style="862" bestFit="1" customWidth="1"/>
    <col min="5107" max="5107" width="25.25" style="862" bestFit="1" customWidth="1"/>
    <col min="5108" max="5108" width="27.5" style="862" bestFit="1" customWidth="1"/>
    <col min="5109" max="5110" width="9.125" style="862" bestFit="1" customWidth="1"/>
    <col min="5111" max="5111" width="11.25" style="862" bestFit="1" customWidth="1"/>
    <col min="5112" max="5112" width="15" style="862" bestFit="1" customWidth="1"/>
    <col min="5113" max="5113" width="16.375" style="862" bestFit="1" customWidth="1"/>
    <col min="5114" max="5116" width="23.25" style="862" bestFit="1" customWidth="1"/>
    <col min="5117" max="5118" width="20.75" style="862" bestFit="1" customWidth="1"/>
    <col min="5119" max="5119" width="6.625" style="862" bestFit="1" customWidth="1"/>
    <col min="5120" max="5120" width="9" style="862"/>
    <col min="5121" max="5121" width="16.375" style="862" bestFit="1" customWidth="1"/>
    <col min="5122" max="5122" width="14.125" style="862" bestFit="1" customWidth="1"/>
    <col min="5123" max="5125" width="9.75" style="862" bestFit="1" customWidth="1"/>
    <col min="5126" max="5126" width="14.125" style="862" bestFit="1" customWidth="1"/>
    <col min="5127" max="5127" width="15.25" style="862" customWidth="1"/>
    <col min="5128" max="5128" width="14.125" style="862" bestFit="1" customWidth="1"/>
    <col min="5129" max="5129" width="15.25" style="862" bestFit="1" customWidth="1"/>
    <col min="5130" max="5132" width="13.625" style="862" bestFit="1" customWidth="1"/>
    <col min="5133" max="5133" width="12" style="862" bestFit="1" customWidth="1"/>
    <col min="5134" max="5134" width="22.125" style="862" bestFit="1" customWidth="1"/>
    <col min="5135" max="5136" width="30.125" style="862" bestFit="1" customWidth="1"/>
    <col min="5137" max="5138" width="21" style="862" bestFit="1" customWidth="1"/>
    <col min="5139" max="5139" width="18.75" style="862" bestFit="1" customWidth="1"/>
    <col min="5140" max="5140" width="21" style="862" bestFit="1" customWidth="1"/>
    <col min="5141" max="5142" width="9.75" style="862" bestFit="1" customWidth="1"/>
    <col min="5143" max="5143" width="18.875" style="862" bestFit="1" customWidth="1"/>
    <col min="5144" max="5144" width="9.75" style="862" bestFit="1" customWidth="1"/>
    <col min="5145" max="5145" width="18.875" style="862" bestFit="1" customWidth="1"/>
    <col min="5146" max="5147" width="9.75" style="862" bestFit="1" customWidth="1"/>
    <col min="5148" max="5149" width="12.125" style="862" bestFit="1" customWidth="1"/>
    <col min="5150" max="5150" width="7.125" style="862" bestFit="1" customWidth="1"/>
    <col min="5151" max="5151" width="9.75" style="862" bestFit="1" customWidth="1"/>
    <col min="5152" max="5152" width="15.5" style="862" bestFit="1" customWidth="1"/>
    <col min="5153" max="5153" width="19.375" style="862" bestFit="1" customWidth="1"/>
    <col min="5154" max="5154" width="5.75" style="862" bestFit="1" customWidth="1"/>
    <col min="5155" max="5155" width="9.75" style="862" bestFit="1" customWidth="1"/>
    <col min="5156" max="5156" width="11.875" style="862" bestFit="1" customWidth="1"/>
    <col min="5157" max="5157" width="9.125" style="862" bestFit="1" customWidth="1"/>
    <col min="5158" max="5158" width="10.5" style="862" bestFit="1" customWidth="1"/>
    <col min="5159" max="5159" width="16.375" style="862" bestFit="1" customWidth="1"/>
    <col min="5160" max="5160" width="12.125" style="862" bestFit="1" customWidth="1"/>
    <col min="5161" max="5161" width="10.375" style="862" bestFit="1" customWidth="1"/>
    <col min="5162" max="5162" width="11.875" style="862" bestFit="1" customWidth="1"/>
    <col min="5163" max="5171" width="16.375" style="862" bestFit="1" customWidth="1"/>
    <col min="5172" max="5172" width="10.625" style="862" bestFit="1" customWidth="1"/>
    <col min="5173" max="5173" width="11.875" style="862" bestFit="1" customWidth="1"/>
    <col min="5174" max="5174" width="16.375" style="862" bestFit="1" customWidth="1"/>
    <col min="5175" max="5175" width="20.75" style="862" bestFit="1" customWidth="1"/>
    <col min="5176" max="5176" width="16.375" style="862" bestFit="1" customWidth="1"/>
    <col min="5177" max="5177" width="20.75" style="862" bestFit="1" customWidth="1"/>
    <col min="5178" max="5178" width="16.375" style="862" bestFit="1" customWidth="1"/>
    <col min="5179" max="5179" width="20.75" style="862" bestFit="1" customWidth="1"/>
    <col min="5180" max="5180" width="16.375" style="862" bestFit="1" customWidth="1"/>
    <col min="5181" max="5181" width="20.75" style="862" bestFit="1" customWidth="1"/>
    <col min="5182" max="5182" width="16.375" style="862" bestFit="1" customWidth="1"/>
    <col min="5183" max="5183" width="20.75" style="862" bestFit="1" customWidth="1"/>
    <col min="5184" max="5184" width="14.125" style="862" bestFit="1" customWidth="1"/>
    <col min="5185" max="5185" width="18.625" style="862" bestFit="1" customWidth="1"/>
    <col min="5186" max="5186" width="16.375" style="862" bestFit="1" customWidth="1"/>
    <col min="5187" max="5187" width="20.75" style="862" bestFit="1" customWidth="1"/>
    <col min="5188" max="5188" width="16.375" style="862" bestFit="1" customWidth="1"/>
    <col min="5189" max="5189" width="20.75" style="862" bestFit="1" customWidth="1"/>
    <col min="5190" max="5195" width="23" style="862" bestFit="1" customWidth="1"/>
    <col min="5196" max="5197" width="18.625" style="862" bestFit="1" customWidth="1"/>
    <col min="5198" max="5198" width="10.5" style="862" bestFit="1" customWidth="1"/>
    <col min="5199" max="5199" width="11.875" style="862" bestFit="1" customWidth="1"/>
    <col min="5200" max="5200" width="10.5" style="862" bestFit="1" customWidth="1"/>
    <col min="5201" max="5202" width="11.875" style="862" bestFit="1" customWidth="1"/>
    <col min="5203" max="5203" width="16.375" style="862" bestFit="1" customWidth="1"/>
    <col min="5204" max="5204" width="17.875" style="862" bestFit="1" customWidth="1"/>
    <col min="5205" max="5205" width="22.25" style="862" bestFit="1" customWidth="1"/>
    <col min="5206" max="5206" width="7.75" style="862" bestFit="1" customWidth="1"/>
    <col min="5207" max="5209" width="11.875" style="862" bestFit="1" customWidth="1"/>
    <col min="5210" max="5210" width="16.375" style="862" bestFit="1" customWidth="1"/>
    <col min="5211" max="5213" width="11.875" style="862" bestFit="1" customWidth="1"/>
    <col min="5214" max="5214" width="14.125" style="862" bestFit="1" customWidth="1"/>
    <col min="5215" max="5215" width="11.875" style="862" bestFit="1" customWidth="1"/>
    <col min="5216" max="5216" width="16.375" style="862" bestFit="1" customWidth="1"/>
    <col min="5217" max="5217" width="18.625" style="862" bestFit="1" customWidth="1"/>
    <col min="5218" max="5218" width="10.5" style="862" bestFit="1" customWidth="1"/>
    <col min="5219" max="5219" width="14.25" style="862" bestFit="1" customWidth="1"/>
    <col min="5220" max="5221" width="13.375" style="862" bestFit="1" customWidth="1"/>
    <col min="5222" max="5222" width="16.375" style="862" bestFit="1" customWidth="1"/>
    <col min="5223" max="5223" width="16.5" style="862" bestFit="1" customWidth="1"/>
    <col min="5224" max="5225" width="20.125" style="862" bestFit="1" customWidth="1"/>
    <col min="5226" max="5227" width="23" style="862" bestFit="1" customWidth="1"/>
    <col min="5228" max="5228" width="18.625" style="862" bestFit="1" customWidth="1"/>
    <col min="5229" max="5229" width="9.25" style="862" bestFit="1" customWidth="1"/>
    <col min="5230" max="5230" width="7.25" style="862" bestFit="1" customWidth="1"/>
    <col min="5231" max="5231" width="10.375" style="862" bestFit="1" customWidth="1"/>
    <col min="5232" max="5233" width="11.875" style="862" bestFit="1" customWidth="1"/>
    <col min="5234" max="5234" width="14.375" style="862" bestFit="1" customWidth="1"/>
    <col min="5235" max="5235" width="11.875" style="862" bestFit="1" customWidth="1"/>
    <col min="5236" max="5237" width="16.375" style="862" bestFit="1" customWidth="1"/>
    <col min="5238" max="5238" width="11.875" style="862" bestFit="1" customWidth="1"/>
    <col min="5239" max="5240" width="16.375" style="862" bestFit="1" customWidth="1"/>
    <col min="5241" max="5241" width="17.875" style="862" bestFit="1" customWidth="1"/>
    <col min="5242" max="5242" width="16.375" style="862" bestFit="1" customWidth="1"/>
    <col min="5243" max="5243" width="17.875" style="862" bestFit="1" customWidth="1"/>
    <col min="5244" max="5244" width="5.75" style="862" bestFit="1" customWidth="1"/>
    <col min="5245" max="5246" width="9.75" style="862" bestFit="1" customWidth="1"/>
    <col min="5247" max="5247" width="7.75" style="862" bestFit="1" customWidth="1"/>
    <col min="5248" max="5248" width="9.75" style="862" bestFit="1" customWidth="1"/>
    <col min="5249" max="5249" width="59.375" style="862" bestFit="1" customWidth="1"/>
    <col min="5250" max="5250" width="45.5" style="862" bestFit="1" customWidth="1"/>
    <col min="5251" max="5251" width="27.625" style="862" bestFit="1" customWidth="1"/>
    <col min="5252" max="5252" width="11.875" style="862" bestFit="1" customWidth="1"/>
    <col min="5253" max="5256" width="14.125" style="862" bestFit="1" customWidth="1"/>
    <col min="5257" max="5257" width="15.625" style="862" bestFit="1" customWidth="1"/>
    <col min="5258" max="5258" width="14.125" style="862" bestFit="1" customWidth="1"/>
    <col min="5259" max="5260" width="19.625" style="862" bestFit="1" customWidth="1"/>
    <col min="5261" max="5261" width="21.875" style="862" bestFit="1" customWidth="1"/>
    <col min="5262" max="5262" width="19.375" style="862" bestFit="1" customWidth="1"/>
    <col min="5263" max="5263" width="16.375" style="862" bestFit="1" customWidth="1"/>
    <col min="5264" max="5264" width="23" style="862" bestFit="1" customWidth="1"/>
    <col min="5265" max="5266" width="14.125" style="862" bestFit="1" customWidth="1"/>
    <col min="5267" max="5267" width="23.25" style="862" bestFit="1" customWidth="1"/>
    <col min="5268" max="5269" width="14.375" style="862" bestFit="1" customWidth="1"/>
    <col min="5270" max="5270" width="23.125" style="862" bestFit="1" customWidth="1"/>
    <col min="5271" max="5271" width="18.875" style="862" bestFit="1" customWidth="1"/>
    <col min="5272" max="5272" width="14.375" style="862" bestFit="1" customWidth="1"/>
    <col min="5273" max="5273" width="16.5" style="862" bestFit="1" customWidth="1"/>
    <col min="5274" max="5274" width="25.25" style="862" bestFit="1" customWidth="1"/>
    <col min="5275" max="5276" width="18.625" style="862" bestFit="1" customWidth="1"/>
    <col min="5277" max="5277" width="23" style="862" bestFit="1" customWidth="1"/>
    <col min="5278" max="5279" width="26.75" style="862" bestFit="1" customWidth="1"/>
    <col min="5280" max="5280" width="25.25" style="862" bestFit="1" customWidth="1"/>
    <col min="5281" max="5281" width="29.625" style="862" bestFit="1" customWidth="1"/>
    <col min="5282" max="5282" width="25.25" style="862" bestFit="1" customWidth="1"/>
    <col min="5283" max="5283" width="29.625" style="862" bestFit="1" customWidth="1"/>
    <col min="5284" max="5287" width="20.875" style="862" bestFit="1" customWidth="1"/>
    <col min="5288" max="5288" width="13.875" style="862" bestFit="1" customWidth="1"/>
    <col min="5289" max="5289" width="16.5" style="862" bestFit="1" customWidth="1"/>
    <col min="5290" max="5290" width="7.75" style="862" bestFit="1" customWidth="1"/>
    <col min="5291" max="5291" width="20.75" style="862" bestFit="1" customWidth="1"/>
    <col min="5292" max="5294" width="16.375" style="862" bestFit="1" customWidth="1"/>
    <col min="5295" max="5298" width="31" style="862" bestFit="1" customWidth="1"/>
    <col min="5299" max="5300" width="18.625" style="862" bestFit="1" customWidth="1"/>
    <col min="5301" max="5301" width="16.375" style="862" bestFit="1" customWidth="1"/>
    <col min="5302" max="5303" width="18.625" style="862" bestFit="1" customWidth="1"/>
    <col min="5304" max="5304" width="16.375" style="862" bestFit="1" customWidth="1"/>
    <col min="5305" max="5306" width="18.625" style="862" bestFit="1" customWidth="1"/>
    <col min="5307" max="5307" width="20.75" style="862" bestFit="1" customWidth="1"/>
    <col min="5308" max="5309" width="23" style="862" bestFit="1" customWidth="1"/>
    <col min="5310" max="5310" width="25.25" style="862" bestFit="1" customWidth="1"/>
    <col min="5311" max="5311" width="23" style="862" bestFit="1" customWidth="1"/>
    <col min="5312" max="5312" width="20.75" style="862" bestFit="1" customWidth="1"/>
    <col min="5313" max="5314" width="23" style="862" bestFit="1" customWidth="1"/>
    <col min="5315" max="5315" width="25.25" style="862" bestFit="1" customWidth="1"/>
    <col min="5316" max="5316" width="23" style="862" bestFit="1" customWidth="1"/>
    <col min="5317" max="5317" width="18.625" style="862" bestFit="1" customWidth="1"/>
    <col min="5318" max="5320" width="20.75" style="862" bestFit="1" customWidth="1"/>
    <col min="5321" max="5321" width="19.75" style="862" bestFit="1" customWidth="1"/>
    <col min="5322" max="5323" width="22" style="862" bestFit="1" customWidth="1"/>
    <col min="5324" max="5324" width="14.125" style="862" bestFit="1" customWidth="1"/>
    <col min="5325" max="5326" width="20.75" style="862" bestFit="1" customWidth="1"/>
    <col min="5327" max="5328" width="18.625" style="862" bestFit="1" customWidth="1"/>
    <col min="5329" max="5331" width="20.75" style="862" bestFit="1" customWidth="1"/>
    <col min="5332" max="5333" width="23" style="862" bestFit="1" customWidth="1"/>
    <col min="5334" max="5334" width="20.75" style="862" bestFit="1" customWidth="1"/>
    <col min="5335" max="5336" width="23" style="862" bestFit="1" customWidth="1"/>
    <col min="5337" max="5337" width="25.25" style="862" bestFit="1" customWidth="1"/>
    <col min="5338" max="5339" width="23" style="862" bestFit="1" customWidth="1"/>
    <col min="5340" max="5342" width="25.25" style="862" bestFit="1" customWidth="1"/>
    <col min="5343" max="5344" width="27.5" style="862" bestFit="1" customWidth="1"/>
    <col min="5345" max="5345" width="25.25" style="862" bestFit="1" customWidth="1"/>
    <col min="5346" max="5347" width="27.5" style="862" bestFit="1" customWidth="1"/>
    <col min="5348" max="5348" width="29.625" style="862" bestFit="1" customWidth="1"/>
    <col min="5349" max="5349" width="27.5" style="862" bestFit="1" customWidth="1"/>
    <col min="5350" max="5350" width="24.5" style="862" bestFit="1" customWidth="1"/>
    <col min="5351" max="5351" width="29" style="862" bestFit="1" customWidth="1"/>
    <col min="5352" max="5353" width="20.75" style="862" bestFit="1" customWidth="1"/>
    <col min="5354" max="5354" width="27.5" style="862" bestFit="1" customWidth="1"/>
    <col min="5355" max="5356" width="23" style="862" bestFit="1" customWidth="1"/>
    <col min="5357" max="5357" width="29.625" style="862" bestFit="1" customWidth="1"/>
    <col min="5358" max="5358" width="9.125" style="862" bestFit="1" customWidth="1"/>
    <col min="5359" max="5361" width="18.125" style="862" bestFit="1" customWidth="1"/>
    <col min="5362" max="5362" width="20.375" style="862" bestFit="1" customWidth="1"/>
    <col min="5363" max="5363" width="25.25" style="862" bestFit="1" customWidth="1"/>
    <col min="5364" max="5364" width="27.5" style="862" bestFit="1" customWidth="1"/>
    <col min="5365" max="5366" width="9.125" style="862" bestFit="1" customWidth="1"/>
    <col min="5367" max="5367" width="11.25" style="862" bestFit="1" customWidth="1"/>
    <col min="5368" max="5368" width="15" style="862" bestFit="1" customWidth="1"/>
    <col min="5369" max="5369" width="16.375" style="862" bestFit="1" customWidth="1"/>
    <col min="5370" max="5372" width="23.25" style="862" bestFit="1" customWidth="1"/>
    <col min="5373" max="5374" width="20.75" style="862" bestFit="1" customWidth="1"/>
    <col min="5375" max="5375" width="6.625" style="862" bestFit="1" customWidth="1"/>
    <col min="5376" max="5376" width="9" style="862"/>
    <col min="5377" max="5377" width="16.375" style="862" bestFit="1" customWidth="1"/>
    <col min="5378" max="5378" width="14.125" style="862" bestFit="1" customWidth="1"/>
    <col min="5379" max="5381" width="9.75" style="862" bestFit="1" customWidth="1"/>
    <col min="5382" max="5382" width="14.125" style="862" bestFit="1" customWidth="1"/>
    <col min="5383" max="5383" width="15.25" style="862" customWidth="1"/>
    <col min="5384" max="5384" width="14.125" style="862" bestFit="1" customWidth="1"/>
    <col min="5385" max="5385" width="15.25" style="862" bestFit="1" customWidth="1"/>
    <col min="5386" max="5388" width="13.625" style="862" bestFit="1" customWidth="1"/>
    <col min="5389" max="5389" width="12" style="862" bestFit="1" customWidth="1"/>
    <col min="5390" max="5390" width="22.125" style="862" bestFit="1" customWidth="1"/>
    <col min="5391" max="5392" width="30.125" style="862" bestFit="1" customWidth="1"/>
    <col min="5393" max="5394" width="21" style="862" bestFit="1" customWidth="1"/>
    <col min="5395" max="5395" width="18.75" style="862" bestFit="1" customWidth="1"/>
    <col min="5396" max="5396" width="21" style="862" bestFit="1" customWidth="1"/>
    <col min="5397" max="5398" width="9.75" style="862" bestFit="1" customWidth="1"/>
    <col min="5399" max="5399" width="18.875" style="862" bestFit="1" customWidth="1"/>
    <col min="5400" max="5400" width="9.75" style="862" bestFit="1" customWidth="1"/>
    <col min="5401" max="5401" width="18.875" style="862" bestFit="1" customWidth="1"/>
    <col min="5402" max="5403" width="9.75" style="862" bestFit="1" customWidth="1"/>
    <col min="5404" max="5405" width="12.125" style="862" bestFit="1" customWidth="1"/>
    <col min="5406" max="5406" width="7.125" style="862" bestFit="1" customWidth="1"/>
    <col min="5407" max="5407" width="9.75" style="862" bestFit="1" customWidth="1"/>
    <col min="5408" max="5408" width="15.5" style="862" bestFit="1" customWidth="1"/>
    <col min="5409" max="5409" width="19.375" style="862" bestFit="1" customWidth="1"/>
    <col min="5410" max="5410" width="5.75" style="862" bestFit="1" customWidth="1"/>
    <col min="5411" max="5411" width="9.75" style="862" bestFit="1" customWidth="1"/>
    <col min="5412" max="5412" width="11.875" style="862" bestFit="1" customWidth="1"/>
    <col min="5413" max="5413" width="9.125" style="862" bestFit="1" customWidth="1"/>
    <col min="5414" max="5414" width="10.5" style="862" bestFit="1" customWidth="1"/>
    <col min="5415" max="5415" width="16.375" style="862" bestFit="1" customWidth="1"/>
    <col min="5416" max="5416" width="12.125" style="862" bestFit="1" customWidth="1"/>
    <col min="5417" max="5417" width="10.375" style="862" bestFit="1" customWidth="1"/>
    <col min="5418" max="5418" width="11.875" style="862" bestFit="1" customWidth="1"/>
    <col min="5419" max="5427" width="16.375" style="862" bestFit="1" customWidth="1"/>
    <col min="5428" max="5428" width="10.625" style="862" bestFit="1" customWidth="1"/>
    <col min="5429" max="5429" width="11.875" style="862" bestFit="1" customWidth="1"/>
    <col min="5430" max="5430" width="16.375" style="862" bestFit="1" customWidth="1"/>
    <col min="5431" max="5431" width="20.75" style="862" bestFit="1" customWidth="1"/>
    <col min="5432" max="5432" width="16.375" style="862" bestFit="1" customWidth="1"/>
    <col min="5433" max="5433" width="20.75" style="862" bestFit="1" customWidth="1"/>
    <col min="5434" max="5434" width="16.375" style="862" bestFit="1" customWidth="1"/>
    <col min="5435" max="5435" width="20.75" style="862" bestFit="1" customWidth="1"/>
    <col min="5436" max="5436" width="16.375" style="862" bestFit="1" customWidth="1"/>
    <col min="5437" max="5437" width="20.75" style="862" bestFit="1" customWidth="1"/>
    <col min="5438" max="5438" width="16.375" style="862" bestFit="1" customWidth="1"/>
    <col min="5439" max="5439" width="20.75" style="862" bestFit="1" customWidth="1"/>
    <col min="5440" max="5440" width="14.125" style="862" bestFit="1" customWidth="1"/>
    <col min="5441" max="5441" width="18.625" style="862" bestFit="1" customWidth="1"/>
    <col min="5442" max="5442" width="16.375" style="862" bestFit="1" customWidth="1"/>
    <col min="5443" max="5443" width="20.75" style="862" bestFit="1" customWidth="1"/>
    <col min="5444" max="5444" width="16.375" style="862" bestFit="1" customWidth="1"/>
    <col min="5445" max="5445" width="20.75" style="862" bestFit="1" customWidth="1"/>
    <col min="5446" max="5451" width="23" style="862" bestFit="1" customWidth="1"/>
    <col min="5452" max="5453" width="18.625" style="862" bestFit="1" customWidth="1"/>
    <col min="5454" max="5454" width="10.5" style="862" bestFit="1" customWidth="1"/>
    <col min="5455" max="5455" width="11.875" style="862" bestFit="1" customWidth="1"/>
    <col min="5456" max="5456" width="10.5" style="862" bestFit="1" customWidth="1"/>
    <col min="5457" max="5458" width="11.875" style="862" bestFit="1" customWidth="1"/>
    <col min="5459" max="5459" width="16.375" style="862" bestFit="1" customWidth="1"/>
    <col min="5460" max="5460" width="17.875" style="862" bestFit="1" customWidth="1"/>
    <col min="5461" max="5461" width="22.25" style="862" bestFit="1" customWidth="1"/>
    <col min="5462" max="5462" width="7.75" style="862" bestFit="1" customWidth="1"/>
    <col min="5463" max="5465" width="11.875" style="862" bestFit="1" customWidth="1"/>
    <col min="5466" max="5466" width="16.375" style="862" bestFit="1" customWidth="1"/>
    <col min="5467" max="5469" width="11.875" style="862" bestFit="1" customWidth="1"/>
    <col min="5470" max="5470" width="14.125" style="862" bestFit="1" customWidth="1"/>
    <col min="5471" max="5471" width="11.875" style="862" bestFit="1" customWidth="1"/>
    <col min="5472" max="5472" width="16.375" style="862" bestFit="1" customWidth="1"/>
    <col min="5473" max="5473" width="18.625" style="862" bestFit="1" customWidth="1"/>
    <col min="5474" max="5474" width="10.5" style="862" bestFit="1" customWidth="1"/>
    <col min="5475" max="5475" width="14.25" style="862" bestFit="1" customWidth="1"/>
    <col min="5476" max="5477" width="13.375" style="862" bestFit="1" customWidth="1"/>
    <col min="5478" max="5478" width="16.375" style="862" bestFit="1" customWidth="1"/>
    <col min="5479" max="5479" width="16.5" style="862" bestFit="1" customWidth="1"/>
    <col min="5480" max="5481" width="20.125" style="862" bestFit="1" customWidth="1"/>
    <col min="5482" max="5483" width="23" style="862" bestFit="1" customWidth="1"/>
    <col min="5484" max="5484" width="18.625" style="862" bestFit="1" customWidth="1"/>
    <col min="5485" max="5485" width="9.25" style="862" bestFit="1" customWidth="1"/>
    <col min="5486" max="5486" width="7.25" style="862" bestFit="1" customWidth="1"/>
    <col min="5487" max="5487" width="10.375" style="862" bestFit="1" customWidth="1"/>
    <col min="5488" max="5489" width="11.875" style="862" bestFit="1" customWidth="1"/>
    <col min="5490" max="5490" width="14.375" style="862" bestFit="1" customWidth="1"/>
    <col min="5491" max="5491" width="11.875" style="862" bestFit="1" customWidth="1"/>
    <col min="5492" max="5493" width="16.375" style="862" bestFit="1" customWidth="1"/>
    <col min="5494" max="5494" width="11.875" style="862" bestFit="1" customWidth="1"/>
    <col min="5495" max="5496" width="16.375" style="862" bestFit="1" customWidth="1"/>
    <col min="5497" max="5497" width="17.875" style="862" bestFit="1" customWidth="1"/>
    <col min="5498" max="5498" width="16.375" style="862" bestFit="1" customWidth="1"/>
    <col min="5499" max="5499" width="17.875" style="862" bestFit="1" customWidth="1"/>
    <col min="5500" max="5500" width="5.75" style="862" bestFit="1" customWidth="1"/>
    <col min="5501" max="5502" width="9.75" style="862" bestFit="1" customWidth="1"/>
    <col min="5503" max="5503" width="7.75" style="862" bestFit="1" customWidth="1"/>
    <col min="5504" max="5504" width="9.75" style="862" bestFit="1" customWidth="1"/>
    <col min="5505" max="5505" width="59.375" style="862" bestFit="1" customWidth="1"/>
    <col min="5506" max="5506" width="45.5" style="862" bestFit="1" customWidth="1"/>
    <col min="5507" max="5507" width="27.625" style="862" bestFit="1" customWidth="1"/>
    <col min="5508" max="5508" width="11.875" style="862" bestFit="1" customWidth="1"/>
    <col min="5509" max="5512" width="14.125" style="862" bestFit="1" customWidth="1"/>
    <col min="5513" max="5513" width="15.625" style="862" bestFit="1" customWidth="1"/>
    <col min="5514" max="5514" width="14.125" style="862" bestFit="1" customWidth="1"/>
    <col min="5515" max="5516" width="19.625" style="862" bestFit="1" customWidth="1"/>
    <col min="5517" max="5517" width="21.875" style="862" bestFit="1" customWidth="1"/>
    <col min="5518" max="5518" width="19.375" style="862" bestFit="1" customWidth="1"/>
    <col min="5519" max="5519" width="16.375" style="862" bestFit="1" customWidth="1"/>
    <col min="5520" max="5520" width="23" style="862" bestFit="1" customWidth="1"/>
    <col min="5521" max="5522" width="14.125" style="862" bestFit="1" customWidth="1"/>
    <col min="5523" max="5523" width="23.25" style="862" bestFit="1" customWidth="1"/>
    <col min="5524" max="5525" width="14.375" style="862" bestFit="1" customWidth="1"/>
    <col min="5526" max="5526" width="23.125" style="862" bestFit="1" customWidth="1"/>
    <col min="5527" max="5527" width="18.875" style="862" bestFit="1" customWidth="1"/>
    <col min="5528" max="5528" width="14.375" style="862" bestFit="1" customWidth="1"/>
    <col min="5529" max="5529" width="16.5" style="862" bestFit="1" customWidth="1"/>
    <col min="5530" max="5530" width="25.25" style="862" bestFit="1" customWidth="1"/>
    <col min="5531" max="5532" width="18.625" style="862" bestFit="1" customWidth="1"/>
    <col min="5533" max="5533" width="23" style="862" bestFit="1" customWidth="1"/>
    <col min="5534" max="5535" width="26.75" style="862" bestFit="1" customWidth="1"/>
    <col min="5536" max="5536" width="25.25" style="862" bestFit="1" customWidth="1"/>
    <col min="5537" max="5537" width="29.625" style="862" bestFit="1" customWidth="1"/>
    <col min="5538" max="5538" width="25.25" style="862" bestFit="1" customWidth="1"/>
    <col min="5539" max="5539" width="29.625" style="862" bestFit="1" customWidth="1"/>
    <col min="5540" max="5543" width="20.875" style="862" bestFit="1" customWidth="1"/>
    <col min="5544" max="5544" width="13.875" style="862" bestFit="1" customWidth="1"/>
    <col min="5545" max="5545" width="16.5" style="862" bestFit="1" customWidth="1"/>
    <col min="5546" max="5546" width="7.75" style="862" bestFit="1" customWidth="1"/>
    <col min="5547" max="5547" width="20.75" style="862" bestFit="1" customWidth="1"/>
    <col min="5548" max="5550" width="16.375" style="862" bestFit="1" customWidth="1"/>
    <col min="5551" max="5554" width="31" style="862" bestFit="1" customWidth="1"/>
    <col min="5555" max="5556" width="18.625" style="862" bestFit="1" customWidth="1"/>
    <col min="5557" max="5557" width="16.375" style="862" bestFit="1" customWidth="1"/>
    <col min="5558" max="5559" width="18.625" style="862" bestFit="1" customWidth="1"/>
    <col min="5560" max="5560" width="16.375" style="862" bestFit="1" customWidth="1"/>
    <col min="5561" max="5562" width="18.625" style="862" bestFit="1" customWidth="1"/>
    <col min="5563" max="5563" width="20.75" style="862" bestFit="1" customWidth="1"/>
    <col min="5564" max="5565" width="23" style="862" bestFit="1" customWidth="1"/>
    <col min="5566" max="5566" width="25.25" style="862" bestFit="1" customWidth="1"/>
    <col min="5567" max="5567" width="23" style="862" bestFit="1" customWidth="1"/>
    <col min="5568" max="5568" width="20.75" style="862" bestFit="1" customWidth="1"/>
    <col min="5569" max="5570" width="23" style="862" bestFit="1" customWidth="1"/>
    <col min="5571" max="5571" width="25.25" style="862" bestFit="1" customWidth="1"/>
    <col min="5572" max="5572" width="23" style="862" bestFit="1" customWidth="1"/>
    <col min="5573" max="5573" width="18.625" style="862" bestFit="1" customWidth="1"/>
    <col min="5574" max="5576" width="20.75" style="862" bestFit="1" customWidth="1"/>
    <col min="5577" max="5577" width="19.75" style="862" bestFit="1" customWidth="1"/>
    <col min="5578" max="5579" width="22" style="862" bestFit="1" customWidth="1"/>
    <col min="5580" max="5580" width="14.125" style="862" bestFit="1" customWidth="1"/>
    <col min="5581" max="5582" width="20.75" style="862" bestFit="1" customWidth="1"/>
    <col min="5583" max="5584" width="18.625" style="862" bestFit="1" customWidth="1"/>
    <col min="5585" max="5587" width="20.75" style="862" bestFit="1" customWidth="1"/>
    <col min="5588" max="5589" width="23" style="862" bestFit="1" customWidth="1"/>
    <col min="5590" max="5590" width="20.75" style="862" bestFit="1" customWidth="1"/>
    <col min="5591" max="5592" width="23" style="862" bestFit="1" customWidth="1"/>
    <col min="5593" max="5593" width="25.25" style="862" bestFit="1" customWidth="1"/>
    <col min="5594" max="5595" width="23" style="862" bestFit="1" customWidth="1"/>
    <col min="5596" max="5598" width="25.25" style="862" bestFit="1" customWidth="1"/>
    <col min="5599" max="5600" width="27.5" style="862" bestFit="1" customWidth="1"/>
    <col min="5601" max="5601" width="25.25" style="862" bestFit="1" customWidth="1"/>
    <col min="5602" max="5603" width="27.5" style="862" bestFit="1" customWidth="1"/>
    <col min="5604" max="5604" width="29.625" style="862" bestFit="1" customWidth="1"/>
    <col min="5605" max="5605" width="27.5" style="862" bestFit="1" customWidth="1"/>
    <col min="5606" max="5606" width="24.5" style="862" bestFit="1" customWidth="1"/>
    <col min="5607" max="5607" width="29" style="862" bestFit="1" customWidth="1"/>
    <col min="5608" max="5609" width="20.75" style="862" bestFit="1" customWidth="1"/>
    <col min="5610" max="5610" width="27.5" style="862" bestFit="1" customWidth="1"/>
    <col min="5611" max="5612" width="23" style="862" bestFit="1" customWidth="1"/>
    <col min="5613" max="5613" width="29.625" style="862" bestFit="1" customWidth="1"/>
    <col min="5614" max="5614" width="9.125" style="862" bestFit="1" customWidth="1"/>
    <col min="5615" max="5617" width="18.125" style="862" bestFit="1" customWidth="1"/>
    <col min="5618" max="5618" width="20.375" style="862" bestFit="1" customWidth="1"/>
    <col min="5619" max="5619" width="25.25" style="862" bestFit="1" customWidth="1"/>
    <col min="5620" max="5620" width="27.5" style="862" bestFit="1" customWidth="1"/>
    <col min="5621" max="5622" width="9.125" style="862" bestFit="1" customWidth="1"/>
    <col min="5623" max="5623" width="11.25" style="862" bestFit="1" customWidth="1"/>
    <col min="5624" max="5624" width="15" style="862" bestFit="1" customWidth="1"/>
    <col min="5625" max="5625" width="16.375" style="862" bestFit="1" customWidth="1"/>
    <col min="5626" max="5628" width="23.25" style="862" bestFit="1" customWidth="1"/>
    <col min="5629" max="5630" width="20.75" style="862" bestFit="1" customWidth="1"/>
    <col min="5631" max="5631" width="6.625" style="862" bestFit="1" customWidth="1"/>
    <col min="5632" max="5632" width="9" style="862"/>
    <col min="5633" max="5633" width="16.375" style="862" bestFit="1" customWidth="1"/>
    <col min="5634" max="5634" width="14.125" style="862" bestFit="1" customWidth="1"/>
    <col min="5635" max="5637" width="9.75" style="862" bestFit="1" customWidth="1"/>
    <col min="5638" max="5638" width="14.125" style="862" bestFit="1" customWidth="1"/>
    <col min="5639" max="5639" width="15.25" style="862" customWidth="1"/>
    <col min="5640" max="5640" width="14.125" style="862" bestFit="1" customWidth="1"/>
    <col min="5641" max="5641" width="15.25" style="862" bestFit="1" customWidth="1"/>
    <col min="5642" max="5644" width="13.625" style="862" bestFit="1" customWidth="1"/>
    <col min="5645" max="5645" width="12" style="862" bestFit="1" customWidth="1"/>
    <col min="5646" max="5646" width="22.125" style="862" bestFit="1" customWidth="1"/>
    <col min="5647" max="5648" width="30.125" style="862" bestFit="1" customWidth="1"/>
    <col min="5649" max="5650" width="21" style="862" bestFit="1" customWidth="1"/>
    <col min="5651" max="5651" width="18.75" style="862" bestFit="1" customWidth="1"/>
    <col min="5652" max="5652" width="21" style="862" bestFit="1" customWidth="1"/>
    <col min="5653" max="5654" width="9.75" style="862" bestFit="1" customWidth="1"/>
    <col min="5655" max="5655" width="18.875" style="862" bestFit="1" customWidth="1"/>
    <col min="5656" max="5656" width="9.75" style="862" bestFit="1" customWidth="1"/>
    <col min="5657" max="5657" width="18.875" style="862" bestFit="1" customWidth="1"/>
    <col min="5658" max="5659" width="9.75" style="862" bestFit="1" customWidth="1"/>
    <col min="5660" max="5661" width="12.125" style="862" bestFit="1" customWidth="1"/>
    <col min="5662" max="5662" width="7.125" style="862" bestFit="1" customWidth="1"/>
    <col min="5663" max="5663" width="9.75" style="862" bestFit="1" customWidth="1"/>
    <col min="5664" max="5664" width="15.5" style="862" bestFit="1" customWidth="1"/>
    <col min="5665" max="5665" width="19.375" style="862" bestFit="1" customWidth="1"/>
    <col min="5666" max="5666" width="5.75" style="862" bestFit="1" customWidth="1"/>
    <col min="5667" max="5667" width="9.75" style="862" bestFit="1" customWidth="1"/>
    <col min="5668" max="5668" width="11.875" style="862" bestFit="1" customWidth="1"/>
    <col min="5669" max="5669" width="9.125" style="862" bestFit="1" customWidth="1"/>
    <col min="5670" max="5670" width="10.5" style="862" bestFit="1" customWidth="1"/>
    <col min="5671" max="5671" width="16.375" style="862" bestFit="1" customWidth="1"/>
    <col min="5672" max="5672" width="12.125" style="862" bestFit="1" customWidth="1"/>
    <col min="5673" max="5673" width="10.375" style="862" bestFit="1" customWidth="1"/>
    <col min="5674" max="5674" width="11.875" style="862" bestFit="1" customWidth="1"/>
    <col min="5675" max="5683" width="16.375" style="862" bestFit="1" customWidth="1"/>
    <col min="5684" max="5684" width="10.625" style="862" bestFit="1" customWidth="1"/>
    <col min="5685" max="5685" width="11.875" style="862" bestFit="1" customWidth="1"/>
    <col min="5686" max="5686" width="16.375" style="862" bestFit="1" customWidth="1"/>
    <col min="5687" max="5687" width="20.75" style="862" bestFit="1" customWidth="1"/>
    <col min="5688" max="5688" width="16.375" style="862" bestFit="1" customWidth="1"/>
    <col min="5689" max="5689" width="20.75" style="862" bestFit="1" customWidth="1"/>
    <col min="5690" max="5690" width="16.375" style="862" bestFit="1" customWidth="1"/>
    <col min="5691" max="5691" width="20.75" style="862" bestFit="1" customWidth="1"/>
    <col min="5692" max="5692" width="16.375" style="862" bestFit="1" customWidth="1"/>
    <col min="5693" max="5693" width="20.75" style="862" bestFit="1" customWidth="1"/>
    <col min="5694" max="5694" width="16.375" style="862" bestFit="1" customWidth="1"/>
    <col min="5695" max="5695" width="20.75" style="862" bestFit="1" customWidth="1"/>
    <col min="5696" max="5696" width="14.125" style="862" bestFit="1" customWidth="1"/>
    <col min="5697" max="5697" width="18.625" style="862" bestFit="1" customWidth="1"/>
    <col min="5698" max="5698" width="16.375" style="862" bestFit="1" customWidth="1"/>
    <col min="5699" max="5699" width="20.75" style="862" bestFit="1" customWidth="1"/>
    <col min="5700" max="5700" width="16.375" style="862" bestFit="1" customWidth="1"/>
    <col min="5701" max="5701" width="20.75" style="862" bestFit="1" customWidth="1"/>
    <col min="5702" max="5707" width="23" style="862" bestFit="1" customWidth="1"/>
    <col min="5708" max="5709" width="18.625" style="862" bestFit="1" customWidth="1"/>
    <col min="5710" max="5710" width="10.5" style="862" bestFit="1" customWidth="1"/>
    <col min="5711" max="5711" width="11.875" style="862" bestFit="1" customWidth="1"/>
    <col min="5712" max="5712" width="10.5" style="862" bestFit="1" customWidth="1"/>
    <col min="5713" max="5714" width="11.875" style="862" bestFit="1" customWidth="1"/>
    <col min="5715" max="5715" width="16.375" style="862" bestFit="1" customWidth="1"/>
    <col min="5716" max="5716" width="17.875" style="862" bestFit="1" customWidth="1"/>
    <col min="5717" max="5717" width="22.25" style="862" bestFit="1" customWidth="1"/>
    <col min="5718" max="5718" width="7.75" style="862" bestFit="1" customWidth="1"/>
    <col min="5719" max="5721" width="11.875" style="862" bestFit="1" customWidth="1"/>
    <col min="5722" max="5722" width="16.375" style="862" bestFit="1" customWidth="1"/>
    <col min="5723" max="5725" width="11.875" style="862" bestFit="1" customWidth="1"/>
    <col min="5726" max="5726" width="14.125" style="862" bestFit="1" customWidth="1"/>
    <col min="5727" max="5727" width="11.875" style="862" bestFit="1" customWidth="1"/>
    <col min="5728" max="5728" width="16.375" style="862" bestFit="1" customWidth="1"/>
    <col min="5729" max="5729" width="18.625" style="862" bestFit="1" customWidth="1"/>
    <col min="5730" max="5730" width="10.5" style="862" bestFit="1" customWidth="1"/>
    <col min="5731" max="5731" width="14.25" style="862" bestFit="1" customWidth="1"/>
    <col min="5732" max="5733" width="13.375" style="862" bestFit="1" customWidth="1"/>
    <col min="5734" max="5734" width="16.375" style="862" bestFit="1" customWidth="1"/>
    <col min="5735" max="5735" width="16.5" style="862" bestFit="1" customWidth="1"/>
    <col min="5736" max="5737" width="20.125" style="862" bestFit="1" customWidth="1"/>
    <col min="5738" max="5739" width="23" style="862" bestFit="1" customWidth="1"/>
    <col min="5740" max="5740" width="18.625" style="862" bestFit="1" customWidth="1"/>
    <col min="5741" max="5741" width="9.25" style="862" bestFit="1" customWidth="1"/>
    <col min="5742" max="5742" width="7.25" style="862" bestFit="1" customWidth="1"/>
    <col min="5743" max="5743" width="10.375" style="862" bestFit="1" customWidth="1"/>
    <col min="5744" max="5745" width="11.875" style="862" bestFit="1" customWidth="1"/>
    <col min="5746" max="5746" width="14.375" style="862" bestFit="1" customWidth="1"/>
    <col min="5747" max="5747" width="11.875" style="862" bestFit="1" customWidth="1"/>
    <col min="5748" max="5749" width="16.375" style="862" bestFit="1" customWidth="1"/>
    <col min="5750" max="5750" width="11.875" style="862" bestFit="1" customWidth="1"/>
    <col min="5751" max="5752" width="16.375" style="862" bestFit="1" customWidth="1"/>
    <col min="5753" max="5753" width="17.875" style="862" bestFit="1" customWidth="1"/>
    <col min="5754" max="5754" width="16.375" style="862" bestFit="1" customWidth="1"/>
    <col min="5755" max="5755" width="17.875" style="862" bestFit="1" customWidth="1"/>
    <col min="5756" max="5756" width="5.75" style="862" bestFit="1" customWidth="1"/>
    <col min="5757" max="5758" width="9.75" style="862" bestFit="1" customWidth="1"/>
    <col min="5759" max="5759" width="7.75" style="862" bestFit="1" customWidth="1"/>
    <col min="5760" max="5760" width="9.75" style="862" bestFit="1" customWidth="1"/>
    <col min="5761" max="5761" width="59.375" style="862" bestFit="1" customWidth="1"/>
    <col min="5762" max="5762" width="45.5" style="862" bestFit="1" customWidth="1"/>
    <col min="5763" max="5763" width="27.625" style="862" bestFit="1" customWidth="1"/>
    <col min="5764" max="5764" width="11.875" style="862" bestFit="1" customWidth="1"/>
    <col min="5765" max="5768" width="14.125" style="862" bestFit="1" customWidth="1"/>
    <col min="5769" max="5769" width="15.625" style="862" bestFit="1" customWidth="1"/>
    <col min="5770" max="5770" width="14.125" style="862" bestFit="1" customWidth="1"/>
    <col min="5771" max="5772" width="19.625" style="862" bestFit="1" customWidth="1"/>
    <col min="5773" max="5773" width="21.875" style="862" bestFit="1" customWidth="1"/>
    <col min="5774" max="5774" width="19.375" style="862" bestFit="1" customWidth="1"/>
    <col min="5775" max="5775" width="16.375" style="862" bestFit="1" customWidth="1"/>
    <col min="5776" max="5776" width="23" style="862" bestFit="1" customWidth="1"/>
    <col min="5777" max="5778" width="14.125" style="862" bestFit="1" customWidth="1"/>
    <col min="5779" max="5779" width="23.25" style="862" bestFit="1" customWidth="1"/>
    <col min="5780" max="5781" width="14.375" style="862" bestFit="1" customWidth="1"/>
    <col min="5782" max="5782" width="23.125" style="862" bestFit="1" customWidth="1"/>
    <col min="5783" max="5783" width="18.875" style="862" bestFit="1" customWidth="1"/>
    <col min="5784" max="5784" width="14.375" style="862" bestFit="1" customWidth="1"/>
    <col min="5785" max="5785" width="16.5" style="862" bestFit="1" customWidth="1"/>
    <col min="5786" max="5786" width="25.25" style="862" bestFit="1" customWidth="1"/>
    <col min="5787" max="5788" width="18.625" style="862" bestFit="1" customWidth="1"/>
    <col min="5789" max="5789" width="23" style="862" bestFit="1" customWidth="1"/>
    <col min="5790" max="5791" width="26.75" style="862" bestFit="1" customWidth="1"/>
    <col min="5792" max="5792" width="25.25" style="862" bestFit="1" customWidth="1"/>
    <col min="5793" max="5793" width="29.625" style="862" bestFit="1" customWidth="1"/>
    <col min="5794" max="5794" width="25.25" style="862" bestFit="1" customWidth="1"/>
    <col min="5795" max="5795" width="29.625" style="862" bestFit="1" customWidth="1"/>
    <col min="5796" max="5799" width="20.875" style="862" bestFit="1" customWidth="1"/>
    <col min="5800" max="5800" width="13.875" style="862" bestFit="1" customWidth="1"/>
    <col min="5801" max="5801" width="16.5" style="862" bestFit="1" customWidth="1"/>
    <col min="5802" max="5802" width="7.75" style="862" bestFit="1" customWidth="1"/>
    <col min="5803" max="5803" width="20.75" style="862" bestFit="1" customWidth="1"/>
    <col min="5804" max="5806" width="16.375" style="862" bestFit="1" customWidth="1"/>
    <col min="5807" max="5810" width="31" style="862" bestFit="1" customWidth="1"/>
    <col min="5811" max="5812" width="18.625" style="862" bestFit="1" customWidth="1"/>
    <col min="5813" max="5813" width="16.375" style="862" bestFit="1" customWidth="1"/>
    <col min="5814" max="5815" width="18.625" style="862" bestFit="1" customWidth="1"/>
    <col min="5816" max="5816" width="16.375" style="862" bestFit="1" customWidth="1"/>
    <col min="5817" max="5818" width="18.625" style="862" bestFit="1" customWidth="1"/>
    <col min="5819" max="5819" width="20.75" style="862" bestFit="1" customWidth="1"/>
    <col min="5820" max="5821" width="23" style="862" bestFit="1" customWidth="1"/>
    <col min="5822" max="5822" width="25.25" style="862" bestFit="1" customWidth="1"/>
    <col min="5823" max="5823" width="23" style="862" bestFit="1" customWidth="1"/>
    <col min="5824" max="5824" width="20.75" style="862" bestFit="1" customWidth="1"/>
    <col min="5825" max="5826" width="23" style="862" bestFit="1" customWidth="1"/>
    <col min="5827" max="5827" width="25.25" style="862" bestFit="1" customWidth="1"/>
    <col min="5828" max="5828" width="23" style="862" bestFit="1" customWidth="1"/>
    <col min="5829" max="5829" width="18.625" style="862" bestFit="1" customWidth="1"/>
    <col min="5830" max="5832" width="20.75" style="862" bestFit="1" customWidth="1"/>
    <col min="5833" max="5833" width="19.75" style="862" bestFit="1" customWidth="1"/>
    <col min="5834" max="5835" width="22" style="862" bestFit="1" customWidth="1"/>
    <col min="5836" max="5836" width="14.125" style="862" bestFit="1" customWidth="1"/>
    <col min="5837" max="5838" width="20.75" style="862" bestFit="1" customWidth="1"/>
    <col min="5839" max="5840" width="18.625" style="862" bestFit="1" customWidth="1"/>
    <col min="5841" max="5843" width="20.75" style="862" bestFit="1" customWidth="1"/>
    <col min="5844" max="5845" width="23" style="862" bestFit="1" customWidth="1"/>
    <col min="5846" max="5846" width="20.75" style="862" bestFit="1" customWidth="1"/>
    <col min="5847" max="5848" width="23" style="862" bestFit="1" customWidth="1"/>
    <col min="5849" max="5849" width="25.25" style="862" bestFit="1" customWidth="1"/>
    <col min="5850" max="5851" width="23" style="862" bestFit="1" customWidth="1"/>
    <col min="5852" max="5854" width="25.25" style="862" bestFit="1" customWidth="1"/>
    <col min="5855" max="5856" width="27.5" style="862" bestFit="1" customWidth="1"/>
    <col min="5857" max="5857" width="25.25" style="862" bestFit="1" customWidth="1"/>
    <col min="5858" max="5859" width="27.5" style="862" bestFit="1" customWidth="1"/>
    <col min="5860" max="5860" width="29.625" style="862" bestFit="1" customWidth="1"/>
    <col min="5861" max="5861" width="27.5" style="862" bestFit="1" customWidth="1"/>
    <col min="5862" max="5862" width="24.5" style="862" bestFit="1" customWidth="1"/>
    <col min="5863" max="5863" width="29" style="862" bestFit="1" customWidth="1"/>
    <col min="5864" max="5865" width="20.75" style="862" bestFit="1" customWidth="1"/>
    <col min="5866" max="5866" width="27.5" style="862" bestFit="1" customWidth="1"/>
    <col min="5867" max="5868" width="23" style="862" bestFit="1" customWidth="1"/>
    <col min="5869" max="5869" width="29.625" style="862" bestFit="1" customWidth="1"/>
    <col min="5870" max="5870" width="9.125" style="862" bestFit="1" customWidth="1"/>
    <col min="5871" max="5873" width="18.125" style="862" bestFit="1" customWidth="1"/>
    <col min="5874" max="5874" width="20.375" style="862" bestFit="1" customWidth="1"/>
    <col min="5875" max="5875" width="25.25" style="862" bestFit="1" customWidth="1"/>
    <col min="5876" max="5876" width="27.5" style="862" bestFit="1" customWidth="1"/>
    <col min="5877" max="5878" width="9.125" style="862" bestFit="1" customWidth="1"/>
    <col min="5879" max="5879" width="11.25" style="862" bestFit="1" customWidth="1"/>
    <col min="5880" max="5880" width="15" style="862" bestFit="1" customWidth="1"/>
    <col min="5881" max="5881" width="16.375" style="862" bestFit="1" customWidth="1"/>
    <col min="5882" max="5884" width="23.25" style="862" bestFit="1" customWidth="1"/>
    <col min="5885" max="5886" width="20.75" style="862" bestFit="1" customWidth="1"/>
    <col min="5887" max="5887" width="6.625" style="862" bestFit="1" customWidth="1"/>
    <col min="5888" max="5888" width="9" style="862"/>
    <col min="5889" max="5889" width="16.375" style="862" bestFit="1" customWidth="1"/>
    <col min="5890" max="5890" width="14.125" style="862" bestFit="1" customWidth="1"/>
    <col min="5891" max="5893" width="9.75" style="862" bestFit="1" customWidth="1"/>
    <col min="5894" max="5894" width="14.125" style="862" bestFit="1" customWidth="1"/>
    <col min="5895" max="5895" width="15.25" style="862" customWidth="1"/>
    <col min="5896" max="5896" width="14.125" style="862" bestFit="1" customWidth="1"/>
    <col min="5897" max="5897" width="15.25" style="862" bestFit="1" customWidth="1"/>
    <col min="5898" max="5900" width="13.625" style="862" bestFit="1" customWidth="1"/>
    <col min="5901" max="5901" width="12" style="862" bestFit="1" customWidth="1"/>
    <col min="5902" max="5902" width="22.125" style="862" bestFit="1" customWidth="1"/>
    <col min="5903" max="5904" width="30.125" style="862" bestFit="1" customWidth="1"/>
    <col min="5905" max="5906" width="21" style="862" bestFit="1" customWidth="1"/>
    <col min="5907" max="5907" width="18.75" style="862" bestFit="1" customWidth="1"/>
    <col min="5908" max="5908" width="21" style="862" bestFit="1" customWidth="1"/>
    <col min="5909" max="5910" width="9.75" style="862" bestFit="1" customWidth="1"/>
    <col min="5911" max="5911" width="18.875" style="862" bestFit="1" customWidth="1"/>
    <col min="5912" max="5912" width="9.75" style="862" bestFit="1" customWidth="1"/>
    <col min="5913" max="5913" width="18.875" style="862" bestFit="1" customWidth="1"/>
    <col min="5914" max="5915" width="9.75" style="862" bestFit="1" customWidth="1"/>
    <col min="5916" max="5917" width="12.125" style="862" bestFit="1" customWidth="1"/>
    <col min="5918" max="5918" width="7.125" style="862" bestFit="1" customWidth="1"/>
    <col min="5919" max="5919" width="9.75" style="862" bestFit="1" customWidth="1"/>
    <col min="5920" max="5920" width="15.5" style="862" bestFit="1" customWidth="1"/>
    <col min="5921" max="5921" width="19.375" style="862" bestFit="1" customWidth="1"/>
    <col min="5922" max="5922" width="5.75" style="862" bestFit="1" customWidth="1"/>
    <col min="5923" max="5923" width="9.75" style="862" bestFit="1" customWidth="1"/>
    <col min="5924" max="5924" width="11.875" style="862" bestFit="1" customWidth="1"/>
    <col min="5925" max="5925" width="9.125" style="862" bestFit="1" customWidth="1"/>
    <col min="5926" max="5926" width="10.5" style="862" bestFit="1" customWidth="1"/>
    <col min="5927" max="5927" width="16.375" style="862" bestFit="1" customWidth="1"/>
    <col min="5928" max="5928" width="12.125" style="862" bestFit="1" customWidth="1"/>
    <col min="5929" max="5929" width="10.375" style="862" bestFit="1" customWidth="1"/>
    <col min="5930" max="5930" width="11.875" style="862" bestFit="1" customWidth="1"/>
    <col min="5931" max="5939" width="16.375" style="862" bestFit="1" customWidth="1"/>
    <col min="5940" max="5940" width="10.625" style="862" bestFit="1" customWidth="1"/>
    <col min="5941" max="5941" width="11.875" style="862" bestFit="1" customWidth="1"/>
    <col min="5942" max="5942" width="16.375" style="862" bestFit="1" customWidth="1"/>
    <col min="5943" max="5943" width="20.75" style="862" bestFit="1" customWidth="1"/>
    <col min="5944" max="5944" width="16.375" style="862" bestFit="1" customWidth="1"/>
    <col min="5945" max="5945" width="20.75" style="862" bestFit="1" customWidth="1"/>
    <col min="5946" max="5946" width="16.375" style="862" bestFit="1" customWidth="1"/>
    <col min="5947" max="5947" width="20.75" style="862" bestFit="1" customWidth="1"/>
    <col min="5948" max="5948" width="16.375" style="862" bestFit="1" customWidth="1"/>
    <col min="5949" max="5949" width="20.75" style="862" bestFit="1" customWidth="1"/>
    <col min="5950" max="5950" width="16.375" style="862" bestFit="1" customWidth="1"/>
    <col min="5951" max="5951" width="20.75" style="862" bestFit="1" customWidth="1"/>
    <col min="5952" max="5952" width="14.125" style="862" bestFit="1" customWidth="1"/>
    <col min="5953" max="5953" width="18.625" style="862" bestFit="1" customWidth="1"/>
    <col min="5954" max="5954" width="16.375" style="862" bestFit="1" customWidth="1"/>
    <col min="5955" max="5955" width="20.75" style="862" bestFit="1" customWidth="1"/>
    <col min="5956" max="5956" width="16.375" style="862" bestFit="1" customWidth="1"/>
    <col min="5957" max="5957" width="20.75" style="862" bestFit="1" customWidth="1"/>
    <col min="5958" max="5963" width="23" style="862" bestFit="1" customWidth="1"/>
    <col min="5964" max="5965" width="18.625" style="862" bestFit="1" customWidth="1"/>
    <col min="5966" max="5966" width="10.5" style="862" bestFit="1" customWidth="1"/>
    <col min="5967" max="5967" width="11.875" style="862" bestFit="1" customWidth="1"/>
    <col min="5968" max="5968" width="10.5" style="862" bestFit="1" customWidth="1"/>
    <col min="5969" max="5970" width="11.875" style="862" bestFit="1" customWidth="1"/>
    <col min="5971" max="5971" width="16.375" style="862" bestFit="1" customWidth="1"/>
    <col min="5972" max="5972" width="17.875" style="862" bestFit="1" customWidth="1"/>
    <col min="5973" max="5973" width="22.25" style="862" bestFit="1" customWidth="1"/>
    <col min="5974" max="5974" width="7.75" style="862" bestFit="1" customWidth="1"/>
    <col min="5975" max="5977" width="11.875" style="862" bestFit="1" customWidth="1"/>
    <col min="5978" max="5978" width="16.375" style="862" bestFit="1" customWidth="1"/>
    <col min="5979" max="5981" width="11.875" style="862" bestFit="1" customWidth="1"/>
    <col min="5982" max="5982" width="14.125" style="862" bestFit="1" customWidth="1"/>
    <col min="5983" max="5983" width="11.875" style="862" bestFit="1" customWidth="1"/>
    <col min="5984" max="5984" width="16.375" style="862" bestFit="1" customWidth="1"/>
    <col min="5985" max="5985" width="18.625" style="862" bestFit="1" customWidth="1"/>
    <col min="5986" max="5986" width="10.5" style="862" bestFit="1" customWidth="1"/>
    <col min="5987" max="5987" width="14.25" style="862" bestFit="1" customWidth="1"/>
    <col min="5988" max="5989" width="13.375" style="862" bestFit="1" customWidth="1"/>
    <col min="5990" max="5990" width="16.375" style="862" bestFit="1" customWidth="1"/>
    <col min="5991" max="5991" width="16.5" style="862" bestFit="1" customWidth="1"/>
    <col min="5992" max="5993" width="20.125" style="862" bestFit="1" customWidth="1"/>
    <col min="5994" max="5995" width="23" style="862" bestFit="1" customWidth="1"/>
    <col min="5996" max="5996" width="18.625" style="862" bestFit="1" customWidth="1"/>
    <col min="5997" max="5997" width="9.25" style="862" bestFit="1" customWidth="1"/>
    <col min="5998" max="5998" width="7.25" style="862" bestFit="1" customWidth="1"/>
    <col min="5999" max="5999" width="10.375" style="862" bestFit="1" customWidth="1"/>
    <col min="6000" max="6001" width="11.875" style="862" bestFit="1" customWidth="1"/>
    <col min="6002" max="6002" width="14.375" style="862" bestFit="1" customWidth="1"/>
    <col min="6003" max="6003" width="11.875" style="862" bestFit="1" customWidth="1"/>
    <col min="6004" max="6005" width="16.375" style="862" bestFit="1" customWidth="1"/>
    <col min="6006" max="6006" width="11.875" style="862" bestFit="1" customWidth="1"/>
    <col min="6007" max="6008" width="16.375" style="862" bestFit="1" customWidth="1"/>
    <col min="6009" max="6009" width="17.875" style="862" bestFit="1" customWidth="1"/>
    <col min="6010" max="6010" width="16.375" style="862" bestFit="1" customWidth="1"/>
    <col min="6011" max="6011" width="17.875" style="862" bestFit="1" customWidth="1"/>
    <col min="6012" max="6012" width="5.75" style="862" bestFit="1" customWidth="1"/>
    <col min="6013" max="6014" width="9.75" style="862" bestFit="1" customWidth="1"/>
    <col min="6015" max="6015" width="7.75" style="862" bestFit="1" customWidth="1"/>
    <col min="6016" max="6016" width="9.75" style="862" bestFit="1" customWidth="1"/>
    <col min="6017" max="6017" width="59.375" style="862" bestFit="1" customWidth="1"/>
    <col min="6018" max="6018" width="45.5" style="862" bestFit="1" customWidth="1"/>
    <col min="6019" max="6019" width="27.625" style="862" bestFit="1" customWidth="1"/>
    <col min="6020" max="6020" width="11.875" style="862" bestFit="1" customWidth="1"/>
    <col min="6021" max="6024" width="14.125" style="862" bestFit="1" customWidth="1"/>
    <col min="6025" max="6025" width="15.625" style="862" bestFit="1" customWidth="1"/>
    <col min="6026" max="6026" width="14.125" style="862" bestFit="1" customWidth="1"/>
    <col min="6027" max="6028" width="19.625" style="862" bestFit="1" customWidth="1"/>
    <col min="6029" max="6029" width="21.875" style="862" bestFit="1" customWidth="1"/>
    <col min="6030" max="6030" width="19.375" style="862" bestFit="1" customWidth="1"/>
    <col min="6031" max="6031" width="16.375" style="862" bestFit="1" customWidth="1"/>
    <col min="6032" max="6032" width="23" style="862" bestFit="1" customWidth="1"/>
    <col min="6033" max="6034" width="14.125" style="862" bestFit="1" customWidth="1"/>
    <col min="6035" max="6035" width="23.25" style="862" bestFit="1" customWidth="1"/>
    <col min="6036" max="6037" width="14.375" style="862" bestFit="1" customWidth="1"/>
    <col min="6038" max="6038" width="23.125" style="862" bestFit="1" customWidth="1"/>
    <col min="6039" max="6039" width="18.875" style="862" bestFit="1" customWidth="1"/>
    <col min="6040" max="6040" width="14.375" style="862" bestFit="1" customWidth="1"/>
    <col min="6041" max="6041" width="16.5" style="862" bestFit="1" customWidth="1"/>
    <col min="6042" max="6042" width="25.25" style="862" bestFit="1" customWidth="1"/>
    <col min="6043" max="6044" width="18.625" style="862" bestFit="1" customWidth="1"/>
    <col min="6045" max="6045" width="23" style="862" bestFit="1" customWidth="1"/>
    <col min="6046" max="6047" width="26.75" style="862" bestFit="1" customWidth="1"/>
    <col min="6048" max="6048" width="25.25" style="862" bestFit="1" customWidth="1"/>
    <col min="6049" max="6049" width="29.625" style="862" bestFit="1" customWidth="1"/>
    <col min="6050" max="6050" width="25.25" style="862" bestFit="1" customWidth="1"/>
    <col min="6051" max="6051" width="29.625" style="862" bestFit="1" customWidth="1"/>
    <col min="6052" max="6055" width="20.875" style="862" bestFit="1" customWidth="1"/>
    <col min="6056" max="6056" width="13.875" style="862" bestFit="1" customWidth="1"/>
    <col min="6057" max="6057" width="16.5" style="862" bestFit="1" customWidth="1"/>
    <col min="6058" max="6058" width="7.75" style="862" bestFit="1" customWidth="1"/>
    <col min="6059" max="6059" width="20.75" style="862" bestFit="1" customWidth="1"/>
    <col min="6060" max="6062" width="16.375" style="862" bestFit="1" customWidth="1"/>
    <col min="6063" max="6066" width="31" style="862" bestFit="1" customWidth="1"/>
    <col min="6067" max="6068" width="18.625" style="862" bestFit="1" customWidth="1"/>
    <col min="6069" max="6069" width="16.375" style="862" bestFit="1" customWidth="1"/>
    <col min="6070" max="6071" width="18.625" style="862" bestFit="1" customWidth="1"/>
    <col min="6072" max="6072" width="16.375" style="862" bestFit="1" customWidth="1"/>
    <col min="6073" max="6074" width="18.625" style="862" bestFit="1" customWidth="1"/>
    <col min="6075" max="6075" width="20.75" style="862" bestFit="1" customWidth="1"/>
    <col min="6076" max="6077" width="23" style="862" bestFit="1" customWidth="1"/>
    <col min="6078" max="6078" width="25.25" style="862" bestFit="1" customWidth="1"/>
    <col min="6079" max="6079" width="23" style="862" bestFit="1" customWidth="1"/>
    <col min="6080" max="6080" width="20.75" style="862" bestFit="1" customWidth="1"/>
    <col min="6081" max="6082" width="23" style="862" bestFit="1" customWidth="1"/>
    <col min="6083" max="6083" width="25.25" style="862" bestFit="1" customWidth="1"/>
    <col min="6084" max="6084" width="23" style="862" bestFit="1" customWidth="1"/>
    <col min="6085" max="6085" width="18.625" style="862" bestFit="1" customWidth="1"/>
    <col min="6086" max="6088" width="20.75" style="862" bestFit="1" customWidth="1"/>
    <col min="6089" max="6089" width="19.75" style="862" bestFit="1" customWidth="1"/>
    <col min="6090" max="6091" width="22" style="862" bestFit="1" customWidth="1"/>
    <col min="6092" max="6092" width="14.125" style="862" bestFit="1" customWidth="1"/>
    <col min="6093" max="6094" width="20.75" style="862" bestFit="1" customWidth="1"/>
    <col min="6095" max="6096" width="18.625" style="862" bestFit="1" customWidth="1"/>
    <col min="6097" max="6099" width="20.75" style="862" bestFit="1" customWidth="1"/>
    <col min="6100" max="6101" width="23" style="862" bestFit="1" customWidth="1"/>
    <col min="6102" max="6102" width="20.75" style="862" bestFit="1" customWidth="1"/>
    <col min="6103" max="6104" width="23" style="862" bestFit="1" customWidth="1"/>
    <col min="6105" max="6105" width="25.25" style="862" bestFit="1" customWidth="1"/>
    <col min="6106" max="6107" width="23" style="862" bestFit="1" customWidth="1"/>
    <col min="6108" max="6110" width="25.25" style="862" bestFit="1" customWidth="1"/>
    <col min="6111" max="6112" width="27.5" style="862" bestFit="1" customWidth="1"/>
    <col min="6113" max="6113" width="25.25" style="862" bestFit="1" customWidth="1"/>
    <col min="6114" max="6115" width="27.5" style="862" bestFit="1" customWidth="1"/>
    <col min="6116" max="6116" width="29.625" style="862" bestFit="1" customWidth="1"/>
    <col min="6117" max="6117" width="27.5" style="862" bestFit="1" customWidth="1"/>
    <col min="6118" max="6118" width="24.5" style="862" bestFit="1" customWidth="1"/>
    <col min="6119" max="6119" width="29" style="862" bestFit="1" customWidth="1"/>
    <col min="6120" max="6121" width="20.75" style="862" bestFit="1" customWidth="1"/>
    <col min="6122" max="6122" width="27.5" style="862" bestFit="1" customWidth="1"/>
    <col min="6123" max="6124" width="23" style="862" bestFit="1" customWidth="1"/>
    <col min="6125" max="6125" width="29.625" style="862" bestFit="1" customWidth="1"/>
    <col min="6126" max="6126" width="9.125" style="862" bestFit="1" customWidth="1"/>
    <col min="6127" max="6129" width="18.125" style="862" bestFit="1" customWidth="1"/>
    <col min="6130" max="6130" width="20.375" style="862" bestFit="1" customWidth="1"/>
    <col min="6131" max="6131" width="25.25" style="862" bestFit="1" customWidth="1"/>
    <col min="6132" max="6132" width="27.5" style="862" bestFit="1" customWidth="1"/>
    <col min="6133" max="6134" width="9.125" style="862" bestFit="1" customWidth="1"/>
    <col min="6135" max="6135" width="11.25" style="862" bestFit="1" customWidth="1"/>
    <col min="6136" max="6136" width="15" style="862" bestFit="1" customWidth="1"/>
    <col min="6137" max="6137" width="16.375" style="862" bestFit="1" customWidth="1"/>
    <col min="6138" max="6140" width="23.25" style="862" bestFit="1" customWidth="1"/>
    <col min="6141" max="6142" width="20.75" style="862" bestFit="1" customWidth="1"/>
    <col min="6143" max="6143" width="6.625" style="862" bestFit="1" customWidth="1"/>
    <col min="6144" max="6144" width="9" style="862"/>
    <col min="6145" max="6145" width="16.375" style="862" bestFit="1" customWidth="1"/>
    <col min="6146" max="6146" width="14.125" style="862" bestFit="1" customWidth="1"/>
    <col min="6147" max="6149" width="9.75" style="862" bestFit="1" customWidth="1"/>
    <col min="6150" max="6150" width="14.125" style="862" bestFit="1" customWidth="1"/>
    <col min="6151" max="6151" width="15.25" style="862" customWidth="1"/>
    <col min="6152" max="6152" width="14.125" style="862" bestFit="1" customWidth="1"/>
    <col min="6153" max="6153" width="15.25" style="862" bestFit="1" customWidth="1"/>
    <col min="6154" max="6156" width="13.625" style="862" bestFit="1" customWidth="1"/>
    <col min="6157" max="6157" width="12" style="862" bestFit="1" customWidth="1"/>
    <col min="6158" max="6158" width="22.125" style="862" bestFit="1" customWidth="1"/>
    <col min="6159" max="6160" width="30.125" style="862" bestFit="1" customWidth="1"/>
    <col min="6161" max="6162" width="21" style="862" bestFit="1" customWidth="1"/>
    <col min="6163" max="6163" width="18.75" style="862" bestFit="1" customWidth="1"/>
    <col min="6164" max="6164" width="21" style="862" bestFit="1" customWidth="1"/>
    <col min="6165" max="6166" width="9.75" style="862" bestFit="1" customWidth="1"/>
    <col min="6167" max="6167" width="18.875" style="862" bestFit="1" customWidth="1"/>
    <col min="6168" max="6168" width="9.75" style="862" bestFit="1" customWidth="1"/>
    <col min="6169" max="6169" width="18.875" style="862" bestFit="1" customWidth="1"/>
    <col min="6170" max="6171" width="9.75" style="862" bestFit="1" customWidth="1"/>
    <col min="6172" max="6173" width="12.125" style="862" bestFit="1" customWidth="1"/>
    <col min="6174" max="6174" width="7.125" style="862" bestFit="1" customWidth="1"/>
    <col min="6175" max="6175" width="9.75" style="862" bestFit="1" customWidth="1"/>
    <col min="6176" max="6176" width="15.5" style="862" bestFit="1" customWidth="1"/>
    <col min="6177" max="6177" width="19.375" style="862" bestFit="1" customWidth="1"/>
    <col min="6178" max="6178" width="5.75" style="862" bestFit="1" customWidth="1"/>
    <col min="6179" max="6179" width="9.75" style="862" bestFit="1" customWidth="1"/>
    <col min="6180" max="6180" width="11.875" style="862" bestFit="1" customWidth="1"/>
    <col min="6181" max="6181" width="9.125" style="862" bestFit="1" customWidth="1"/>
    <col min="6182" max="6182" width="10.5" style="862" bestFit="1" customWidth="1"/>
    <col min="6183" max="6183" width="16.375" style="862" bestFit="1" customWidth="1"/>
    <col min="6184" max="6184" width="12.125" style="862" bestFit="1" customWidth="1"/>
    <col min="6185" max="6185" width="10.375" style="862" bestFit="1" customWidth="1"/>
    <col min="6186" max="6186" width="11.875" style="862" bestFit="1" customWidth="1"/>
    <col min="6187" max="6195" width="16.375" style="862" bestFit="1" customWidth="1"/>
    <col min="6196" max="6196" width="10.625" style="862" bestFit="1" customWidth="1"/>
    <col min="6197" max="6197" width="11.875" style="862" bestFit="1" customWidth="1"/>
    <col min="6198" max="6198" width="16.375" style="862" bestFit="1" customWidth="1"/>
    <col min="6199" max="6199" width="20.75" style="862" bestFit="1" customWidth="1"/>
    <col min="6200" max="6200" width="16.375" style="862" bestFit="1" customWidth="1"/>
    <col min="6201" max="6201" width="20.75" style="862" bestFit="1" customWidth="1"/>
    <col min="6202" max="6202" width="16.375" style="862" bestFit="1" customWidth="1"/>
    <col min="6203" max="6203" width="20.75" style="862" bestFit="1" customWidth="1"/>
    <col min="6204" max="6204" width="16.375" style="862" bestFit="1" customWidth="1"/>
    <col min="6205" max="6205" width="20.75" style="862" bestFit="1" customWidth="1"/>
    <col min="6206" max="6206" width="16.375" style="862" bestFit="1" customWidth="1"/>
    <col min="6207" max="6207" width="20.75" style="862" bestFit="1" customWidth="1"/>
    <col min="6208" max="6208" width="14.125" style="862" bestFit="1" customWidth="1"/>
    <col min="6209" max="6209" width="18.625" style="862" bestFit="1" customWidth="1"/>
    <col min="6210" max="6210" width="16.375" style="862" bestFit="1" customWidth="1"/>
    <col min="6211" max="6211" width="20.75" style="862" bestFit="1" customWidth="1"/>
    <col min="6212" max="6212" width="16.375" style="862" bestFit="1" customWidth="1"/>
    <col min="6213" max="6213" width="20.75" style="862" bestFit="1" customWidth="1"/>
    <col min="6214" max="6219" width="23" style="862" bestFit="1" customWidth="1"/>
    <col min="6220" max="6221" width="18.625" style="862" bestFit="1" customWidth="1"/>
    <col min="6222" max="6222" width="10.5" style="862" bestFit="1" customWidth="1"/>
    <col min="6223" max="6223" width="11.875" style="862" bestFit="1" customWidth="1"/>
    <col min="6224" max="6224" width="10.5" style="862" bestFit="1" customWidth="1"/>
    <col min="6225" max="6226" width="11.875" style="862" bestFit="1" customWidth="1"/>
    <col min="6227" max="6227" width="16.375" style="862" bestFit="1" customWidth="1"/>
    <col min="6228" max="6228" width="17.875" style="862" bestFit="1" customWidth="1"/>
    <col min="6229" max="6229" width="22.25" style="862" bestFit="1" customWidth="1"/>
    <col min="6230" max="6230" width="7.75" style="862" bestFit="1" customWidth="1"/>
    <col min="6231" max="6233" width="11.875" style="862" bestFit="1" customWidth="1"/>
    <col min="6234" max="6234" width="16.375" style="862" bestFit="1" customWidth="1"/>
    <col min="6235" max="6237" width="11.875" style="862" bestFit="1" customWidth="1"/>
    <col min="6238" max="6238" width="14.125" style="862" bestFit="1" customWidth="1"/>
    <col min="6239" max="6239" width="11.875" style="862" bestFit="1" customWidth="1"/>
    <col min="6240" max="6240" width="16.375" style="862" bestFit="1" customWidth="1"/>
    <col min="6241" max="6241" width="18.625" style="862" bestFit="1" customWidth="1"/>
    <col min="6242" max="6242" width="10.5" style="862" bestFit="1" customWidth="1"/>
    <col min="6243" max="6243" width="14.25" style="862" bestFit="1" customWidth="1"/>
    <col min="6244" max="6245" width="13.375" style="862" bestFit="1" customWidth="1"/>
    <col min="6246" max="6246" width="16.375" style="862" bestFit="1" customWidth="1"/>
    <col min="6247" max="6247" width="16.5" style="862" bestFit="1" customWidth="1"/>
    <col min="6248" max="6249" width="20.125" style="862" bestFit="1" customWidth="1"/>
    <col min="6250" max="6251" width="23" style="862" bestFit="1" customWidth="1"/>
    <col min="6252" max="6252" width="18.625" style="862" bestFit="1" customWidth="1"/>
    <col min="6253" max="6253" width="9.25" style="862" bestFit="1" customWidth="1"/>
    <col min="6254" max="6254" width="7.25" style="862" bestFit="1" customWidth="1"/>
    <col min="6255" max="6255" width="10.375" style="862" bestFit="1" customWidth="1"/>
    <col min="6256" max="6257" width="11.875" style="862" bestFit="1" customWidth="1"/>
    <col min="6258" max="6258" width="14.375" style="862" bestFit="1" customWidth="1"/>
    <col min="6259" max="6259" width="11.875" style="862" bestFit="1" customWidth="1"/>
    <col min="6260" max="6261" width="16.375" style="862" bestFit="1" customWidth="1"/>
    <col min="6262" max="6262" width="11.875" style="862" bestFit="1" customWidth="1"/>
    <col min="6263" max="6264" width="16.375" style="862" bestFit="1" customWidth="1"/>
    <col min="6265" max="6265" width="17.875" style="862" bestFit="1" customWidth="1"/>
    <col min="6266" max="6266" width="16.375" style="862" bestFit="1" customWidth="1"/>
    <col min="6267" max="6267" width="17.875" style="862" bestFit="1" customWidth="1"/>
    <col min="6268" max="6268" width="5.75" style="862" bestFit="1" customWidth="1"/>
    <col min="6269" max="6270" width="9.75" style="862" bestFit="1" customWidth="1"/>
    <col min="6271" max="6271" width="7.75" style="862" bestFit="1" customWidth="1"/>
    <col min="6272" max="6272" width="9.75" style="862" bestFit="1" customWidth="1"/>
    <col min="6273" max="6273" width="59.375" style="862" bestFit="1" customWidth="1"/>
    <col min="6274" max="6274" width="45.5" style="862" bestFit="1" customWidth="1"/>
    <col min="6275" max="6275" width="27.625" style="862" bestFit="1" customWidth="1"/>
    <col min="6276" max="6276" width="11.875" style="862" bestFit="1" customWidth="1"/>
    <col min="6277" max="6280" width="14.125" style="862" bestFit="1" customWidth="1"/>
    <col min="6281" max="6281" width="15.625" style="862" bestFit="1" customWidth="1"/>
    <col min="6282" max="6282" width="14.125" style="862" bestFit="1" customWidth="1"/>
    <col min="6283" max="6284" width="19.625" style="862" bestFit="1" customWidth="1"/>
    <col min="6285" max="6285" width="21.875" style="862" bestFit="1" customWidth="1"/>
    <col min="6286" max="6286" width="19.375" style="862" bestFit="1" customWidth="1"/>
    <col min="6287" max="6287" width="16.375" style="862" bestFit="1" customWidth="1"/>
    <col min="6288" max="6288" width="23" style="862" bestFit="1" customWidth="1"/>
    <col min="6289" max="6290" width="14.125" style="862" bestFit="1" customWidth="1"/>
    <col min="6291" max="6291" width="23.25" style="862" bestFit="1" customWidth="1"/>
    <col min="6292" max="6293" width="14.375" style="862" bestFit="1" customWidth="1"/>
    <col min="6294" max="6294" width="23.125" style="862" bestFit="1" customWidth="1"/>
    <col min="6295" max="6295" width="18.875" style="862" bestFit="1" customWidth="1"/>
    <col min="6296" max="6296" width="14.375" style="862" bestFit="1" customWidth="1"/>
    <col min="6297" max="6297" width="16.5" style="862" bestFit="1" customWidth="1"/>
    <col min="6298" max="6298" width="25.25" style="862" bestFit="1" customWidth="1"/>
    <col min="6299" max="6300" width="18.625" style="862" bestFit="1" customWidth="1"/>
    <col min="6301" max="6301" width="23" style="862" bestFit="1" customWidth="1"/>
    <col min="6302" max="6303" width="26.75" style="862" bestFit="1" customWidth="1"/>
    <col min="6304" max="6304" width="25.25" style="862" bestFit="1" customWidth="1"/>
    <col min="6305" max="6305" width="29.625" style="862" bestFit="1" customWidth="1"/>
    <col min="6306" max="6306" width="25.25" style="862" bestFit="1" customWidth="1"/>
    <col min="6307" max="6307" width="29.625" style="862" bestFit="1" customWidth="1"/>
    <col min="6308" max="6311" width="20.875" style="862" bestFit="1" customWidth="1"/>
    <col min="6312" max="6312" width="13.875" style="862" bestFit="1" customWidth="1"/>
    <col min="6313" max="6313" width="16.5" style="862" bestFit="1" customWidth="1"/>
    <col min="6314" max="6314" width="7.75" style="862" bestFit="1" customWidth="1"/>
    <col min="6315" max="6315" width="20.75" style="862" bestFit="1" customWidth="1"/>
    <col min="6316" max="6318" width="16.375" style="862" bestFit="1" customWidth="1"/>
    <col min="6319" max="6322" width="31" style="862" bestFit="1" customWidth="1"/>
    <col min="6323" max="6324" width="18.625" style="862" bestFit="1" customWidth="1"/>
    <col min="6325" max="6325" width="16.375" style="862" bestFit="1" customWidth="1"/>
    <col min="6326" max="6327" width="18.625" style="862" bestFit="1" customWidth="1"/>
    <col min="6328" max="6328" width="16.375" style="862" bestFit="1" customWidth="1"/>
    <col min="6329" max="6330" width="18.625" style="862" bestFit="1" customWidth="1"/>
    <col min="6331" max="6331" width="20.75" style="862" bestFit="1" customWidth="1"/>
    <col min="6332" max="6333" width="23" style="862" bestFit="1" customWidth="1"/>
    <col min="6334" max="6334" width="25.25" style="862" bestFit="1" customWidth="1"/>
    <col min="6335" max="6335" width="23" style="862" bestFit="1" customWidth="1"/>
    <col min="6336" max="6336" width="20.75" style="862" bestFit="1" customWidth="1"/>
    <col min="6337" max="6338" width="23" style="862" bestFit="1" customWidth="1"/>
    <col min="6339" max="6339" width="25.25" style="862" bestFit="1" customWidth="1"/>
    <col min="6340" max="6340" width="23" style="862" bestFit="1" customWidth="1"/>
    <col min="6341" max="6341" width="18.625" style="862" bestFit="1" customWidth="1"/>
    <col min="6342" max="6344" width="20.75" style="862" bestFit="1" customWidth="1"/>
    <col min="6345" max="6345" width="19.75" style="862" bestFit="1" customWidth="1"/>
    <col min="6346" max="6347" width="22" style="862" bestFit="1" customWidth="1"/>
    <col min="6348" max="6348" width="14.125" style="862" bestFit="1" customWidth="1"/>
    <col min="6349" max="6350" width="20.75" style="862" bestFit="1" customWidth="1"/>
    <col min="6351" max="6352" width="18.625" style="862" bestFit="1" customWidth="1"/>
    <col min="6353" max="6355" width="20.75" style="862" bestFit="1" customWidth="1"/>
    <col min="6356" max="6357" width="23" style="862" bestFit="1" customWidth="1"/>
    <col min="6358" max="6358" width="20.75" style="862" bestFit="1" customWidth="1"/>
    <col min="6359" max="6360" width="23" style="862" bestFit="1" customWidth="1"/>
    <col min="6361" max="6361" width="25.25" style="862" bestFit="1" customWidth="1"/>
    <col min="6362" max="6363" width="23" style="862" bestFit="1" customWidth="1"/>
    <col min="6364" max="6366" width="25.25" style="862" bestFit="1" customWidth="1"/>
    <col min="6367" max="6368" width="27.5" style="862" bestFit="1" customWidth="1"/>
    <col min="6369" max="6369" width="25.25" style="862" bestFit="1" customWidth="1"/>
    <col min="6370" max="6371" width="27.5" style="862" bestFit="1" customWidth="1"/>
    <col min="6372" max="6372" width="29.625" style="862" bestFit="1" customWidth="1"/>
    <col min="6373" max="6373" width="27.5" style="862" bestFit="1" customWidth="1"/>
    <col min="6374" max="6374" width="24.5" style="862" bestFit="1" customWidth="1"/>
    <col min="6375" max="6375" width="29" style="862" bestFit="1" customWidth="1"/>
    <col min="6376" max="6377" width="20.75" style="862" bestFit="1" customWidth="1"/>
    <col min="6378" max="6378" width="27.5" style="862" bestFit="1" customWidth="1"/>
    <col min="6379" max="6380" width="23" style="862" bestFit="1" customWidth="1"/>
    <col min="6381" max="6381" width="29.625" style="862" bestFit="1" customWidth="1"/>
    <col min="6382" max="6382" width="9.125" style="862" bestFit="1" customWidth="1"/>
    <col min="6383" max="6385" width="18.125" style="862" bestFit="1" customWidth="1"/>
    <col min="6386" max="6386" width="20.375" style="862" bestFit="1" customWidth="1"/>
    <col min="6387" max="6387" width="25.25" style="862" bestFit="1" customWidth="1"/>
    <col min="6388" max="6388" width="27.5" style="862" bestFit="1" customWidth="1"/>
    <col min="6389" max="6390" width="9.125" style="862" bestFit="1" customWidth="1"/>
    <col min="6391" max="6391" width="11.25" style="862" bestFit="1" customWidth="1"/>
    <col min="6392" max="6392" width="15" style="862" bestFit="1" customWidth="1"/>
    <col min="6393" max="6393" width="16.375" style="862" bestFit="1" customWidth="1"/>
    <col min="6394" max="6396" width="23.25" style="862" bestFit="1" customWidth="1"/>
    <col min="6397" max="6398" width="20.75" style="862" bestFit="1" customWidth="1"/>
    <col min="6399" max="6399" width="6.625" style="862" bestFit="1" customWidth="1"/>
    <col min="6400" max="6400" width="9" style="862"/>
    <col min="6401" max="6401" width="16.375" style="862" bestFit="1" customWidth="1"/>
    <col min="6402" max="6402" width="14.125" style="862" bestFit="1" customWidth="1"/>
    <col min="6403" max="6405" width="9.75" style="862" bestFit="1" customWidth="1"/>
    <col min="6406" max="6406" width="14.125" style="862" bestFit="1" customWidth="1"/>
    <col min="6407" max="6407" width="15.25" style="862" customWidth="1"/>
    <col min="6408" max="6408" width="14.125" style="862" bestFit="1" customWidth="1"/>
    <col min="6409" max="6409" width="15.25" style="862" bestFit="1" customWidth="1"/>
    <col min="6410" max="6412" width="13.625" style="862" bestFit="1" customWidth="1"/>
    <col min="6413" max="6413" width="12" style="862" bestFit="1" customWidth="1"/>
    <col min="6414" max="6414" width="22.125" style="862" bestFit="1" customWidth="1"/>
    <col min="6415" max="6416" width="30.125" style="862" bestFit="1" customWidth="1"/>
    <col min="6417" max="6418" width="21" style="862" bestFit="1" customWidth="1"/>
    <col min="6419" max="6419" width="18.75" style="862" bestFit="1" customWidth="1"/>
    <col min="6420" max="6420" width="21" style="862" bestFit="1" customWidth="1"/>
    <col min="6421" max="6422" width="9.75" style="862" bestFit="1" customWidth="1"/>
    <col min="6423" max="6423" width="18.875" style="862" bestFit="1" customWidth="1"/>
    <col min="6424" max="6424" width="9.75" style="862" bestFit="1" customWidth="1"/>
    <col min="6425" max="6425" width="18.875" style="862" bestFit="1" customWidth="1"/>
    <col min="6426" max="6427" width="9.75" style="862" bestFit="1" customWidth="1"/>
    <col min="6428" max="6429" width="12.125" style="862" bestFit="1" customWidth="1"/>
    <col min="6430" max="6430" width="7.125" style="862" bestFit="1" customWidth="1"/>
    <col min="6431" max="6431" width="9.75" style="862" bestFit="1" customWidth="1"/>
    <col min="6432" max="6432" width="15.5" style="862" bestFit="1" customWidth="1"/>
    <col min="6433" max="6433" width="19.375" style="862" bestFit="1" customWidth="1"/>
    <col min="6434" max="6434" width="5.75" style="862" bestFit="1" customWidth="1"/>
    <col min="6435" max="6435" width="9.75" style="862" bestFit="1" customWidth="1"/>
    <col min="6436" max="6436" width="11.875" style="862" bestFit="1" customWidth="1"/>
    <col min="6437" max="6437" width="9.125" style="862" bestFit="1" customWidth="1"/>
    <col min="6438" max="6438" width="10.5" style="862" bestFit="1" customWidth="1"/>
    <col min="6439" max="6439" width="16.375" style="862" bestFit="1" customWidth="1"/>
    <col min="6440" max="6440" width="12.125" style="862" bestFit="1" customWidth="1"/>
    <col min="6441" max="6441" width="10.375" style="862" bestFit="1" customWidth="1"/>
    <col min="6442" max="6442" width="11.875" style="862" bestFit="1" customWidth="1"/>
    <col min="6443" max="6451" width="16.375" style="862" bestFit="1" customWidth="1"/>
    <col min="6452" max="6452" width="10.625" style="862" bestFit="1" customWidth="1"/>
    <col min="6453" max="6453" width="11.875" style="862" bestFit="1" customWidth="1"/>
    <col min="6454" max="6454" width="16.375" style="862" bestFit="1" customWidth="1"/>
    <col min="6455" max="6455" width="20.75" style="862" bestFit="1" customWidth="1"/>
    <col min="6456" max="6456" width="16.375" style="862" bestFit="1" customWidth="1"/>
    <col min="6457" max="6457" width="20.75" style="862" bestFit="1" customWidth="1"/>
    <col min="6458" max="6458" width="16.375" style="862" bestFit="1" customWidth="1"/>
    <col min="6459" max="6459" width="20.75" style="862" bestFit="1" customWidth="1"/>
    <col min="6460" max="6460" width="16.375" style="862" bestFit="1" customWidth="1"/>
    <col min="6461" max="6461" width="20.75" style="862" bestFit="1" customWidth="1"/>
    <col min="6462" max="6462" width="16.375" style="862" bestFit="1" customWidth="1"/>
    <col min="6463" max="6463" width="20.75" style="862" bestFit="1" customWidth="1"/>
    <col min="6464" max="6464" width="14.125" style="862" bestFit="1" customWidth="1"/>
    <col min="6465" max="6465" width="18.625" style="862" bestFit="1" customWidth="1"/>
    <col min="6466" max="6466" width="16.375" style="862" bestFit="1" customWidth="1"/>
    <col min="6467" max="6467" width="20.75" style="862" bestFit="1" customWidth="1"/>
    <col min="6468" max="6468" width="16.375" style="862" bestFit="1" customWidth="1"/>
    <col min="6469" max="6469" width="20.75" style="862" bestFit="1" customWidth="1"/>
    <col min="6470" max="6475" width="23" style="862" bestFit="1" customWidth="1"/>
    <col min="6476" max="6477" width="18.625" style="862" bestFit="1" customWidth="1"/>
    <col min="6478" max="6478" width="10.5" style="862" bestFit="1" customWidth="1"/>
    <col min="6479" max="6479" width="11.875" style="862" bestFit="1" customWidth="1"/>
    <col min="6480" max="6480" width="10.5" style="862" bestFit="1" customWidth="1"/>
    <col min="6481" max="6482" width="11.875" style="862" bestFit="1" customWidth="1"/>
    <col min="6483" max="6483" width="16.375" style="862" bestFit="1" customWidth="1"/>
    <col min="6484" max="6484" width="17.875" style="862" bestFit="1" customWidth="1"/>
    <col min="6485" max="6485" width="22.25" style="862" bestFit="1" customWidth="1"/>
    <col min="6486" max="6486" width="7.75" style="862" bestFit="1" customWidth="1"/>
    <col min="6487" max="6489" width="11.875" style="862" bestFit="1" customWidth="1"/>
    <col min="6490" max="6490" width="16.375" style="862" bestFit="1" customWidth="1"/>
    <col min="6491" max="6493" width="11.875" style="862" bestFit="1" customWidth="1"/>
    <col min="6494" max="6494" width="14.125" style="862" bestFit="1" customWidth="1"/>
    <col min="6495" max="6495" width="11.875" style="862" bestFit="1" customWidth="1"/>
    <col min="6496" max="6496" width="16.375" style="862" bestFit="1" customWidth="1"/>
    <col min="6497" max="6497" width="18.625" style="862" bestFit="1" customWidth="1"/>
    <col min="6498" max="6498" width="10.5" style="862" bestFit="1" customWidth="1"/>
    <col min="6499" max="6499" width="14.25" style="862" bestFit="1" customWidth="1"/>
    <col min="6500" max="6501" width="13.375" style="862" bestFit="1" customWidth="1"/>
    <col min="6502" max="6502" width="16.375" style="862" bestFit="1" customWidth="1"/>
    <col min="6503" max="6503" width="16.5" style="862" bestFit="1" customWidth="1"/>
    <col min="6504" max="6505" width="20.125" style="862" bestFit="1" customWidth="1"/>
    <col min="6506" max="6507" width="23" style="862" bestFit="1" customWidth="1"/>
    <col min="6508" max="6508" width="18.625" style="862" bestFit="1" customWidth="1"/>
    <col min="6509" max="6509" width="9.25" style="862" bestFit="1" customWidth="1"/>
    <col min="6510" max="6510" width="7.25" style="862" bestFit="1" customWidth="1"/>
    <col min="6511" max="6511" width="10.375" style="862" bestFit="1" customWidth="1"/>
    <col min="6512" max="6513" width="11.875" style="862" bestFit="1" customWidth="1"/>
    <col min="6514" max="6514" width="14.375" style="862" bestFit="1" customWidth="1"/>
    <col min="6515" max="6515" width="11.875" style="862" bestFit="1" customWidth="1"/>
    <col min="6516" max="6517" width="16.375" style="862" bestFit="1" customWidth="1"/>
    <col min="6518" max="6518" width="11.875" style="862" bestFit="1" customWidth="1"/>
    <col min="6519" max="6520" width="16.375" style="862" bestFit="1" customWidth="1"/>
    <col min="6521" max="6521" width="17.875" style="862" bestFit="1" customWidth="1"/>
    <col min="6522" max="6522" width="16.375" style="862" bestFit="1" customWidth="1"/>
    <col min="6523" max="6523" width="17.875" style="862" bestFit="1" customWidth="1"/>
    <col min="6524" max="6524" width="5.75" style="862" bestFit="1" customWidth="1"/>
    <col min="6525" max="6526" width="9.75" style="862" bestFit="1" customWidth="1"/>
    <col min="6527" max="6527" width="7.75" style="862" bestFit="1" customWidth="1"/>
    <col min="6528" max="6528" width="9.75" style="862" bestFit="1" customWidth="1"/>
    <col min="6529" max="6529" width="59.375" style="862" bestFit="1" customWidth="1"/>
    <col min="6530" max="6530" width="45.5" style="862" bestFit="1" customWidth="1"/>
    <col min="6531" max="6531" width="27.625" style="862" bestFit="1" customWidth="1"/>
    <col min="6532" max="6532" width="11.875" style="862" bestFit="1" customWidth="1"/>
    <col min="6533" max="6536" width="14.125" style="862" bestFit="1" customWidth="1"/>
    <col min="6537" max="6537" width="15.625" style="862" bestFit="1" customWidth="1"/>
    <col min="6538" max="6538" width="14.125" style="862" bestFit="1" customWidth="1"/>
    <col min="6539" max="6540" width="19.625" style="862" bestFit="1" customWidth="1"/>
    <col min="6541" max="6541" width="21.875" style="862" bestFit="1" customWidth="1"/>
    <col min="6542" max="6542" width="19.375" style="862" bestFit="1" customWidth="1"/>
    <col min="6543" max="6543" width="16.375" style="862" bestFit="1" customWidth="1"/>
    <col min="6544" max="6544" width="23" style="862" bestFit="1" customWidth="1"/>
    <col min="6545" max="6546" width="14.125" style="862" bestFit="1" customWidth="1"/>
    <col min="6547" max="6547" width="23.25" style="862" bestFit="1" customWidth="1"/>
    <col min="6548" max="6549" width="14.375" style="862" bestFit="1" customWidth="1"/>
    <col min="6550" max="6550" width="23.125" style="862" bestFit="1" customWidth="1"/>
    <col min="6551" max="6551" width="18.875" style="862" bestFit="1" customWidth="1"/>
    <col min="6552" max="6552" width="14.375" style="862" bestFit="1" customWidth="1"/>
    <col min="6553" max="6553" width="16.5" style="862" bestFit="1" customWidth="1"/>
    <col min="6554" max="6554" width="25.25" style="862" bestFit="1" customWidth="1"/>
    <col min="6555" max="6556" width="18.625" style="862" bestFit="1" customWidth="1"/>
    <col min="6557" max="6557" width="23" style="862" bestFit="1" customWidth="1"/>
    <col min="6558" max="6559" width="26.75" style="862" bestFit="1" customWidth="1"/>
    <col min="6560" max="6560" width="25.25" style="862" bestFit="1" customWidth="1"/>
    <col min="6561" max="6561" width="29.625" style="862" bestFit="1" customWidth="1"/>
    <col min="6562" max="6562" width="25.25" style="862" bestFit="1" customWidth="1"/>
    <col min="6563" max="6563" width="29.625" style="862" bestFit="1" customWidth="1"/>
    <col min="6564" max="6567" width="20.875" style="862" bestFit="1" customWidth="1"/>
    <col min="6568" max="6568" width="13.875" style="862" bestFit="1" customWidth="1"/>
    <col min="6569" max="6569" width="16.5" style="862" bestFit="1" customWidth="1"/>
    <col min="6570" max="6570" width="7.75" style="862" bestFit="1" customWidth="1"/>
    <col min="6571" max="6571" width="20.75" style="862" bestFit="1" customWidth="1"/>
    <col min="6572" max="6574" width="16.375" style="862" bestFit="1" customWidth="1"/>
    <col min="6575" max="6578" width="31" style="862" bestFit="1" customWidth="1"/>
    <col min="6579" max="6580" width="18.625" style="862" bestFit="1" customWidth="1"/>
    <col min="6581" max="6581" width="16.375" style="862" bestFit="1" customWidth="1"/>
    <col min="6582" max="6583" width="18.625" style="862" bestFit="1" customWidth="1"/>
    <col min="6584" max="6584" width="16.375" style="862" bestFit="1" customWidth="1"/>
    <col min="6585" max="6586" width="18.625" style="862" bestFit="1" customWidth="1"/>
    <col min="6587" max="6587" width="20.75" style="862" bestFit="1" customWidth="1"/>
    <col min="6588" max="6589" width="23" style="862" bestFit="1" customWidth="1"/>
    <col min="6590" max="6590" width="25.25" style="862" bestFit="1" customWidth="1"/>
    <col min="6591" max="6591" width="23" style="862" bestFit="1" customWidth="1"/>
    <col min="6592" max="6592" width="20.75" style="862" bestFit="1" customWidth="1"/>
    <col min="6593" max="6594" width="23" style="862" bestFit="1" customWidth="1"/>
    <col min="6595" max="6595" width="25.25" style="862" bestFit="1" customWidth="1"/>
    <col min="6596" max="6596" width="23" style="862" bestFit="1" customWidth="1"/>
    <col min="6597" max="6597" width="18.625" style="862" bestFit="1" customWidth="1"/>
    <col min="6598" max="6600" width="20.75" style="862" bestFit="1" customWidth="1"/>
    <col min="6601" max="6601" width="19.75" style="862" bestFit="1" customWidth="1"/>
    <col min="6602" max="6603" width="22" style="862" bestFit="1" customWidth="1"/>
    <col min="6604" max="6604" width="14.125" style="862" bestFit="1" customWidth="1"/>
    <col min="6605" max="6606" width="20.75" style="862" bestFit="1" customWidth="1"/>
    <col min="6607" max="6608" width="18.625" style="862" bestFit="1" customWidth="1"/>
    <col min="6609" max="6611" width="20.75" style="862" bestFit="1" customWidth="1"/>
    <col min="6612" max="6613" width="23" style="862" bestFit="1" customWidth="1"/>
    <col min="6614" max="6614" width="20.75" style="862" bestFit="1" customWidth="1"/>
    <col min="6615" max="6616" width="23" style="862" bestFit="1" customWidth="1"/>
    <col min="6617" max="6617" width="25.25" style="862" bestFit="1" customWidth="1"/>
    <col min="6618" max="6619" width="23" style="862" bestFit="1" customWidth="1"/>
    <col min="6620" max="6622" width="25.25" style="862" bestFit="1" customWidth="1"/>
    <col min="6623" max="6624" width="27.5" style="862" bestFit="1" customWidth="1"/>
    <col min="6625" max="6625" width="25.25" style="862" bestFit="1" customWidth="1"/>
    <col min="6626" max="6627" width="27.5" style="862" bestFit="1" customWidth="1"/>
    <col min="6628" max="6628" width="29.625" style="862" bestFit="1" customWidth="1"/>
    <col min="6629" max="6629" width="27.5" style="862" bestFit="1" customWidth="1"/>
    <col min="6630" max="6630" width="24.5" style="862" bestFit="1" customWidth="1"/>
    <col min="6631" max="6631" width="29" style="862" bestFit="1" customWidth="1"/>
    <col min="6632" max="6633" width="20.75" style="862" bestFit="1" customWidth="1"/>
    <col min="6634" max="6634" width="27.5" style="862" bestFit="1" customWidth="1"/>
    <col min="6635" max="6636" width="23" style="862" bestFit="1" customWidth="1"/>
    <col min="6637" max="6637" width="29.625" style="862" bestFit="1" customWidth="1"/>
    <col min="6638" max="6638" width="9.125" style="862" bestFit="1" customWidth="1"/>
    <col min="6639" max="6641" width="18.125" style="862" bestFit="1" customWidth="1"/>
    <col min="6642" max="6642" width="20.375" style="862" bestFit="1" customWidth="1"/>
    <col min="6643" max="6643" width="25.25" style="862" bestFit="1" customWidth="1"/>
    <col min="6644" max="6644" width="27.5" style="862" bestFit="1" customWidth="1"/>
    <col min="6645" max="6646" width="9.125" style="862" bestFit="1" customWidth="1"/>
    <col min="6647" max="6647" width="11.25" style="862" bestFit="1" customWidth="1"/>
    <col min="6648" max="6648" width="15" style="862" bestFit="1" customWidth="1"/>
    <col min="6649" max="6649" width="16.375" style="862" bestFit="1" customWidth="1"/>
    <col min="6650" max="6652" width="23.25" style="862" bestFit="1" customWidth="1"/>
    <col min="6653" max="6654" width="20.75" style="862" bestFit="1" customWidth="1"/>
    <col min="6655" max="6655" width="6.625" style="862" bestFit="1" customWidth="1"/>
    <col min="6656" max="6656" width="9" style="862"/>
    <col min="6657" max="6657" width="16.375" style="862" bestFit="1" customWidth="1"/>
    <col min="6658" max="6658" width="14.125" style="862" bestFit="1" customWidth="1"/>
    <col min="6659" max="6661" width="9.75" style="862" bestFit="1" customWidth="1"/>
    <col min="6662" max="6662" width="14.125" style="862" bestFit="1" customWidth="1"/>
    <col min="6663" max="6663" width="15.25" style="862" customWidth="1"/>
    <col min="6664" max="6664" width="14.125" style="862" bestFit="1" customWidth="1"/>
    <col min="6665" max="6665" width="15.25" style="862" bestFit="1" customWidth="1"/>
    <col min="6666" max="6668" width="13.625" style="862" bestFit="1" customWidth="1"/>
    <col min="6669" max="6669" width="12" style="862" bestFit="1" customWidth="1"/>
    <col min="6670" max="6670" width="22.125" style="862" bestFit="1" customWidth="1"/>
    <col min="6671" max="6672" width="30.125" style="862" bestFit="1" customWidth="1"/>
    <col min="6673" max="6674" width="21" style="862" bestFit="1" customWidth="1"/>
    <col min="6675" max="6675" width="18.75" style="862" bestFit="1" customWidth="1"/>
    <col min="6676" max="6676" width="21" style="862" bestFit="1" customWidth="1"/>
    <col min="6677" max="6678" width="9.75" style="862" bestFit="1" customWidth="1"/>
    <col min="6679" max="6679" width="18.875" style="862" bestFit="1" customWidth="1"/>
    <col min="6680" max="6680" width="9.75" style="862" bestFit="1" customWidth="1"/>
    <col min="6681" max="6681" width="18.875" style="862" bestFit="1" customWidth="1"/>
    <col min="6682" max="6683" width="9.75" style="862" bestFit="1" customWidth="1"/>
    <col min="6684" max="6685" width="12.125" style="862" bestFit="1" customWidth="1"/>
    <col min="6686" max="6686" width="7.125" style="862" bestFit="1" customWidth="1"/>
    <col min="6687" max="6687" width="9.75" style="862" bestFit="1" customWidth="1"/>
    <col min="6688" max="6688" width="15.5" style="862" bestFit="1" customWidth="1"/>
    <col min="6689" max="6689" width="19.375" style="862" bestFit="1" customWidth="1"/>
    <col min="6690" max="6690" width="5.75" style="862" bestFit="1" customWidth="1"/>
    <col min="6691" max="6691" width="9.75" style="862" bestFit="1" customWidth="1"/>
    <col min="6692" max="6692" width="11.875" style="862" bestFit="1" customWidth="1"/>
    <col min="6693" max="6693" width="9.125" style="862" bestFit="1" customWidth="1"/>
    <col min="6694" max="6694" width="10.5" style="862" bestFit="1" customWidth="1"/>
    <col min="6695" max="6695" width="16.375" style="862" bestFit="1" customWidth="1"/>
    <col min="6696" max="6696" width="12.125" style="862" bestFit="1" customWidth="1"/>
    <col min="6697" max="6697" width="10.375" style="862" bestFit="1" customWidth="1"/>
    <col min="6698" max="6698" width="11.875" style="862" bestFit="1" customWidth="1"/>
    <col min="6699" max="6707" width="16.375" style="862" bestFit="1" customWidth="1"/>
    <col min="6708" max="6708" width="10.625" style="862" bestFit="1" customWidth="1"/>
    <col min="6709" max="6709" width="11.875" style="862" bestFit="1" customWidth="1"/>
    <col min="6710" max="6710" width="16.375" style="862" bestFit="1" customWidth="1"/>
    <col min="6711" max="6711" width="20.75" style="862" bestFit="1" customWidth="1"/>
    <col min="6712" max="6712" width="16.375" style="862" bestFit="1" customWidth="1"/>
    <col min="6713" max="6713" width="20.75" style="862" bestFit="1" customWidth="1"/>
    <col min="6714" max="6714" width="16.375" style="862" bestFit="1" customWidth="1"/>
    <col min="6715" max="6715" width="20.75" style="862" bestFit="1" customWidth="1"/>
    <col min="6716" max="6716" width="16.375" style="862" bestFit="1" customWidth="1"/>
    <col min="6717" max="6717" width="20.75" style="862" bestFit="1" customWidth="1"/>
    <col min="6718" max="6718" width="16.375" style="862" bestFit="1" customWidth="1"/>
    <col min="6719" max="6719" width="20.75" style="862" bestFit="1" customWidth="1"/>
    <col min="6720" max="6720" width="14.125" style="862" bestFit="1" customWidth="1"/>
    <col min="6721" max="6721" width="18.625" style="862" bestFit="1" customWidth="1"/>
    <col min="6722" max="6722" width="16.375" style="862" bestFit="1" customWidth="1"/>
    <col min="6723" max="6723" width="20.75" style="862" bestFit="1" customWidth="1"/>
    <col min="6724" max="6724" width="16.375" style="862" bestFit="1" customWidth="1"/>
    <col min="6725" max="6725" width="20.75" style="862" bestFit="1" customWidth="1"/>
    <col min="6726" max="6731" width="23" style="862" bestFit="1" customWidth="1"/>
    <col min="6732" max="6733" width="18.625" style="862" bestFit="1" customWidth="1"/>
    <col min="6734" max="6734" width="10.5" style="862" bestFit="1" customWidth="1"/>
    <col min="6735" max="6735" width="11.875" style="862" bestFit="1" customWidth="1"/>
    <col min="6736" max="6736" width="10.5" style="862" bestFit="1" customWidth="1"/>
    <col min="6737" max="6738" width="11.875" style="862" bestFit="1" customWidth="1"/>
    <col min="6739" max="6739" width="16.375" style="862" bestFit="1" customWidth="1"/>
    <col min="6740" max="6740" width="17.875" style="862" bestFit="1" customWidth="1"/>
    <col min="6741" max="6741" width="22.25" style="862" bestFit="1" customWidth="1"/>
    <col min="6742" max="6742" width="7.75" style="862" bestFit="1" customWidth="1"/>
    <col min="6743" max="6745" width="11.875" style="862" bestFit="1" customWidth="1"/>
    <col min="6746" max="6746" width="16.375" style="862" bestFit="1" customWidth="1"/>
    <col min="6747" max="6749" width="11.875" style="862" bestFit="1" customWidth="1"/>
    <col min="6750" max="6750" width="14.125" style="862" bestFit="1" customWidth="1"/>
    <col min="6751" max="6751" width="11.875" style="862" bestFit="1" customWidth="1"/>
    <col min="6752" max="6752" width="16.375" style="862" bestFit="1" customWidth="1"/>
    <col min="6753" max="6753" width="18.625" style="862" bestFit="1" customWidth="1"/>
    <col min="6754" max="6754" width="10.5" style="862" bestFit="1" customWidth="1"/>
    <col min="6755" max="6755" width="14.25" style="862" bestFit="1" customWidth="1"/>
    <col min="6756" max="6757" width="13.375" style="862" bestFit="1" customWidth="1"/>
    <col min="6758" max="6758" width="16.375" style="862" bestFit="1" customWidth="1"/>
    <col min="6759" max="6759" width="16.5" style="862" bestFit="1" customWidth="1"/>
    <col min="6760" max="6761" width="20.125" style="862" bestFit="1" customWidth="1"/>
    <col min="6762" max="6763" width="23" style="862" bestFit="1" customWidth="1"/>
    <col min="6764" max="6764" width="18.625" style="862" bestFit="1" customWidth="1"/>
    <col min="6765" max="6765" width="9.25" style="862" bestFit="1" customWidth="1"/>
    <col min="6766" max="6766" width="7.25" style="862" bestFit="1" customWidth="1"/>
    <col min="6767" max="6767" width="10.375" style="862" bestFit="1" customWidth="1"/>
    <col min="6768" max="6769" width="11.875" style="862" bestFit="1" customWidth="1"/>
    <col min="6770" max="6770" width="14.375" style="862" bestFit="1" customWidth="1"/>
    <col min="6771" max="6771" width="11.875" style="862" bestFit="1" customWidth="1"/>
    <col min="6772" max="6773" width="16.375" style="862" bestFit="1" customWidth="1"/>
    <col min="6774" max="6774" width="11.875" style="862" bestFit="1" customWidth="1"/>
    <col min="6775" max="6776" width="16.375" style="862" bestFit="1" customWidth="1"/>
    <col min="6777" max="6777" width="17.875" style="862" bestFit="1" customWidth="1"/>
    <col min="6778" max="6778" width="16.375" style="862" bestFit="1" customWidth="1"/>
    <col min="6779" max="6779" width="17.875" style="862" bestFit="1" customWidth="1"/>
    <col min="6780" max="6780" width="5.75" style="862" bestFit="1" customWidth="1"/>
    <col min="6781" max="6782" width="9.75" style="862" bestFit="1" customWidth="1"/>
    <col min="6783" max="6783" width="7.75" style="862" bestFit="1" customWidth="1"/>
    <col min="6784" max="6784" width="9.75" style="862" bestFit="1" customWidth="1"/>
    <col min="6785" max="6785" width="59.375" style="862" bestFit="1" customWidth="1"/>
    <col min="6786" max="6786" width="45.5" style="862" bestFit="1" customWidth="1"/>
    <col min="6787" max="6787" width="27.625" style="862" bestFit="1" customWidth="1"/>
    <col min="6788" max="6788" width="11.875" style="862" bestFit="1" customWidth="1"/>
    <col min="6789" max="6792" width="14.125" style="862" bestFit="1" customWidth="1"/>
    <col min="6793" max="6793" width="15.625" style="862" bestFit="1" customWidth="1"/>
    <col min="6794" max="6794" width="14.125" style="862" bestFit="1" customWidth="1"/>
    <col min="6795" max="6796" width="19.625" style="862" bestFit="1" customWidth="1"/>
    <col min="6797" max="6797" width="21.875" style="862" bestFit="1" customWidth="1"/>
    <col min="6798" max="6798" width="19.375" style="862" bestFit="1" customWidth="1"/>
    <col min="6799" max="6799" width="16.375" style="862" bestFit="1" customWidth="1"/>
    <col min="6800" max="6800" width="23" style="862" bestFit="1" customWidth="1"/>
    <col min="6801" max="6802" width="14.125" style="862" bestFit="1" customWidth="1"/>
    <col min="6803" max="6803" width="23.25" style="862" bestFit="1" customWidth="1"/>
    <col min="6804" max="6805" width="14.375" style="862" bestFit="1" customWidth="1"/>
    <col min="6806" max="6806" width="23.125" style="862" bestFit="1" customWidth="1"/>
    <col min="6807" max="6807" width="18.875" style="862" bestFit="1" customWidth="1"/>
    <col min="6808" max="6808" width="14.375" style="862" bestFit="1" customWidth="1"/>
    <col min="6809" max="6809" width="16.5" style="862" bestFit="1" customWidth="1"/>
    <col min="6810" max="6810" width="25.25" style="862" bestFit="1" customWidth="1"/>
    <col min="6811" max="6812" width="18.625" style="862" bestFit="1" customWidth="1"/>
    <col min="6813" max="6813" width="23" style="862" bestFit="1" customWidth="1"/>
    <col min="6814" max="6815" width="26.75" style="862" bestFit="1" customWidth="1"/>
    <col min="6816" max="6816" width="25.25" style="862" bestFit="1" customWidth="1"/>
    <col min="6817" max="6817" width="29.625" style="862" bestFit="1" customWidth="1"/>
    <col min="6818" max="6818" width="25.25" style="862" bestFit="1" customWidth="1"/>
    <col min="6819" max="6819" width="29.625" style="862" bestFit="1" customWidth="1"/>
    <col min="6820" max="6823" width="20.875" style="862" bestFit="1" customWidth="1"/>
    <col min="6824" max="6824" width="13.875" style="862" bestFit="1" customWidth="1"/>
    <col min="6825" max="6825" width="16.5" style="862" bestFit="1" customWidth="1"/>
    <col min="6826" max="6826" width="7.75" style="862" bestFit="1" customWidth="1"/>
    <col min="6827" max="6827" width="20.75" style="862" bestFit="1" customWidth="1"/>
    <col min="6828" max="6830" width="16.375" style="862" bestFit="1" customWidth="1"/>
    <col min="6831" max="6834" width="31" style="862" bestFit="1" customWidth="1"/>
    <col min="6835" max="6836" width="18.625" style="862" bestFit="1" customWidth="1"/>
    <col min="6837" max="6837" width="16.375" style="862" bestFit="1" customWidth="1"/>
    <col min="6838" max="6839" width="18.625" style="862" bestFit="1" customWidth="1"/>
    <col min="6840" max="6840" width="16.375" style="862" bestFit="1" customWidth="1"/>
    <col min="6841" max="6842" width="18.625" style="862" bestFit="1" customWidth="1"/>
    <col min="6843" max="6843" width="20.75" style="862" bestFit="1" customWidth="1"/>
    <col min="6844" max="6845" width="23" style="862" bestFit="1" customWidth="1"/>
    <col min="6846" max="6846" width="25.25" style="862" bestFit="1" customWidth="1"/>
    <col min="6847" max="6847" width="23" style="862" bestFit="1" customWidth="1"/>
    <col min="6848" max="6848" width="20.75" style="862" bestFit="1" customWidth="1"/>
    <col min="6849" max="6850" width="23" style="862" bestFit="1" customWidth="1"/>
    <col min="6851" max="6851" width="25.25" style="862" bestFit="1" customWidth="1"/>
    <col min="6852" max="6852" width="23" style="862" bestFit="1" customWidth="1"/>
    <col min="6853" max="6853" width="18.625" style="862" bestFit="1" customWidth="1"/>
    <col min="6854" max="6856" width="20.75" style="862" bestFit="1" customWidth="1"/>
    <col min="6857" max="6857" width="19.75" style="862" bestFit="1" customWidth="1"/>
    <col min="6858" max="6859" width="22" style="862" bestFit="1" customWidth="1"/>
    <col min="6860" max="6860" width="14.125" style="862" bestFit="1" customWidth="1"/>
    <col min="6861" max="6862" width="20.75" style="862" bestFit="1" customWidth="1"/>
    <col min="6863" max="6864" width="18.625" style="862" bestFit="1" customWidth="1"/>
    <col min="6865" max="6867" width="20.75" style="862" bestFit="1" customWidth="1"/>
    <col min="6868" max="6869" width="23" style="862" bestFit="1" customWidth="1"/>
    <col min="6870" max="6870" width="20.75" style="862" bestFit="1" customWidth="1"/>
    <col min="6871" max="6872" width="23" style="862" bestFit="1" customWidth="1"/>
    <col min="6873" max="6873" width="25.25" style="862" bestFit="1" customWidth="1"/>
    <col min="6874" max="6875" width="23" style="862" bestFit="1" customWidth="1"/>
    <col min="6876" max="6878" width="25.25" style="862" bestFit="1" customWidth="1"/>
    <col min="6879" max="6880" width="27.5" style="862" bestFit="1" customWidth="1"/>
    <col min="6881" max="6881" width="25.25" style="862" bestFit="1" customWidth="1"/>
    <col min="6882" max="6883" width="27.5" style="862" bestFit="1" customWidth="1"/>
    <col min="6884" max="6884" width="29.625" style="862" bestFit="1" customWidth="1"/>
    <col min="6885" max="6885" width="27.5" style="862" bestFit="1" customWidth="1"/>
    <col min="6886" max="6886" width="24.5" style="862" bestFit="1" customWidth="1"/>
    <col min="6887" max="6887" width="29" style="862" bestFit="1" customWidth="1"/>
    <col min="6888" max="6889" width="20.75" style="862" bestFit="1" customWidth="1"/>
    <col min="6890" max="6890" width="27.5" style="862" bestFit="1" customWidth="1"/>
    <col min="6891" max="6892" width="23" style="862" bestFit="1" customWidth="1"/>
    <col min="6893" max="6893" width="29.625" style="862" bestFit="1" customWidth="1"/>
    <col min="6894" max="6894" width="9.125" style="862" bestFit="1" customWidth="1"/>
    <col min="6895" max="6897" width="18.125" style="862" bestFit="1" customWidth="1"/>
    <col min="6898" max="6898" width="20.375" style="862" bestFit="1" customWidth="1"/>
    <col min="6899" max="6899" width="25.25" style="862" bestFit="1" customWidth="1"/>
    <col min="6900" max="6900" width="27.5" style="862" bestFit="1" customWidth="1"/>
    <col min="6901" max="6902" width="9.125" style="862" bestFit="1" customWidth="1"/>
    <col min="6903" max="6903" width="11.25" style="862" bestFit="1" customWidth="1"/>
    <col min="6904" max="6904" width="15" style="862" bestFit="1" customWidth="1"/>
    <col min="6905" max="6905" width="16.375" style="862" bestFit="1" customWidth="1"/>
    <col min="6906" max="6908" width="23.25" style="862" bestFit="1" customWidth="1"/>
    <col min="6909" max="6910" width="20.75" style="862" bestFit="1" customWidth="1"/>
    <col min="6911" max="6911" width="6.625" style="862" bestFit="1" customWidth="1"/>
    <col min="6912" max="6912" width="9" style="862"/>
    <col min="6913" max="6913" width="16.375" style="862" bestFit="1" customWidth="1"/>
    <col min="6914" max="6914" width="14.125" style="862" bestFit="1" customWidth="1"/>
    <col min="6915" max="6917" width="9.75" style="862" bestFit="1" customWidth="1"/>
    <col min="6918" max="6918" width="14.125" style="862" bestFit="1" customWidth="1"/>
    <col min="6919" max="6919" width="15.25" style="862" customWidth="1"/>
    <col min="6920" max="6920" width="14.125" style="862" bestFit="1" customWidth="1"/>
    <col min="6921" max="6921" width="15.25" style="862" bestFit="1" customWidth="1"/>
    <col min="6922" max="6924" width="13.625" style="862" bestFit="1" customWidth="1"/>
    <col min="6925" max="6925" width="12" style="862" bestFit="1" customWidth="1"/>
    <col min="6926" max="6926" width="22.125" style="862" bestFit="1" customWidth="1"/>
    <col min="6927" max="6928" width="30.125" style="862" bestFit="1" customWidth="1"/>
    <col min="6929" max="6930" width="21" style="862" bestFit="1" customWidth="1"/>
    <col min="6931" max="6931" width="18.75" style="862" bestFit="1" customWidth="1"/>
    <col min="6932" max="6932" width="21" style="862" bestFit="1" customWidth="1"/>
    <col min="6933" max="6934" width="9.75" style="862" bestFit="1" customWidth="1"/>
    <col min="6935" max="6935" width="18.875" style="862" bestFit="1" customWidth="1"/>
    <col min="6936" max="6936" width="9.75" style="862" bestFit="1" customWidth="1"/>
    <col min="6937" max="6937" width="18.875" style="862" bestFit="1" customWidth="1"/>
    <col min="6938" max="6939" width="9.75" style="862" bestFit="1" customWidth="1"/>
    <col min="6940" max="6941" width="12.125" style="862" bestFit="1" customWidth="1"/>
    <col min="6942" max="6942" width="7.125" style="862" bestFit="1" customWidth="1"/>
    <col min="6943" max="6943" width="9.75" style="862" bestFit="1" customWidth="1"/>
    <col min="6944" max="6944" width="15.5" style="862" bestFit="1" customWidth="1"/>
    <col min="6945" max="6945" width="19.375" style="862" bestFit="1" customWidth="1"/>
    <col min="6946" max="6946" width="5.75" style="862" bestFit="1" customWidth="1"/>
    <col min="6947" max="6947" width="9.75" style="862" bestFit="1" customWidth="1"/>
    <col min="6948" max="6948" width="11.875" style="862" bestFit="1" customWidth="1"/>
    <col min="6949" max="6949" width="9.125" style="862" bestFit="1" customWidth="1"/>
    <col min="6950" max="6950" width="10.5" style="862" bestFit="1" customWidth="1"/>
    <col min="6951" max="6951" width="16.375" style="862" bestFit="1" customWidth="1"/>
    <col min="6952" max="6952" width="12.125" style="862" bestFit="1" customWidth="1"/>
    <col min="6953" max="6953" width="10.375" style="862" bestFit="1" customWidth="1"/>
    <col min="6954" max="6954" width="11.875" style="862" bestFit="1" customWidth="1"/>
    <col min="6955" max="6963" width="16.375" style="862" bestFit="1" customWidth="1"/>
    <col min="6964" max="6964" width="10.625" style="862" bestFit="1" customWidth="1"/>
    <col min="6965" max="6965" width="11.875" style="862" bestFit="1" customWidth="1"/>
    <col min="6966" max="6966" width="16.375" style="862" bestFit="1" customWidth="1"/>
    <col min="6967" max="6967" width="20.75" style="862" bestFit="1" customWidth="1"/>
    <col min="6968" max="6968" width="16.375" style="862" bestFit="1" customWidth="1"/>
    <col min="6969" max="6969" width="20.75" style="862" bestFit="1" customWidth="1"/>
    <col min="6970" max="6970" width="16.375" style="862" bestFit="1" customWidth="1"/>
    <col min="6971" max="6971" width="20.75" style="862" bestFit="1" customWidth="1"/>
    <col min="6972" max="6972" width="16.375" style="862" bestFit="1" customWidth="1"/>
    <col min="6973" max="6973" width="20.75" style="862" bestFit="1" customWidth="1"/>
    <col min="6974" max="6974" width="16.375" style="862" bestFit="1" customWidth="1"/>
    <col min="6975" max="6975" width="20.75" style="862" bestFit="1" customWidth="1"/>
    <col min="6976" max="6976" width="14.125" style="862" bestFit="1" customWidth="1"/>
    <col min="6977" max="6977" width="18.625" style="862" bestFit="1" customWidth="1"/>
    <col min="6978" max="6978" width="16.375" style="862" bestFit="1" customWidth="1"/>
    <col min="6979" max="6979" width="20.75" style="862" bestFit="1" customWidth="1"/>
    <col min="6980" max="6980" width="16.375" style="862" bestFit="1" customWidth="1"/>
    <col min="6981" max="6981" width="20.75" style="862" bestFit="1" customWidth="1"/>
    <col min="6982" max="6987" width="23" style="862" bestFit="1" customWidth="1"/>
    <col min="6988" max="6989" width="18.625" style="862" bestFit="1" customWidth="1"/>
    <col min="6990" max="6990" width="10.5" style="862" bestFit="1" customWidth="1"/>
    <col min="6991" max="6991" width="11.875" style="862" bestFit="1" customWidth="1"/>
    <col min="6992" max="6992" width="10.5" style="862" bestFit="1" customWidth="1"/>
    <col min="6993" max="6994" width="11.875" style="862" bestFit="1" customWidth="1"/>
    <col min="6995" max="6995" width="16.375" style="862" bestFit="1" customWidth="1"/>
    <col min="6996" max="6996" width="17.875" style="862" bestFit="1" customWidth="1"/>
    <col min="6997" max="6997" width="22.25" style="862" bestFit="1" customWidth="1"/>
    <col min="6998" max="6998" width="7.75" style="862" bestFit="1" customWidth="1"/>
    <col min="6999" max="7001" width="11.875" style="862" bestFit="1" customWidth="1"/>
    <col min="7002" max="7002" width="16.375" style="862" bestFit="1" customWidth="1"/>
    <col min="7003" max="7005" width="11.875" style="862" bestFit="1" customWidth="1"/>
    <col min="7006" max="7006" width="14.125" style="862" bestFit="1" customWidth="1"/>
    <col min="7007" max="7007" width="11.875" style="862" bestFit="1" customWidth="1"/>
    <col min="7008" max="7008" width="16.375" style="862" bestFit="1" customWidth="1"/>
    <col min="7009" max="7009" width="18.625" style="862" bestFit="1" customWidth="1"/>
    <col min="7010" max="7010" width="10.5" style="862" bestFit="1" customWidth="1"/>
    <col min="7011" max="7011" width="14.25" style="862" bestFit="1" customWidth="1"/>
    <col min="7012" max="7013" width="13.375" style="862" bestFit="1" customWidth="1"/>
    <col min="7014" max="7014" width="16.375" style="862" bestFit="1" customWidth="1"/>
    <col min="7015" max="7015" width="16.5" style="862" bestFit="1" customWidth="1"/>
    <col min="7016" max="7017" width="20.125" style="862" bestFit="1" customWidth="1"/>
    <col min="7018" max="7019" width="23" style="862" bestFit="1" customWidth="1"/>
    <col min="7020" max="7020" width="18.625" style="862" bestFit="1" customWidth="1"/>
    <col min="7021" max="7021" width="9.25" style="862" bestFit="1" customWidth="1"/>
    <col min="7022" max="7022" width="7.25" style="862" bestFit="1" customWidth="1"/>
    <col min="7023" max="7023" width="10.375" style="862" bestFit="1" customWidth="1"/>
    <col min="7024" max="7025" width="11.875" style="862" bestFit="1" customWidth="1"/>
    <col min="7026" max="7026" width="14.375" style="862" bestFit="1" customWidth="1"/>
    <col min="7027" max="7027" width="11.875" style="862" bestFit="1" customWidth="1"/>
    <col min="7028" max="7029" width="16.375" style="862" bestFit="1" customWidth="1"/>
    <col min="7030" max="7030" width="11.875" style="862" bestFit="1" customWidth="1"/>
    <col min="7031" max="7032" width="16.375" style="862" bestFit="1" customWidth="1"/>
    <col min="7033" max="7033" width="17.875" style="862" bestFit="1" customWidth="1"/>
    <col min="7034" max="7034" width="16.375" style="862" bestFit="1" customWidth="1"/>
    <col min="7035" max="7035" width="17.875" style="862" bestFit="1" customWidth="1"/>
    <col min="7036" max="7036" width="5.75" style="862" bestFit="1" customWidth="1"/>
    <col min="7037" max="7038" width="9.75" style="862" bestFit="1" customWidth="1"/>
    <col min="7039" max="7039" width="7.75" style="862" bestFit="1" customWidth="1"/>
    <col min="7040" max="7040" width="9.75" style="862" bestFit="1" customWidth="1"/>
    <col min="7041" max="7041" width="59.375" style="862" bestFit="1" customWidth="1"/>
    <col min="7042" max="7042" width="45.5" style="862" bestFit="1" customWidth="1"/>
    <col min="7043" max="7043" width="27.625" style="862" bestFit="1" customWidth="1"/>
    <col min="7044" max="7044" width="11.875" style="862" bestFit="1" customWidth="1"/>
    <col min="7045" max="7048" width="14.125" style="862" bestFit="1" customWidth="1"/>
    <col min="7049" max="7049" width="15.625" style="862" bestFit="1" customWidth="1"/>
    <col min="7050" max="7050" width="14.125" style="862" bestFit="1" customWidth="1"/>
    <col min="7051" max="7052" width="19.625" style="862" bestFit="1" customWidth="1"/>
    <col min="7053" max="7053" width="21.875" style="862" bestFit="1" customWidth="1"/>
    <col min="7054" max="7054" width="19.375" style="862" bestFit="1" customWidth="1"/>
    <col min="7055" max="7055" width="16.375" style="862" bestFit="1" customWidth="1"/>
    <col min="7056" max="7056" width="23" style="862" bestFit="1" customWidth="1"/>
    <col min="7057" max="7058" width="14.125" style="862" bestFit="1" customWidth="1"/>
    <col min="7059" max="7059" width="23.25" style="862" bestFit="1" customWidth="1"/>
    <col min="7060" max="7061" width="14.375" style="862" bestFit="1" customWidth="1"/>
    <col min="7062" max="7062" width="23.125" style="862" bestFit="1" customWidth="1"/>
    <col min="7063" max="7063" width="18.875" style="862" bestFit="1" customWidth="1"/>
    <col min="7064" max="7064" width="14.375" style="862" bestFit="1" customWidth="1"/>
    <col min="7065" max="7065" width="16.5" style="862" bestFit="1" customWidth="1"/>
    <col min="7066" max="7066" width="25.25" style="862" bestFit="1" customWidth="1"/>
    <col min="7067" max="7068" width="18.625" style="862" bestFit="1" customWidth="1"/>
    <col min="7069" max="7069" width="23" style="862" bestFit="1" customWidth="1"/>
    <col min="7070" max="7071" width="26.75" style="862" bestFit="1" customWidth="1"/>
    <col min="7072" max="7072" width="25.25" style="862" bestFit="1" customWidth="1"/>
    <col min="7073" max="7073" width="29.625" style="862" bestFit="1" customWidth="1"/>
    <col min="7074" max="7074" width="25.25" style="862" bestFit="1" customWidth="1"/>
    <col min="7075" max="7075" width="29.625" style="862" bestFit="1" customWidth="1"/>
    <col min="7076" max="7079" width="20.875" style="862" bestFit="1" customWidth="1"/>
    <col min="7080" max="7080" width="13.875" style="862" bestFit="1" customWidth="1"/>
    <col min="7081" max="7081" width="16.5" style="862" bestFit="1" customWidth="1"/>
    <col min="7082" max="7082" width="7.75" style="862" bestFit="1" customWidth="1"/>
    <col min="7083" max="7083" width="20.75" style="862" bestFit="1" customWidth="1"/>
    <col min="7084" max="7086" width="16.375" style="862" bestFit="1" customWidth="1"/>
    <col min="7087" max="7090" width="31" style="862" bestFit="1" customWidth="1"/>
    <col min="7091" max="7092" width="18.625" style="862" bestFit="1" customWidth="1"/>
    <col min="7093" max="7093" width="16.375" style="862" bestFit="1" customWidth="1"/>
    <col min="7094" max="7095" width="18.625" style="862" bestFit="1" customWidth="1"/>
    <col min="7096" max="7096" width="16.375" style="862" bestFit="1" customWidth="1"/>
    <col min="7097" max="7098" width="18.625" style="862" bestFit="1" customWidth="1"/>
    <col min="7099" max="7099" width="20.75" style="862" bestFit="1" customWidth="1"/>
    <col min="7100" max="7101" width="23" style="862" bestFit="1" customWidth="1"/>
    <col min="7102" max="7102" width="25.25" style="862" bestFit="1" customWidth="1"/>
    <col min="7103" max="7103" width="23" style="862" bestFit="1" customWidth="1"/>
    <col min="7104" max="7104" width="20.75" style="862" bestFit="1" customWidth="1"/>
    <col min="7105" max="7106" width="23" style="862" bestFit="1" customWidth="1"/>
    <col min="7107" max="7107" width="25.25" style="862" bestFit="1" customWidth="1"/>
    <col min="7108" max="7108" width="23" style="862" bestFit="1" customWidth="1"/>
    <col min="7109" max="7109" width="18.625" style="862" bestFit="1" customWidth="1"/>
    <col min="7110" max="7112" width="20.75" style="862" bestFit="1" customWidth="1"/>
    <col min="7113" max="7113" width="19.75" style="862" bestFit="1" customWidth="1"/>
    <col min="7114" max="7115" width="22" style="862" bestFit="1" customWidth="1"/>
    <col min="7116" max="7116" width="14.125" style="862" bestFit="1" customWidth="1"/>
    <col min="7117" max="7118" width="20.75" style="862" bestFit="1" customWidth="1"/>
    <col min="7119" max="7120" width="18.625" style="862" bestFit="1" customWidth="1"/>
    <col min="7121" max="7123" width="20.75" style="862" bestFit="1" customWidth="1"/>
    <col min="7124" max="7125" width="23" style="862" bestFit="1" customWidth="1"/>
    <col min="7126" max="7126" width="20.75" style="862" bestFit="1" customWidth="1"/>
    <col min="7127" max="7128" width="23" style="862" bestFit="1" customWidth="1"/>
    <col min="7129" max="7129" width="25.25" style="862" bestFit="1" customWidth="1"/>
    <col min="7130" max="7131" width="23" style="862" bestFit="1" customWidth="1"/>
    <col min="7132" max="7134" width="25.25" style="862" bestFit="1" customWidth="1"/>
    <col min="7135" max="7136" width="27.5" style="862" bestFit="1" customWidth="1"/>
    <col min="7137" max="7137" width="25.25" style="862" bestFit="1" customWidth="1"/>
    <col min="7138" max="7139" width="27.5" style="862" bestFit="1" customWidth="1"/>
    <col min="7140" max="7140" width="29.625" style="862" bestFit="1" customWidth="1"/>
    <col min="7141" max="7141" width="27.5" style="862" bestFit="1" customWidth="1"/>
    <col min="7142" max="7142" width="24.5" style="862" bestFit="1" customWidth="1"/>
    <col min="7143" max="7143" width="29" style="862" bestFit="1" customWidth="1"/>
    <col min="7144" max="7145" width="20.75" style="862" bestFit="1" customWidth="1"/>
    <col min="7146" max="7146" width="27.5" style="862" bestFit="1" customWidth="1"/>
    <col min="7147" max="7148" width="23" style="862" bestFit="1" customWidth="1"/>
    <col min="7149" max="7149" width="29.625" style="862" bestFit="1" customWidth="1"/>
    <col min="7150" max="7150" width="9.125" style="862" bestFit="1" customWidth="1"/>
    <col min="7151" max="7153" width="18.125" style="862" bestFit="1" customWidth="1"/>
    <col min="7154" max="7154" width="20.375" style="862" bestFit="1" customWidth="1"/>
    <col min="7155" max="7155" width="25.25" style="862" bestFit="1" customWidth="1"/>
    <col min="7156" max="7156" width="27.5" style="862" bestFit="1" customWidth="1"/>
    <col min="7157" max="7158" width="9.125" style="862" bestFit="1" customWidth="1"/>
    <col min="7159" max="7159" width="11.25" style="862" bestFit="1" customWidth="1"/>
    <col min="7160" max="7160" width="15" style="862" bestFit="1" customWidth="1"/>
    <col min="7161" max="7161" width="16.375" style="862" bestFit="1" customWidth="1"/>
    <col min="7162" max="7164" width="23.25" style="862" bestFit="1" customWidth="1"/>
    <col min="7165" max="7166" width="20.75" style="862" bestFit="1" customWidth="1"/>
    <col min="7167" max="7167" width="6.625" style="862" bestFit="1" customWidth="1"/>
    <col min="7168" max="7168" width="9" style="862"/>
    <col min="7169" max="7169" width="16.375" style="862" bestFit="1" customWidth="1"/>
    <col min="7170" max="7170" width="14.125" style="862" bestFit="1" customWidth="1"/>
    <col min="7171" max="7173" width="9.75" style="862" bestFit="1" customWidth="1"/>
    <col min="7174" max="7174" width="14.125" style="862" bestFit="1" customWidth="1"/>
    <col min="7175" max="7175" width="15.25" style="862" customWidth="1"/>
    <col min="7176" max="7176" width="14.125" style="862" bestFit="1" customWidth="1"/>
    <col min="7177" max="7177" width="15.25" style="862" bestFit="1" customWidth="1"/>
    <col min="7178" max="7180" width="13.625" style="862" bestFit="1" customWidth="1"/>
    <col min="7181" max="7181" width="12" style="862" bestFit="1" customWidth="1"/>
    <col min="7182" max="7182" width="22.125" style="862" bestFit="1" customWidth="1"/>
    <col min="7183" max="7184" width="30.125" style="862" bestFit="1" customWidth="1"/>
    <col min="7185" max="7186" width="21" style="862" bestFit="1" customWidth="1"/>
    <col min="7187" max="7187" width="18.75" style="862" bestFit="1" customWidth="1"/>
    <col min="7188" max="7188" width="21" style="862" bestFit="1" customWidth="1"/>
    <col min="7189" max="7190" width="9.75" style="862" bestFit="1" customWidth="1"/>
    <col min="7191" max="7191" width="18.875" style="862" bestFit="1" customWidth="1"/>
    <col min="7192" max="7192" width="9.75" style="862" bestFit="1" customWidth="1"/>
    <col min="7193" max="7193" width="18.875" style="862" bestFit="1" customWidth="1"/>
    <col min="7194" max="7195" width="9.75" style="862" bestFit="1" customWidth="1"/>
    <col min="7196" max="7197" width="12.125" style="862" bestFit="1" customWidth="1"/>
    <col min="7198" max="7198" width="7.125" style="862" bestFit="1" customWidth="1"/>
    <col min="7199" max="7199" width="9.75" style="862" bestFit="1" customWidth="1"/>
    <col min="7200" max="7200" width="15.5" style="862" bestFit="1" customWidth="1"/>
    <col min="7201" max="7201" width="19.375" style="862" bestFit="1" customWidth="1"/>
    <col min="7202" max="7202" width="5.75" style="862" bestFit="1" customWidth="1"/>
    <col min="7203" max="7203" width="9.75" style="862" bestFit="1" customWidth="1"/>
    <col min="7204" max="7204" width="11.875" style="862" bestFit="1" customWidth="1"/>
    <col min="7205" max="7205" width="9.125" style="862" bestFit="1" customWidth="1"/>
    <col min="7206" max="7206" width="10.5" style="862" bestFit="1" customWidth="1"/>
    <col min="7207" max="7207" width="16.375" style="862" bestFit="1" customWidth="1"/>
    <col min="7208" max="7208" width="12.125" style="862" bestFit="1" customWidth="1"/>
    <col min="7209" max="7209" width="10.375" style="862" bestFit="1" customWidth="1"/>
    <col min="7210" max="7210" width="11.875" style="862" bestFit="1" customWidth="1"/>
    <col min="7211" max="7219" width="16.375" style="862" bestFit="1" customWidth="1"/>
    <col min="7220" max="7220" width="10.625" style="862" bestFit="1" customWidth="1"/>
    <col min="7221" max="7221" width="11.875" style="862" bestFit="1" customWidth="1"/>
    <col min="7222" max="7222" width="16.375" style="862" bestFit="1" customWidth="1"/>
    <col min="7223" max="7223" width="20.75" style="862" bestFit="1" customWidth="1"/>
    <col min="7224" max="7224" width="16.375" style="862" bestFit="1" customWidth="1"/>
    <col min="7225" max="7225" width="20.75" style="862" bestFit="1" customWidth="1"/>
    <col min="7226" max="7226" width="16.375" style="862" bestFit="1" customWidth="1"/>
    <col min="7227" max="7227" width="20.75" style="862" bestFit="1" customWidth="1"/>
    <col min="7228" max="7228" width="16.375" style="862" bestFit="1" customWidth="1"/>
    <col min="7229" max="7229" width="20.75" style="862" bestFit="1" customWidth="1"/>
    <col min="7230" max="7230" width="16.375" style="862" bestFit="1" customWidth="1"/>
    <col min="7231" max="7231" width="20.75" style="862" bestFit="1" customWidth="1"/>
    <col min="7232" max="7232" width="14.125" style="862" bestFit="1" customWidth="1"/>
    <col min="7233" max="7233" width="18.625" style="862" bestFit="1" customWidth="1"/>
    <col min="7234" max="7234" width="16.375" style="862" bestFit="1" customWidth="1"/>
    <col min="7235" max="7235" width="20.75" style="862" bestFit="1" customWidth="1"/>
    <col min="7236" max="7236" width="16.375" style="862" bestFit="1" customWidth="1"/>
    <col min="7237" max="7237" width="20.75" style="862" bestFit="1" customWidth="1"/>
    <col min="7238" max="7243" width="23" style="862" bestFit="1" customWidth="1"/>
    <col min="7244" max="7245" width="18.625" style="862" bestFit="1" customWidth="1"/>
    <col min="7246" max="7246" width="10.5" style="862" bestFit="1" customWidth="1"/>
    <col min="7247" max="7247" width="11.875" style="862" bestFit="1" customWidth="1"/>
    <col min="7248" max="7248" width="10.5" style="862" bestFit="1" customWidth="1"/>
    <col min="7249" max="7250" width="11.875" style="862" bestFit="1" customWidth="1"/>
    <col min="7251" max="7251" width="16.375" style="862" bestFit="1" customWidth="1"/>
    <col min="7252" max="7252" width="17.875" style="862" bestFit="1" customWidth="1"/>
    <col min="7253" max="7253" width="22.25" style="862" bestFit="1" customWidth="1"/>
    <col min="7254" max="7254" width="7.75" style="862" bestFit="1" customWidth="1"/>
    <col min="7255" max="7257" width="11.875" style="862" bestFit="1" customWidth="1"/>
    <col min="7258" max="7258" width="16.375" style="862" bestFit="1" customWidth="1"/>
    <col min="7259" max="7261" width="11.875" style="862" bestFit="1" customWidth="1"/>
    <col min="7262" max="7262" width="14.125" style="862" bestFit="1" customWidth="1"/>
    <col min="7263" max="7263" width="11.875" style="862" bestFit="1" customWidth="1"/>
    <col min="7264" max="7264" width="16.375" style="862" bestFit="1" customWidth="1"/>
    <col min="7265" max="7265" width="18.625" style="862" bestFit="1" customWidth="1"/>
    <col min="7266" max="7266" width="10.5" style="862" bestFit="1" customWidth="1"/>
    <col min="7267" max="7267" width="14.25" style="862" bestFit="1" customWidth="1"/>
    <col min="7268" max="7269" width="13.375" style="862" bestFit="1" customWidth="1"/>
    <col min="7270" max="7270" width="16.375" style="862" bestFit="1" customWidth="1"/>
    <col min="7271" max="7271" width="16.5" style="862" bestFit="1" customWidth="1"/>
    <col min="7272" max="7273" width="20.125" style="862" bestFit="1" customWidth="1"/>
    <col min="7274" max="7275" width="23" style="862" bestFit="1" customWidth="1"/>
    <col min="7276" max="7276" width="18.625" style="862" bestFit="1" customWidth="1"/>
    <col min="7277" max="7277" width="9.25" style="862" bestFit="1" customWidth="1"/>
    <col min="7278" max="7278" width="7.25" style="862" bestFit="1" customWidth="1"/>
    <col min="7279" max="7279" width="10.375" style="862" bestFit="1" customWidth="1"/>
    <col min="7280" max="7281" width="11.875" style="862" bestFit="1" customWidth="1"/>
    <col min="7282" max="7282" width="14.375" style="862" bestFit="1" customWidth="1"/>
    <col min="7283" max="7283" width="11.875" style="862" bestFit="1" customWidth="1"/>
    <col min="7284" max="7285" width="16.375" style="862" bestFit="1" customWidth="1"/>
    <col min="7286" max="7286" width="11.875" style="862" bestFit="1" customWidth="1"/>
    <col min="7287" max="7288" width="16.375" style="862" bestFit="1" customWidth="1"/>
    <col min="7289" max="7289" width="17.875" style="862" bestFit="1" customWidth="1"/>
    <col min="7290" max="7290" width="16.375" style="862" bestFit="1" customWidth="1"/>
    <col min="7291" max="7291" width="17.875" style="862" bestFit="1" customWidth="1"/>
    <col min="7292" max="7292" width="5.75" style="862" bestFit="1" customWidth="1"/>
    <col min="7293" max="7294" width="9.75" style="862" bestFit="1" customWidth="1"/>
    <col min="7295" max="7295" width="7.75" style="862" bestFit="1" customWidth="1"/>
    <col min="7296" max="7296" width="9.75" style="862" bestFit="1" customWidth="1"/>
    <col min="7297" max="7297" width="59.375" style="862" bestFit="1" customWidth="1"/>
    <col min="7298" max="7298" width="45.5" style="862" bestFit="1" customWidth="1"/>
    <col min="7299" max="7299" width="27.625" style="862" bestFit="1" customWidth="1"/>
    <col min="7300" max="7300" width="11.875" style="862" bestFit="1" customWidth="1"/>
    <col min="7301" max="7304" width="14.125" style="862" bestFit="1" customWidth="1"/>
    <col min="7305" max="7305" width="15.625" style="862" bestFit="1" customWidth="1"/>
    <col min="7306" max="7306" width="14.125" style="862" bestFit="1" customWidth="1"/>
    <col min="7307" max="7308" width="19.625" style="862" bestFit="1" customWidth="1"/>
    <col min="7309" max="7309" width="21.875" style="862" bestFit="1" customWidth="1"/>
    <col min="7310" max="7310" width="19.375" style="862" bestFit="1" customWidth="1"/>
    <col min="7311" max="7311" width="16.375" style="862" bestFit="1" customWidth="1"/>
    <col min="7312" max="7312" width="23" style="862" bestFit="1" customWidth="1"/>
    <col min="7313" max="7314" width="14.125" style="862" bestFit="1" customWidth="1"/>
    <col min="7315" max="7315" width="23.25" style="862" bestFit="1" customWidth="1"/>
    <col min="7316" max="7317" width="14.375" style="862" bestFit="1" customWidth="1"/>
    <col min="7318" max="7318" width="23.125" style="862" bestFit="1" customWidth="1"/>
    <col min="7319" max="7319" width="18.875" style="862" bestFit="1" customWidth="1"/>
    <col min="7320" max="7320" width="14.375" style="862" bestFit="1" customWidth="1"/>
    <col min="7321" max="7321" width="16.5" style="862" bestFit="1" customWidth="1"/>
    <col min="7322" max="7322" width="25.25" style="862" bestFit="1" customWidth="1"/>
    <col min="7323" max="7324" width="18.625" style="862" bestFit="1" customWidth="1"/>
    <col min="7325" max="7325" width="23" style="862" bestFit="1" customWidth="1"/>
    <col min="7326" max="7327" width="26.75" style="862" bestFit="1" customWidth="1"/>
    <col min="7328" max="7328" width="25.25" style="862" bestFit="1" customWidth="1"/>
    <col min="7329" max="7329" width="29.625" style="862" bestFit="1" customWidth="1"/>
    <col min="7330" max="7330" width="25.25" style="862" bestFit="1" customWidth="1"/>
    <col min="7331" max="7331" width="29.625" style="862" bestFit="1" customWidth="1"/>
    <col min="7332" max="7335" width="20.875" style="862" bestFit="1" customWidth="1"/>
    <col min="7336" max="7336" width="13.875" style="862" bestFit="1" customWidth="1"/>
    <col min="7337" max="7337" width="16.5" style="862" bestFit="1" customWidth="1"/>
    <col min="7338" max="7338" width="7.75" style="862" bestFit="1" customWidth="1"/>
    <col min="7339" max="7339" width="20.75" style="862" bestFit="1" customWidth="1"/>
    <col min="7340" max="7342" width="16.375" style="862" bestFit="1" customWidth="1"/>
    <col min="7343" max="7346" width="31" style="862" bestFit="1" customWidth="1"/>
    <col min="7347" max="7348" width="18.625" style="862" bestFit="1" customWidth="1"/>
    <col min="7349" max="7349" width="16.375" style="862" bestFit="1" customWidth="1"/>
    <col min="7350" max="7351" width="18.625" style="862" bestFit="1" customWidth="1"/>
    <col min="7352" max="7352" width="16.375" style="862" bestFit="1" customWidth="1"/>
    <col min="7353" max="7354" width="18.625" style="862" bestFit="1" customWidth="1"/>
    <col min="7355" max="7355" width="20.75" style="862" bestFit="1" customWidth="1"/>
    <col min="7356" max="7357" width="23" style="862" bestFit="1" customWidth="1"/>
    <col min="7358" max="7358" width="25.25" style="862" bestFit="1" customWidth="1"/>
    <col min="7359" max="7359" width="23" style="862" bestFit="1" customWidth="1"/>
    <col min="7360" max="7360" width="20.75" style="862" bestFit="1" customWidth="1"/>
    <col min="7361" max="7362" width="23" style="862" bestFit="1" customWidth="1"/>
    <col min="7363" max="7363" width="25.25" style="862" bestFit="1" customWidth="1"/>
    <col min="7364" max="7364" width="23" style="862" bestFit="1" customWidth="1"/>
    <col min="7365" max="7365" width="18.625" style="862" bestFit="1" customWidth="1"/>
    <col min="7366" max="7368" width="20.75" style="862" bestFit="1" customWidth="1"/>
    <col min="7369" max="7369" width="19.75" style="862" bestFit="1" customWidth="1"/>
    <col min="7370" max="7371" width="22" style="862" bestFit="1" customWidth="1"/>
    <col min="7372" max="7372" width="14.125" style="862" bestFit="1" customWidth="1"/>
    <col min="7373" max="7374" width="20.75" style="862" bestFit="1" customWidth="1"/>
    <col min="7375" max="7376" width="18.625" style="862" bestFit="1" customWidth="1"/>
    <col min="7377" max="7379" width="20.75" style="862" bestFit="1" customWidth="1"/>
    <col min="7380" max="7381" width="23" style="862" bestFit="1" customWidth="1"/>
    <col min="7382" max="7382" width="20.75" style="862" bestFit="1" customWidth="1"/>
    <col min="7383" max="7384" width="23" style="862" bestFit="1" customWidth="1"/>
    <col min="7385" max="7385" width="25.25" style="862" bestFit="1" customWidth="1"/>
    <col min="7386" max="7387" width="23" style="862" bestFit="1" customWidth="1"/>
    <col min="7388" max="7390" width="25.25" style="862" bestFit="1" customWidth="1"/>
    <col min="7391" max="7392" width="27.5" style="862" bestFit="1" customWidth="1"/>
    <col min="7393" max="7393" width="25.25" style="862" bestFit="1" customWidth="1"/>
    <col min="7394" max="7395" width="27.5" style="862" bestFit="1" customWidth="1"/>
    <col min="7396" max="7396" width="29.625" style="862" bestFit="1" customWidth="1"/>
    <col min="7397" max="7397" width="27.5" style="862" bestFit="1" customWidth="1"/>
    <col min="7398" max="7398" width="24.5" style="862" bestFit="1" customWidth="1"/>
    <col min="7399" max="7399" width="29" style="862" bestFit="1" customWidth="1"/>
    <col min="7400" max="7401" width="20.75" style="862" bestFit="1" customWidth="1"/>
    <col min="7402" max="7402" width="27.5" style="862" bestFit="1" customWidth="1"/>
    <col min="7403" max="7404" width="23" style="862" bestFit="1" customWidth="1"/>
    <col min="7405" max="7405" width="29.625" style="862" bestFit="1" customWidth="1"/>
    <col min="7406" max="7406" width="9.125" style="862" bestFit="1" customWidth="1"/>
    <col min="7407" max="7409" width="18.125" style="862" bestFit="1" customWidth="1"/>
    <col min="7410" max="7410" width="20.375" style="862" bestFit="1" customWidth="1"/>
    <col min="7411" max="7411" width="25.25" style="862" bestFit="1" customWidth="1"/>
    <col min="7412" max="7412" width="27.5" style="862" bestFit="1" customWidth="1"/>
    <col min="7413" max="7414" width="9.125" style="862" bestFit="1" customWidth="1"/>
    <col min="7415" max="7415" width="11.25" style="862" bestFit="1" customWidth="1"/>
    <col min="7416" max="7416" width="15" style="862" bestFit="1" customWidth="1"/>
    <col min="7417" max="7417" width="16.375" style="862" bestFit="1" customWidth="1"/>
    <col min="7418" max="7420" width="23.25" style="862" bestFit="1" customWidth="1"/>
    <col min="7421" max="7422" width="20.75" style="862" bestFit="1" customWidth="1"/>
    <col min="7423" max="7423" width="6.625" style="862" bestFit="1" customWidth="1"/>
    <col min="7424" max="7424" width="9" style="862"/>
    <col min="7425" max="7425" width="16.375" style="862" bestFit="1" customWidth="1"/>
    <col min="7426" max="7426" width="14.125" style="862" bestFit="1" customWidth="1"/>
    <col min="7427" max="7429" width="9.75" style="862" bestFit="1" customWidth="1"/>
    <col min="7430" max="7430" width="14.125" style="862" bestFit="1" customWidth="1"/>
    <col min="7431" max="7431" width="15.25" style="862" customWidth="1"/>
    <col min="7432" max="7432" width="14.125" style="862" bestFit="1" customWidth="1"/>
    <col min="7433" max="7433" width="15.25" style="862" bestFit="1" customWidth="1"/>
    <col min="7434" max="7436" width="13.625" style="862" bestFit="1" customWidth="1"/>
    <col min="7437" max="7437" width="12" style="862" bestFit="1" customWidth="1"/>
    <col min="7438" max="7438" width="22.125" style="862" bestFit="1" customWidth="1"/>
    <col min="7439" max="7440" width="30.125" style="862" bestFit="1" customWidth="1"/>
    <col min="7441" max="7442" width="21" style="862" bestFit="1" customWidth="1"/>
    <col min="7443" max="7443" width="18.75" style="862" bestFit="1" customWidth="1"/>
    <col min="7444" max="7444" width="21" style="862" bestFit="1" customWidth="1"/>
    <col min="7445" max="7446" width="9.75" style="862" bestFit="1" customWidth="1"/>
    <col min="7447" max="7447" width="18.875" style="862" bestFit="1" customWidth="1"/>
    <col min="7448" max="7448" width="9.75" style="862" bestFit="1" customWidth="1"/>
    <col min="7449" max="7449" width="18.875" style="862" bestFit="1" customWidth="1"/>
    <col min="7450" max="7451" width="9.75" style="862" bestFit="1" customWidth="1"/>
    <col min="7452" max="7453" width="12.125" style="862" bestFit="1" customWidth="1"/>
    <col min="7454" max="7454" width="7.125" style="862" bestFit="1" customWidth="1"/>
    <col min="7455" max="7455" width="9.75" style="862" bestFit="1" customWidth="1"/>
    <col min="7456" max="7456" width="15.5" style="862" bestFit="1" customWidth="1"/>
    <col min="7457" max="7457" width="19.375" style="862" bestFit="1" customWidth="1"/>
    <col min="7458" max="7458" width="5.75" style="862" bestFit="1" customWidth="1"/>
    <col min="7459" max="7459" width="9.75" style="862" bestFit="1" customWidth="1"/>
    <col min="7460" max="7460" width="11.875" style="862" bestFit="1" customWidth="1"/>
    <col min="7461" max="7461" width="9.125" style="862" bestFit="1" customWidth="1"/>
    <col min="7462" max="7462" width="10.5" style="862" bestFit="1" customWidth="1"/>
    <col min="7463" max="7463" width="16.375" style="862" bestFit="1" customWidth="1"/>
    <col min="7464" max="7464" width="12.125" style="862" bestFit="1" customWidth="1"/>
    <col min="7465" max="7465" width="10.375" style="862" bestFit="1" customWidth="1"/>
    <col min="7466" max="7466" width="11.875" style="862" bestFit="1" customWidth="1"/>
    <col min="7467" max="7475" width="16.375" style="862" bestFit="1" customWidth="1"/>
    <col min="7476" max="7476" width="10.625" style="862" bestFit="1" customWidth="1"/>
    <col min="7477" max="7477" width="11.875" style="862" bestFit="1" customWidth="1"/>
    <col min="7478" max="7478" width="16.375" style="862" bestFit="1" customWidth="1"/>
    <col min="7479" max="7479" width="20.75" style="862" bestFit="1" customWidth="1"/>
    <col min="7480" max="7480" width="16.375" style="862" bestFit="1" customWidth="1"/>
    <col min="7481" max="7481" width="20.75" style="862" bestFit="1" customWidth="1"/>
    <col min="7482" max="7482" width="16.375" style="862" bestFit="1" customWidth="1"/>
    <col min="7483" max="7483" width="20.75" style="862" bestFit="1" customWidth="1"/>
    <col min="7484" max="7484" width="16.375" style="862" bestFit="1" customWidth="1"/>
    <col min="7485" max="7485" width="20.75" style="862" bestFit="1" customWidth="1"/>
    <col min="7486" max="7486" width="16.375" style="862" bestFit="1" customWidth="1"/>
    <col min="7487" max="7487" width="20.75" style="862" bestFit="1" customWidth="1"/>
    <col min="7488" max="7488" width="14.125" style="862" bestFit="1" customWidth="1"/>
    <col min="7489" max="7489" width="18.625" style="862" bestFit="1" customWidth="1"/>
    <col min="7490" max="7490" width="16.375" style="862" bestFit="1" customWidth="1"/>
    <col min="7491" max="7491" width="20.75" style="862" bestFit="1" customWidth="1"/>
    <col min="7492" max="7492" width="16.375" style="862" bestFit="1" customWidth="1"/>
    <col min="7493" max="7493" width="20.75" style="862" bestFit="1" customWidth="1"/>
    <col min="7494" max="7499" width="23" style="862" bestFit="1" customWidth="1"/>
    <col min="7500" max="7501" width="18.625" style="862" bestFit="1" customWidth="1"/>
    <col min="7502" max="7502" width="10.5" style="862" bestFit="1" customWidth="1"/>
    <col min="7503" max="7503" width="11.875" style="862" bestFit="1" customWidth="1"/>
    <col min="7504" max="7504" width="10.5" style="862" bestFit="1" customWidth="1"/>
    <col min="7505" max="7506" width="11.875" style="862" bestFit="1" customWidth="1"/>
    <col min="7507" max="7507" width="16.375" style="862" bestFit="1" customWidth="1"/>
    <col min="7508" max="7508" width="17.875" style="862" bestFit="1" customWidth="1"/>
    <col min="7509" max="7509" width="22.25" style="862" bestFit="1" customWidth="1"/>
    <col min="7510" max="7510" width="7.75" style="862" bestFit="1" customWidth="1"/>
    <col min="7511" max="7513" width="11.875" style="862" bestFit="1" customWidth="1"/>
    <col min="7514" max="7514" width="16.375" style="862" bestFit="1" customWidth="1"/>
    <col min="7515" max="7517" width="11.875" style="862" bestFit="1" customWidth="1"/>
    <col min="7518" max="7518" width="14.125" style="862" bestFit="1" customWidth="1"/>
    <col min="7519" max="7519" width="11.875" style="862" bestFit="1" customWidth="1"/>
    <col min="7520" max="7520" width="16.375" style="862" bestFit="1" customWidth="1"/>
    <col min="7521" max="7521" width="18.625" style="862" bestFit="1" customWidth="1"/>
    <col min="7522" max="7522" width="10.5" style="862" bestFit="1" customWidth="1"/>
    <col min="7523" max="7523" width="14.25" style="862" bestFit="1" customWidth="1"/>
    <col min="7524" max="7525" width="13.375" style="862" bestFit="1" customWidth="1"/>
    <col min="7526" max="7526" width="16.375" style="862" bestFit="1" customWidth="1"/>
    <col min="7527" max="7527" width="16.5" style="862" bestFit="1" customWidth="1"/>
    <col min="7528" max="7529" width="20.125" style="862" bestFit="1" customWidth="1"/>
    <col min="7530" max="7531" width="23" style="862" bestFit="1" customWidth="1"/>
    <col min="7532" max="7532" width="18.625" style="862" bestFit="1" customWidth="1"/>
    <col min="7533" max="7533" width="9.25" style="862" bestFit="1" customWidth="1"/>
    <col min="7534" max="7534" width="7.25" style="862" bestFit="1" customWidth="1"/>
    <col min="7535" max="7535" width="10.375" style="862" bestFit="1" customWidth="1"/>
    <col min="7536" max="7537" width="11.875" style="862" bestFit="1" customWidth="1"/>
    <col min="7538" max="7538" width="14.375" style="862" bestFit="1" customWidth="1"/>
    <col min="7539" max="7539" width="11.875" style="862" bestFit="1" customWidth="1"/>
    <col min="7540" max="7541" width="16.375" style="862" bestFit="1" customWidth="1"/>
    <col min="7542" max="7542" width="11.875" style="862" bestFit="1" customWidth="1"/>
    <col min="7543" max="7544" width="16.375" style="862" bestFit="1" customWidth="1"/>
    <col min="7545" max="7545" width="17.875" style="862" bestFit="1" customWidth="1"/>
    <col min="7546" max="7546" width="16.375" style="862" bestFit="1" customWidth="1"/>
    <col min="7547" max="7547" width="17.875" style="862" bestFit="1" customWidth="1"/>
    <col min="7548" max="7548" width="5.75" style="862" bestFit="1" customWidth="1"/>
    <col min="7549" max="7550" width="9.75" style="862" bestFit="1" customWidth="1"/>
    <col min="7551" max="7551" width="7.75" style="862" bestFit="1" customWidth="1"/>
    <col min="7552" max="7552" width="9.75" style="862" bestFit="1" customWidth="1"/>
    <col min="7553" max="7553" width="59.375" style="862" bestFit="1" customWidth="1"/>
    <col min="7554" max="7554" width="45.5" style="862" bestFit="1" customWidth="1"/>
    <col min="7555" max="7555" width="27.625" style="862" bestFit="1" customWidth="1"/>
    <col min="7556" max="7556" width="11.875" style="862" bestFit="1" customWidth="1"/>
    <col min="7557" max="7560" width="14.125" style="862" bestFit="1" customWidth="1"/>
    <col min="7561" max="7561" width="15.625" style="862" bestFit="1" customWidth="1"/>
    <col min="7562" max="7562" width="14.125" style="862" bestFit="1" customWidth="1"/>
    <col min="7563" max="7564" width="19.625" style="862" bestFit="1" customWidth="1"/>
    <col min="7565" max="7565" width="21.875" style="862" bestFit="1" customWidth="1"/>
    <col min="7566" max="7566" width="19.375" style="862" bestFit="1" customWidth="1"/>
    <col min="7567" max="7567" width="16.375" style="862" bestFit="1" customWidth="1"/>
    <col min="7568" max="7568" width="23" style="862" bestFit="1" customWidth="1"/>
    <col min="7569" max="7570" width="14.125" style="862" bestFit="1" customWidth="1"/>
    <col min="7571" max="7571" width="23.25" style="862" bestFit="1" customWidth="1"/>
    <col min="7572" max="7573" width="14.375" style="862" bestFit="1" customWidth="1"/>
    <col min="7574" max="7574" width="23.125" style="862" bestFit="1" customWidth="1"/>
    <col min="7575" max="7575" width="18.875" style="862" bestFit="1" customWidth="1"/>
    <col min="7576" max="7576" width="14.375" style="862" bestFit="1" customWidth="1"/>
    <col min="7577" max="7577" width="16.5" style="862" bestFit="1" customWidth="1"/>
    <col min="7578" max="7578" width="25.25" style="862" bestFit="1" customWidth="1"/>
    <col min="7579" max="7580" width="18.625" style="862" bestFit="1" customWidth="1"/>
    <col min="7581" max="7581" width="23" style="862" bestFit="1" customWidth="1"/>
    <col min="7582" max="7583" width="26.75" style="862" bestFit="1" customWidth="1"/>
    <col min="7584" max="7584" width="25.25" style="862" bestFit="1" customWidth="1"/>
    <col min="7585" max="7585" width="29.625" style="862" bestFit="1" customWidth="1"/>
    <col min="7586" max="7586" width="25.25" style="862" bestFit="1" customWidth="1"/>
    <col min="7587" max="7587" width="29.625" style="862" bestFit="1" customWidth="1"/>
    <col min="7588" max="7591" width="20.875" style="862" bestFit="1" customWidth="1"/>
    <col min="7592" max="7592" width="13.875" style="862" bestFit="1" customWidth="1"/>
    <col min="7593" max="7593" width="16.5" style="862" bestFit="1" customWidth="1"/>
    <col min="7594" max="7594" width="7.75" style="862" bestFit="1" customWidth="1"/>
    <col min="7595" max="7595" width="20.75" style="862" bestFit="1" customWidth="1"/>
    <col min="7596" max="7598" width="16.375" style="862" bestFit="1" customWidth="1"/>
    <col min="7599" max="7602" width="31" style="862" bestFit="1" customWidth="1"/>
    <col min="7603" max="7604" width="18.625" style="862" bestFit="1" customWidth="1"/>
    <col min="7605" max="7605" width="16.375" style="862" bestFit="1" customWidth="1"/>
    <col min="7606" max="7607" width="18.625" style="862" bestFit="1" customWidth="1"/>
    <col min="7608" max="7608" width="16.375" style="862" bestFit="1" customWidth="1"/>
    <col min="7609" max="7610" width="18.625" style="862" bestFit="1" customWidth="1"/>
    <col min="7611" max="7611" width="20.75" style="862" bestFit="1" customWidth="1"/>
    <col min="7612" max="7613" width="23" style="862" bestFit="1" customWidth="1"/>
    <col min="7614" max="7614" width="25.25" style="862" bestFit="1" customWidth="1"/>
    <col min="7615" max="7615" width="23" style="862" bestFit="1" customWidth="1"/>
    <col min="7616" max="7616" width="20.75" style="862" bestFit="1" customWidth="1"/>
    <col min="7617" max="7618" width="23" style="862" bestFit="1" customWidth="1"/>
    <col min="7619" max="7619" width="25.25" style="862" bestFit="1" customWidth="1"/>
    <col min="7620" max="7620" width="23" style="862" bestFit="1" customWidth="1"/>
    <col min="7621" max="7621" width="18.625" style="862" bestFit="1" customWidth="1"/>
    <col min="7622" max="7624" width="20.75" style="862" bestFit="1" customWidth="1"/>
    <col min="7625" max="7625" width="19.75" style="862" bestFit="1" customWidth="1"/>
    <col min="7626" max="7627" width="22" style="862" bestFit="1" customWidth="1"/>
    <col min="7628" max="7628" width="14.125" style="862" bestFit="1" customWidth="1"/>
    <col min="7629" max="7630" width="20.75" style="862" bestFit="1" customWidth="1"/>
    <col min="7631" max="7632" width="18.625" style="862" bestFit="1" customWidth="1"/>
    <col min="7633" max="7635" width="20.75" style="862" bestFit="1" customWidth="1"/>
    <col min="7636" max="7637" width="23" style="862" bestFit="1" customWidth="1"/>
    <col min="7638" max="7638" width="20.75" style="862" bestFit="1" customWidth="1"/>
    <col min="7639" max="7640" width="23" style="862" bestFit="1" customWidth="1"/>
    <col min="7641" max="7641" width="25.25" style="862" bestFit="1" customWidth="1"/>
    <col min="7642" max="7643" width="23" style="862" bestFit="1" customWidth="1"/>
    <col min="7644" max="7646" width="25.25" style="862" bestFit="1" customWidth="1"/>
    <col min="7647" max="7648" width="27.5" style="862" bestFit="1" customWidth="1"/>
    <col min="7649" max="7649" width="25.25" style="862" bestFit="1" customWidth="1"/>
    <col min="7650" max="7651" width="27.5" style="862" bestFit="1" customWidth="1"/>
    <col min="7652" max="7652" width="29.625" style="862" bestFit="1" customWidth="1"/>
    <col min="7653" max="7653" width="27.5" style="862" bestFit="1" customWidth="1"/>
    <col min="7654" max="7654" width="24.5" style="862" bestFit="1" customWidth="1"/>
    <col min="7655" max="7655" width="29" style="862" bestFit="1" customWidth="1"/>
    <col min="7656" max="7657" width="20.75" style="862" bestFit="1" customWidth="1"/>
    <col min="7658" max="7658" width="27.5" style="862" bestFit="1" customWidth="1"/>
    <col min="7659" max="7660" width="23" style="862" bestFit="1" customWidth="1"/>
    <col min="7661" max="7661" width="29.625" style="862" bestFit="1" customWidth="1"/>
    <col min="7662" max="7662" width="9.125" style="862" bestFit="1" customWidth="1"/>
    <col min="7663" max="7665" width="18.125" style="862" bestFit="1" customWidth="1"/>
    <col min="7666" max="7666" width="20.375" style="862" bestFit="1" customWidth="1"/>
    <col min="7667" max="7667" width="25.25" style="862" bestFit="1" customWidth="1"/>
    <col min="7668" max="7668" width="27.5" style="862" bestFit="1" customWidth="1"/>
    <col min="7669" max="7670" width="9.125" style="862" bestFit="1" customWidth="1"/>
    <col min="7671" max="7671" width="11.25" style="862" bestFit="1" customWidth="1"/>
    <col min="7672" max="7672" width="15" style="862" bestFit="1" customWidth="1"/>
    <col min="7673" max="7673" width="16.375" style="862" bestFit="1" customWidth="1"/>
    <col min="7674" max="7676" width="23.25" style="862" bestFit="1" customWidth="1"/>
    <col min="7677" max="7678" width="20.75" style="862" bestFit="1" customWidth="1"/>
    <col min="7679" max="7679" width="6.625" style="862" bestFit="1" customWidth="1"/>
    <col min="7680" max="7680" width="9" style="862"/>
    <col min="7681" max="7681" width="16.375" style="862" bestFit="1" customWidth="1"/>
    <col min="7682" max="7682" width="14.125" style="862" bestFit="1" customWidth="1"/>
    <col min="7683" max="7685" width="9.75" style="862" bestFit="1" customWidth="1"/>
    <col min="7686" max="7686" width="14.125" style="862" bestFit="1" customWidth="1"/>
    <col min="7687" max="7687" width="15.25" style="862" customWidth="1"/>
    <col min="7688" max="7688" width="14.125" style="862" bestFit="1" customWidth="1"/>
    <col min="7689" max="7689" width="15.25" style="862" bestFit="1" customWidth="1"/>
    <col min="7690" max="7692" width="13.625" style="862" bestFit="1" customWidth="1"/>
    <col min="7693" max="7693" width="12" style="862" bestFit="1" customWidth="1"/>
    <col min="7694" max="7694" width="22.125" style="862" bestFit="1" customWidth="1"/>
    <col min="7695" max="7696" width="30.125" style="862" bestFit="1" customWidth="1"/>
    <col min="7697" max="7698" width="21" style="862" bestFit="1" customWidth="1"/>
    <col min="7699" max="7699" width="18.75" style="862" bestFit="1" customWidth="1"/>
    <col min="7700" max="7700" width="21" style="862" bestFit="1" customWidth="1"/>
    <col min="7701" max="7702" width="9.75" style="862" bestFit="1" customWidth="1"/>
    <col min="7703" max="7703" width="18.875" style="862" bestFit="1" customWidth="1"/>
    <col min="7704" max="7704" width="9.75" style="862" bestFit="1" customWidth="1"/>
    <col min="7705" max="7705" width="18.875" style="862" bestFit="1" customWidth="1"/>
    <col min="7706" max="7707" width="9.75" style="862" bestFit="1" customWidth="1"/>
    <col min="7708" max="7709" width="12.125" style="862" bestFit="1" customWidth="1"/>
    <col min="7710" max="7710" width="7.125" style="862" bestFit="1" customWidth="1"/>
    <col min="7711" max="7711" width="9.75" style="862" bestFit="1" customWidth="1"/>
    <col min="7712" max="7712" width="15.5" style="862" bestFit="1" customWidth="1"/>
    <col min="7713" max="7713" width="19.375" style="862" bestFit="1" customWidth="1"/>
    <col min="7714" max="7714" width="5.75" style="862" bestFit="1" customWidth="1"/>
    <col min="7715" max="7715" width="9.75" style="862" bestFit="1" customWidth="1"/>
    <col min="7716" max="7716" width="11.875" style="862" bestFit="1" customWidth="1"/>
    <col min="7717" max="7717" width="9.125" style="862" bestFit="1" customWidth="1"/>
    <col min="7718" max="7718" width="10.5" style="862" bestFit="1" customWidth="1"/>
    <col min="7719" max="7719" width="16.375" style="862" bestFit="1" customWidth="1"/>
    <col min="7720" max="7720" width="12.125" style="862" bestFit="1" customWidth="1"/>
    <col min="7721" max="7721" width="10.375" style="862" bestFit="1" customWidth="1"/>
    <col min="7722" max="7722" width="11.875" style="862" bestFit="1" customWidth="1"/>
    <col min="7723" max="7731" width="16.375" style="862" bestFit="1" customWidth="1"/>
    <col min="7732" max="7732" width="10.625" style="862" bestFit="1" customWidth="1"/>
    <col min="7733" max="7733" width="11.875" style="862" bestFit="1" customWidth="1"/>
    <col min="7734" max="7734" width="16.375" style="862" bestFit="1" customWidth="1"/>
    <col min="7735" max="7735" width="20.75" style="862" bestFit="1" customWidth="1"/>
    <col min="7736" max="7736" width="16.375" style="862" bestFit="1" customWidth="1"/>
    <col min="7737" max="7737" width="20.75" style="862" bestFit="1" customWidth="1"/>
    <col min="7738" max="7738" width="16.375" style="862" bestFit="1" customWidth="1"/>
    <col min="7739" max="7739" width="20.75" style="862" bestFit="1" customWidth="1"/>
    <col min="7740" max="7740" width="16.375" style="862" bestFit="1" customWidth="1"/>
    <col min="7741" max="7741" width="20.75" style="862" bestFit="1" customWidth="1"/>
    <col min="7742" max="7742" width="16.375" style="862" bestFit="1" customWidth="1"/>
    <col min="7743" max="7743" width="20.75" style="862" bestFit="1" customWidth="1"/>
    <col min="7744" max="7744" width="14.125" style="862" bestFit="1" customWidth="1"/>
    <col min="7745" max="7745" width="18.625" style="862" bestFit="1" customWidth="1"/>
    <col min="7746" max="7746" width="16.375" style="862" bestFit="1" customWidth="1"/>
    <col min="7747" max="7747" width="20.75" style="862" bestFit="1" customWidth="1"/>
    <col min="7748" max="7748" width="16.375" style="862" bestFit="1" customWidth="1"/>
    <col min="7749" max="7749" width="20.75" style="862" bestFit="1" customWidth="1"/>
    <col min="7750" max="7755" width="23" style="862" bestFit="1" customWidth="1"/>
    <col min="7756" max="7757" width="18.625" style="862" bestFit="1" customWidth="1"/>
    <col min="7758" max="7758" width="10.5" style="862" bestFit="1" customWidth="1"/>
    <col min="7759" max="7759" width="11.875" style="862" bestFit="1" customWidth="1"/>
    <col min="7760" max="7760" width="10.5" style="862" bestFit="1" customWidth="1"/>
    <col min="7761" max="7762" width="11.875" style="862" bestFit="1" customWidth="1"/>
    <col min="7763" max="7763" width="16.375" style="862" bestFit="1" customWidth="1"/>
    <col min="7764" max="7764" width="17.875" style="862" bestFit="1" customWidth="1"/>
    <col min="7765" max="7765" width="22.25" style="862" bestFit="1" customWidth="1"/>
    <col min="7766" max="7766" width="7.75" style="862" bestFit="1" customWidth="1"/>
    <col min="7767" max="7769" width="11.875" style="862" bestFit="1" customWidth="1"/>
    <col min="7770" max="7770" width="16.375" style="862" bestFit="1" customWidth="1"/>
    <col min="7771" max="7773" width="11.875" style="862" bestFit="1" customWidth="1"/>
    <col min="7774" max="7774" width="14.125" style="862" bestFit="1" customWidth="1"/>
    <col min="7775" max="7775" width="11.875" style="862" bestFit="1" customWidth="1"/>
    <col min="7776" max="7776" width="16.375" style="862" bestFit="1" customWidth="1"/>
    <col min="7777" max="7777" width="18.625" style="862" bestFit="1" customWidth="1"/>
    <col min="7778" max="7778" width="10.5" style="862" bestFit="1" customWidth="1"/>
    <col min="7779" max="7779" width="14.25" style="862" bestFit="1" customWidth="1"/>
    <col min="7780" max="7781" width="13.375" style="862" bestFit="1" customWidth="1"/>
    <col min="7782" max="7782" width="16.375" style="862" bestFit="1" customWidth="1"/>
    <col min="7783" max="7783" width="16.5" style="862" bestFit="1" customWidth="1"/>
    <col min="7784" max="7785" width="20.125" style="862" bestFit="1" customWidth="1"/>
    <col min="7786" max="7787" width="23" style="862" bestFit="1" customWidth="1"/>
    <col min="7788" max="7788" width="18.625" style="862" bestFit="1" customWidth="1"/>
    <col min="7789" max="7789" width="9.25" style="862" bestFit="1" customWidth="1"/>
    <col min="7790" max="7790" width="7.25" style="862" bestFit="1" customWidth="1"/>
    <col min="7791" max="7791" width="10.375" style="862" bestFit="1" customWidth="1"/>
    <col min="7792" max="7793" width="11.875" style="862" bestFit="1" customWidth="1"/>
    <col min="7794" max="7794" width="14.375" style="862" bestFit="1" customWidth="1"/>
    <col min="7795" max="7795" width="11.875" style="862" bestFit="1" customWidth="1"/>
    <col min="7796" max="7797" width="16.375" style="862" bestFit="1" customWidth="1"/>
    <col min="7798" max="7798" width="11.875" style="862" bestFit="1" customWidth="1"/>
    <col min="7799" max="7800" width="16.375" style="862" bestFit="1" customWidth="1"/>
    <col min="7801" max="7801" width="17.875" style="862" bestFit="1" customWidth="1"/>
    <col min="7802" max="7802" width="16.375" style="862" bestFit="1" customWidth="1"/>
    <col min="7803" max="7803" width="17.875" style="862" bestFit="1" customWidth="1"/>
    <col min="7804" max="7804" width="5.75" style="862" bestFit="1" customWidth="1"/>
    <col min="7805" max="7806" width="9.75" style="862" bestFit="1" customWidth="1"/>
    <col min="7807" max="7807" width="7.75" style="862" bestFit="1" customWidth="1"/>
    <col min="7808" max="7808" width="9.75" style="862" bestFit="1" customWidth="1"/>
    <col min="7809" max="7809" width="59.375" style="862" bestFit="1" customWidth="1"/>
    <col min="7810" max="7810" width="45.5" style="862" bestFit="1" customWidth="1"/>
    <col min="7811" max="7811" width="27.625" style="862" bestFit="1" customWidth="1"/>
    <col min="7812" max="7812" width="11.875" style="862" bestFit="1" customWidth="1"/>
    <col min="7813" max="7816" width="14.125" style="862" bestFit="1" customWidth="1"/>
    <col min="7817" max="7817" width="15.625" style="862" bestFit="1" customWidth="1"/>
    <col min="7818" max="7818" width="14.125" style="862" bestFit="1" customWidth="1"/>
    <col min="7819" max="7820" width="19.625" style="862" bestFit="1" customWidth="1"/>
    <col min="7821" max="7821" width="21.875" style="862" bestFit="1" customWidth="1"/>
    <col min="7822" max="7822" width="19.375" style="862" bestFit="1" customWidth="1"/>
    <col min="7823" max="7823" width="16.375" style="862" bestFit="1" customWidth="1"/>
    <col min="7824" max="7824" width="23" style="862" bestFit="1" customWidth="1"/>
    <col min="7825" max="7826" width="14.125" style="862" bestFit="1" customWidth="1"/>
    <col min="7827" max="7827" width="23.25" style="862" bestFit="1" customWidth="1"/>
    <col min="7828" max="7829" width="14.375" style="862" bestFit="1" customWidth="1"/>
    <col min="7830" max="7830" width="23.125" style="862" bestFit="1" customWidth="1"/>
    <col min="7831" max="7831" width="18.875" style="862" bestFit="1" customWidth="1"/>
    <col min="7832" max="7832" width="14.375" style="862" bestFit="1" customWidth="1"/>
    <col min="7833" max="7833" width="16.5" style="862" bestFit="1" customWidth="1"/>
    <col min="7834" max="7834" width="25.25" style="862" bestFit="1" customWidth="1"/>
    <col min="7835" max="7836" width="18.625" style="862" bestFit="1" customWidth="1"/>
    <col min="7837" max="7837" width="23" style="862" bestFit="1" customWidth="1"/>
    <col min="7838" max="7839" width="26.75" style="862" bestFit="1" customWidth="1"/>
    <col min="7840" max="7840" width="25.25" style="862" bestFit="1" customWidth="1"/>
    <col min="7841" max="7841" width="29.625" style="862" bestFit="1" customWidth="1"/>
    <col min="7842" max="7842" width="25.25" style="862" bestFit="1" customWidth="1"/>
    <col min="7843" max="7843" width="29.625" style="862" bestFit="1" customWidth="1"/>
    <col min="7844" max="7847" width="20.875" style="862" bestFit="1" customWidth="1"/>
    <col min="7848" max="7848" width="13.875" style="862" bestFit="1" customWidth="1"/>
    <col min="7849" max="7849" width="16.5" style="862" bestFit="1" customWidth="1"/>
    <col min="7850" max="7850" width="7.75" style="862" bestFit="1" customWidth="1"/>
    <col min="7851" max="7851" width="20.75" style="862" bestFit="1" customWidth="1"/>
    <col min="7852" max="7854" width="16.375" style="862" bestFit="1" customWidth="1"/>
    <col min="7855" max="7858" width="31" style="862" bestFit="1" customWidth="1"/>
    <col min="7859" max="7860" width="18.625" style="862" bestFit="1" customWidth="1"/>
    <col min="7861" max="7861" width="16.375" style="862" bestFit="1" customWidth="1"/>
    <col min="7862" max="7863" width="18.625" style="862" bestFit="1" customWidth="1"/>
    <col min="7864" max="7864" width="16.375" style="862" bestFit="1" customWidth="1"/>
    <col min="7865" max="7866" width="18.625" style="862" bestFit="1" customWidth="1"/>
    <col min="7867" max="7867" width="20.75" style="862" bestFit="1" customWidth="1"/>
    <col min="7868" max="7869" width="23" style="862" bestFit="1" customWidth="1"/>
    <col min="7870" max="7870" width="25.25" style="862" bestFit="1" customWidth="1"/>
    <col min="7871" max="7871" width="23" style="862" bestFit="1" customWidth="1"/>
    <col min="7872" max="7872" width="20.75" style="862" bestFit="1" customWidth="1"/>
    <col min="7873" max="7874" width="23" style="862" bestFit="1" customWidth="1"/>
    <col min="7875" max="7875" width="25.25" style="862" bestFit="1" customWidth="1"/>
    <col min="7876" max="7876" width="23" style="862" bestFit="1" customWidth="1"/>
    <col min="7877" max="7877" width="18.625" style="862" bestFit="1" customWidth="1"/>
    <col min="7878" max="7880" width="20.75" style="862" bestFit="1" customWidth="1"/>
    <col min="7881" max="7881" width="19.75" style="862" bestFit="1" customWidth="1"/>
    <col min="7882" max="7883" width="22" style="862" bestFit="1" customWidth="1"/>
    <col min="7884" max="7884" width="14.125" style="862" bestFit="1" customWidth="1"/>
    <col min="7885" max="7886" width="20.75" style="862" bestFit="1" customWidth="1"/>
    <col min="7887" max="7888" width="18.625" style="862" bestFit="1" customWidth="1"/>
    <col min="7889" max="7891" width="20.75" style="862" bestFit="1" customWidth="1"/>
    <col min="7892" max="7893" width="23" style="862" bestFit="1" customWidth="1"/>
    <col min="7894" max="7894" width="20.75" style="862" bestFit="1" customWidth="1"/>
    <col min="7895" max="7896" width="23" style="862" bestFit="1" customWidth="1"/>
    <col min="7897" max="7897" width="25.25" style="862" bestFit="1" customWidth="1"/>
    <col min="7898" max="7899" width="23" style="862" bestFit="1" customWidth="1"/>
    <col min="7900" max="7902" width="25.25" style="862" bestFit="1" customWidth="1"/>
    <col min="7903" max="7904" width="27.5" style="862" bestFit="1" customWidth="1"/>
    <col min="7905" max="7905" width="25.25" style="862" bestFit="1" customWidth="1"/>
    <col min="7906" max="7907" width="27.5" style="862" bestFit="1" customWidth="1"/>
    <col min="7908" max="7908" width="29.625" style="862" bestFit="1" customWidth="1"/>
    <col min="7909" max="7909" width="27.5" style="862" bestFit="1" customWidth="1"/>
    <col min="7910" max="7910" width="24.5" style="862" bestFit="1" customWidth="1"/>
    <col min="7911" max="7911" width="29" style="862" bestFit="1" customWidth="1"/>
    <col min="7912" max="7913" width="20.75" style="862" bestFit="1" customWidth="1"/>
    <col min="7914" max="7914" width="27.5" style="862" bestFit="1" customWidth="1"/>
    <col min="7915" max="7916" width="23" style="862" bestFit="1" customWidth="1"/>
    <col min="7917" max="7917" width="29.625" style="862" bestFit="1" customWidth="1"/>
    <col min="7918" max="7918" width="9.125" style="862" bestFit="1" customWidth="1"/>
    <col min="7919" max="7921" width="18.125" style="862" bestFit="1" customWidth="1"/>
    <col min="7922" max="7922" width="20.375" style="862" bestFit="1" customWidth="1"/>
    <col min="7923" max="7923" width="25.25" style="862" bestFit="1" customWidth="1"/>
    <col min="7924" max="7924" width="27.5" style="862" bestFit="1" customWidth="1"/>
    <col min="7925" max="7926" width="9.125" style="862" bestFit="1" customWidth="1"/>
    <col min="7927" max="7927" width="11.25" style="862" bestFit="1" customWidth="1"/>
    <col min="7928" max="7928" width="15" style="862" bestFit="1" customWidth="1"/>
    <col min="7929" max="7929" width="16.375" style="862" bestFit="1" customWidth="1"/>
    <col min="7930" max="7932" width="23.25" style="862" bestFit="1" customWidth="1"/>
    <col min="7933" max="7934" width="20.75" style="862" bestFit="1" customWidth="1"/>
    <col min="7935" max="7935" width="6.625" style="862" bestFit="1" customWidth="1"/>
    <col min="7936" max="7936" width="9" style="862"/>
    <col min="7937" max="7937" width="16.375" style="862" bestFit="1" customWidth="1"/>
    <col min="7938" max="7938" width="14.125" style="862" bestFit="1" customWidth="1"/>
    <col min="7939" max="7941" width="9.75" style="862" bestFit="1" customWidth="1"/>
    <col min="7942" max="7942" width="14.125" style="862" bestFit="1" customWidth="1"/>
    <col min="7943" max="7943" width="15.25" style="862" customWidth="1"/>
    <col min="7944" max="7944" width="14.125" style="862" bestFit="1" customWidth="1"/>
    <col min="7945" max="7945" width="15.25" style="862" bestFit="1" customWidth="1"/>
    <col min="7946" max="7948" width="13.625" style="862" bestFit="1" customWidth="1"/>
    <col min="7949" max="7949" width="12" style="862" bestFit="1" customWidth="1"/>
    <col min="7950" max="7950" width="22.125" style="862" bestFit="1" customWidth="1"/>
    <col min="7951" max="7952" width="30.125" style="862" bestFit="1" customWidth="1"/>
    <col min="7953" max="7954" width="21" style="862" bestFit="1" customWidth="1"/>
    <col min="7955" max="7955" width="18.75" style="862" bestFit="1" customWidth="1"/>
    <col min="7956" max="7956" width="21" style="862" bestFit="1" customWidth="1"/>
    <col min="7957" max="7958" width="9.75" style="862" bestFit="1" customWidth="1"/>
    <col min="7959" max="7959" width="18.875" style="862" bestFit="1" customWidth="1"/>
    <col min="7960" max="7960" width="9.75" style="862" bestFit="1" customWidth="1"/>
    <col min="7961" max="7961" width="18.875" style="862" bestFit="1" customWidth="1"/>
    <col min="7962" max="7963" width="9.75" style="862" bestFit="1" customWidth="1"/>
    <col min="7964" max="7965" width="12.125" style="862" bestFit="1" customWidth="1"/>
    <col min="7966" max="7966" width="7.125" style="862" bestFit="1" customWidth="1"/>
    <col min="7967" max="7967" width="9.75" style="862" bestFit="1" customWidth="1"/>
    <col min="7968" max="7968" width="15.5" style="862" bestFit="1" customWidth="1"/>
    <col min="7969" max="7969" width="19.375" style="862" bestFit="1" customWidth="1"/>
    <col min="7970" max="7970" width="5.75" style="862" bestFit="1" customWidth="1"/>
    <col min="7971" max="7971" width="9.75" style="862" bestFit="1" customWidth="1"/>
    <col min="7972" max="7972" width="11.875" style="862" bestFit="1" customWidth="1"/>
    <col min="7973" max="7973" width="9.125" style="862" bestFit="1" customWidth="1"/>
    <col min="7974" max="7974" width="10.5" style="862" bestFit="1" customWidth="1"/>
    <col min="7975" max="7975" width="16.375" style="862" bestFit="1" customWidth="1"/>
    <col min="7976" max="7976" width="12.125" style="862" bestFit="1" customWidth="1"/>
    <col min="7977" max="7977" width="10.375" style="862" bestFit="1" customWidth="1"/>
    <col min="7978" max="7978" width="11.875" style="862" bestFit="1" customWidth="1"/>
    <col min="7979" max="7987" width="16.375" style="862" bestFit="1" customWidth="1"/>
    <col min="7988" max="7988" width="10.625" style="862" bestFit="1" customWidth="1"/>
    <col min="7989" max="7989" width="11.875" style="862" bestFit="1" customWidth="1"/>
    <col min="7990" max="7990" width="16.375" style="862" bestFit="1" customWidth="1"/>
    <col min="7991" max="7991" width="20.75" style="862" bestFit="1" customWidth="1"/>
    <col min="7992" max="7992" width="16.375" style="862" bestFit="1" customWidth="1"/>
    <col min="7993" max="7993" width="20.75" style="862" bestFit="1" customWidth="1"/>
    <col min="7994" max="7994" width="16.375" style="862" bestFit="1" customWidth="1"/>
    <col min="7995" max="7995" width="20.75" style="862" bestFit="1" customWidth="1"/>
    <col min="7996" max="7996" width="16.375" style="862" bestFit="1" customWidth="1"/>
    <col min="7997" max="7997" width="20.75" style="862" bestFit="1" customWidth="1"/>
    <col min="7998" max="7998" width="16.375" style="862" bestFit="1" customWidth="1"/>
    <col min="7999" max="7999" width="20.75" style="862" bestFit="1" customWidth="1"/>
    <col min="8000" max="8000" width="14.125" style="862" bestFit="1" customWidth="1"/>
    <col min="8001" max="8001" width="18.625" style="862" bestFit="1" customWidth="1"/>
    <col min="8002" max="8002" width="16.375" style="862" bestFit="1" customWidth="1"/>
    <col min="8003" max="8003" width="20.75" style="862" bestFit="1" customWidth="1"/>
    <col min="8004" max="8004" width="16.375" style="862" bestFit="1" customWidth="1"/>
    <col min="8005" max="8005" width="20.75" style="862" bestFit="1" customWidth="1"/>
    <col min="8006" max="8011" width="23" style="862" bestFit="1" customWidth="1"/>
    <col min="8012" max="8013" width="18.625" style="862" bestFit="1" customWidth="1"/>
    <col min="8014" max="8014" width="10.5" style="862" bestFit="1" customWidth="1"/>
    <col min="8015" max="8015" width="11.875" style="862" bestFit="1" customWidth="1"/>
    <col min="8016" max="8016" width="10.5" style="862" bestFit="1" customWidth="1"/>
    <col min="8017" max="8018" width="11.875" style="862" bestFit="1" customWidth="1"/>
    <col min="8019" max="8019" width="16.375" style="862" bestFit="1" customWidth="1"/>
    <col min="8020" max="8020" width="17.875" style="862" bestFit="1" customWidth="1"/>
    <col min="8021" max="8021" width="22.25" style="862" bestFit="1" customWidth="1"/>
    <col min="8022" max="8022" width="7.75" style="862" bestFit="1" customWidth="1"/>
    <col min="8023" max="8025" width="11.875" style="862" bestFit="1" customWidth="1"/>
    <col min="8026" max="8026" width="16.375" style="862" bestFit="1" customWidth="1"/>
    <col min="8027" max="8029" width="11.875" style="862" bestFit="1" customWidth="1"/>
    <col min="8030" max="8030" width="14.125" style="862" bestFit="1" customWidth="1"/>
    <col min="8031" max="8031" width="11.875" style="862" bestFit="1" customWidth="1"/>
    <col min="8032" max="8032" width="16.375" style="862" bestFit="1" customWidth="1"/>
    <col min="8033" max="8033" width="18.625" style="862" bestFit="1" customWidth="1"/>
    <col min="8034" max="8034" width="10.5" style="862" bestFit="1" customWidth="1"/>
    <col min="8035" max="8035" width="14.25" style="862" bestFit="1" customWidth="1"/>
    <col min="8036" max="8037" width="13.375" style="862" bestFit="1" customWidth="1"/>
    <col min="8038" max="8038" width="16.375" style="862" bestFit="1" customWidth="1"/>
    <col min="8039" max="8039" width="16.5" style="862" bestFit="1" customWidth="1"/>
    <col min="8040" max="8041" width="20.125" style="862" bestFit="1" customWidth="1"/>
    <col min="8042" max="8043" width="23" style="862" bestFit="1" customWidth="1"/>
    <col min="8044" max="8044" width="18.625" style="862" bestFit="1" customWidth="1"/>
    <col min="8045" max="8045" width="9.25" style="862" bestFit="1" customWidth="1"/>
    <col min="8046" max="8046" width="7.25" style="862" bestFit="1" customWidth="1"/>
    <col min="8047" max="8047" width="10.375" style="862" bestFit="1" customWidth="1"/>
    <col min="8048" max="8049" width="11.875" style="862" bestFit="1" customWidth="1"/>
    <col min="8050" max="8050" width="14.375" style="862" bestFit="1" customWidth="1"/>
    <col min="8051" max="8051" width="11.875" style="862" bestFit="1" customWidth="1"/>
    <col min="8052" max="8053" width="16.375" style="862" bestFit="1" customWidth="1"/>
    <col min="8054" max="8054" width="11.875" style="862" bestFit="1" customWidth="1"/>
    <col min="8055" max="8056" width="16.375" style="862" bestFit="1" customWidth="1"/>
    <col min="8057" max="8057" width="17.875" style="862" bestFit="1" customWidth="1"/>
    <col min="8058" max="8058" width="16.375" style="862" bestFit="1" customWidth="1"/>
    <col min="8059" max="8059" width="17.875" style="862" bestFit="1" customWidth="1"/>
    <col min="8060" max="8060" width="5.75" style="862" bestFit="1" customWidth="1"/>
    <col min="8061" max="8062" width="9.75" style="862" bestFit="1" customWidth="1"/>
    <col min="8063" max="8063" width="7.75" style="862" bestFit="1" customWidth="1"/>
    <col min="8064" max="8064" width="9.75" style="862" bestFit="1" customWidth="1"/>
    <col min="8065" max="8065" width="59.375" style="862" bestFit="1" customWidth="1"/>
    <col min="8066" max="8066" width="45.5" style="862" bestFit="1" customWidth="1"/>
    <col min="8067" max="8067" width="27.625" style="862" bestFit="1" customWidth="1"/>
    <col min="8068" max="8068" width="11.875" style="862" bestFit="1" customWidth="1"/>
    <col min="8069" max="8072" width="14.125" style="862" bestFit="1" customWidth="1"/>
    <col min="8073" max="8073" width="15.625" style="862" bestFit="1" customWidth="1"/>
    <col min="8074" max="8074" width="14.125" style="862" bestFit="1" customWidth="1"/>
    <col min="8075" max="8076" width="19.625" style="862" bestFit="1" customWidth="1"/>
    <col min="8077" max="8077" width="21.875" style="862" bestFit="1" customWidth="1"/>
    <col min="8078" max="8078" width="19.375" style="862" bestFit="1" customWidth="1"/>
    <col min="8079" max="8079" width="16.375" style="862" bestFit="1" customWidth="1"/>
    <col min="8080" max="8080" width="23" style="862" bestFit="1" customWidth="1"/>
    <col min="8081" max="8082" width="14.125" style="862" bestFit="1" customWidth="1"/>
    <col min="8083" max="8083" width="23.25" style="862" bestFit="1" customWidth="1"/>
    <col min="8084" max="8085" width="14.375" style="862" bestFit="1" customWidth="1"/>
    <col min="8086" max="8086" width="23.125" style="862" bestFit="1" customWidth="1"/>
    <col min="8087" max="8087" width="18.875" style="862" bestFit="1" customWidth="1"/>
    <col min="8088" max="8088" width="14.375" style="862" bestFit="1" customWidth="1"/>
    <col min="8089" max="8089" width="16.5" style="862" bestFit="1" customWidth="1"/>
    <col min="8090" max="8090" width="25.25" style="862" bestFit="1" customWidth="1"/>
    <col min="8091" max="8092" width="18.625" style="862" bestFit="1" customWidth="1"/>
    <col min="8093" max="8093" width="23" style="862" bestFit="1" customWidth="1"/>
    <col min="8094" max="8095" width="26.75" style="862" bestFit="1" customWidth="1"/>
    <col min="8096" max="8096" width="25.25" style="862" bestFit="1" customWidth="1"/>
    <col min="8097" max="8097" width="29.625" style="862" bestFit="1" customWidth="1"/>
    <col min="8098" max="8098" width="25.25" style="862" bestFit="1" customWidth="1"/>
    <col min="8099" max="8099" width="29.625" style="862" bestFit="1" customWidth="1"/>
    <col min="8100" max="8103" width="20.875" style="862" bestFit="1" customWidth="1"/>
    <col min="8104" max="8104" width="13.875" style="862" bestFit="1" customWidth="1"/>
    <col min="8105" max="8105" width="16.5" style="862" bestFit="1" customWidth="1"/>
    <col min="8106" max="8106" width="7.75" style="862" bestFit="1" customWidth="1"/>
    <col min="8107" max="8107" width="20.75" style="862" bestFit="1" customWidth="1"/>
    <col min="8108" max="8110" width="16.375" style="862" bestFit="1" customWidth="1"/>
    <col min="8111" max="8114" width="31" style="862" bestFit="1" customWidth="1"/>
    <col min="8115" max="8116" width="18.625" style="862" bestFit="1" customWidth="1"/>
    <col min="8117" max="8117" width="16.375" style="862" bestFit="1" customWidth="1"/>
    <col min="8118" max="8119" width="18.625" style="862" bestFit="1" customWidth="1"/>
    <col min="8120" max="8120" width="16.375" style="862" bestFit="1" customWidth="1"/>
    <col min="8121" max="8122" width="18.625" style="862" bestFit="1" customWidth="1"/>
    <col min="8123" max="8123" width="20.75" style="862" bestFit="1" customWidth="1"/>
    <col min="8124" max="8125" width="23" style="862" bestFit="1" customWidth="1"/>
    <col min="8126" max="8126" width="25.25" style="862" bestFit="1" customWidth="1"/>
    <col min="8127" max="8127" width="23" style="862" bestFit="1" customWidth="1"/>
    <col min="8128" max="8128" width="20.75" style="862" bestFit="1" customWidth="1"/>
    <col min="8129" max="8130" width="23" style="862" bestFit="1" customWidth="1"/>
    <col min="8131" max="8131" width="25.25" style="862" bestFit="1" customWidth="1"/>
    <col min="8132" max="8132" width="23" style="862" bestFit="1" customWidth="1"/>
    <col min="8133" max="8133" width="18.625" style="862" bestFit="1" customWidth="1"/>
    <col min="8134" max="8136" width="20.75" style="862" bestFit="1" customWidth="1"/>
    <col min="8137" max="8137" width="19.75" style="862" bestFit="1" customWidth="1"/>
    <col min="8138" max="8139" width="22" style="862" bestFit="1" customWidth="1"/>
    <col min="8140" max="8140" width="14.125" style="862" bestFit="1" customWidth="1"/>
    <col min="8141" max="8142" width="20.75" style="862" bestFit="1" customWidth="1"/>
    <col min="8143" max="8144" width="18.625" style="862" bestFit="1" customWidth="1"/>
    <col min="8145" max="8147" width="20.75" style="862" bestFit="1" customWidth="1"/>
    <col min="8148" max="8149" width="23" style="862" bestFit="1" customWidth="1"/>
    <col min="8150" max="8150" width="20.75" style="862" bestFit="1" customWidth="1"/>
    <col min="8151" max="8152" width="23" style="862" bestFit="1" customWidth="1"/>
    <col min="8153" max="8153" width="25.25" style="862" bestFit="1" customWidth="1"/>
    <col min="8154" max="8155" width="23" style="862" bestFit="1" customWidth="1"/>
    <col min="8156" max="8158" width="25.25" style="862" bestFit="1" customWidth="1"/>
    <col min="8159" max="8160" width="27.5" style="862" bestFit="1" customWidth="1"/>
    <col min="8161" max="8161" width="25.25" style="862" bestFit="1" customWidth="1"/>
    <col min="8162" max="8163" width="27.5" style="862" bestFit="1" customWidth="1"/>
    <col min="8164" max="8164" width="29.625" style="862" bestFit="1" customWidth="1"/>
    <col min="8165" max="8165" width="27.5" style="862" bestFit="1" customWidth="1"/>
    <col min="8166" max="8166" width="24.5" style="862" bestFit="1" customWidth="1"/>
    <col min="8167" max="8167" width="29" style="862" bestFit="1" customWidth="1"/>
    <col min="8168" max="8169" width="20.75" style="862" bestFit="1" customWidth="1"/>
    <col min="8170" max="8170" width="27.5" style="862" bestFit="1" customWidth="1"/>
    <col min="8171" max="8172" width="23" style="862" bestFit="1" customWidth="1"/>
    <col min="8173" max="8173" width="29.625" style="862" bestFit="1" customWidth="1"/>
    <col min="8174" max="8174" width="9.125" style="862" bestFit="1" customWidth="1"/>
    <col min="8175" max="8177" width="18.125" style="862" bestFit="1" customWidth="1"/>
    <col min="8178" max="8178" width="20.375" style="862" bestFit="1" customWidth="1"/>
    <col min="8179" max="8179" width="25.25" style="862" bestFit="1" customWidth="1"/>
    <col min="8180" max="8180" width="27.5" style="862" bestFit="1" customWidth="1"/>
    <col min="8181" max="8182" width="9.125" style="862" bestFit="1" customWidth="1"/>
    <col min="8183" max="8183" width="11.25" style="862" bestFit="1" customWidth="1"/>
    <col min="8184" max="8184" width="15" style="862" bestFit="1" customWidth="1"/>
    <col min="8185" max="8185" width="16.375" style="862" bestFit="1" customWidth="1"/>
    <col min="8186" max="8188" width="23.25" style="862" bestFit="1" customWidth="1"/>
    <col min="8189" max="8190" width="20.75" style="862" bestFit="1" customWidth="1"/>
    <col min="8191" max="8191" width="6.625" style="862" bestFit="1" customWidth="1"/>
    <col min="8192" max="8192" width="9" style="862"/>
    <col min="8193" max="8193" width="16.375" style="862" bestFit="1" customWidth="1"/>
    <col min="8194" max="8194" width="14.125" style="862" bestFit="1" customWidth="1"/>
    <col min="8195" max="8197" width="9.75" style="862" bestFit="1" customWidth="1"/>
    <col min="8198" max="8198" width="14.125" style="862" bestFit="1" customWidth="1"/>
    <col min="8199" max="8199" width="15.25" style="862" customWidth="1"/>
    <col min="8200" max="8200" width="14.125" style="862" bestFit="1" customWidth="1"/>
    <col min="8201" max="8201" width="15.25" style="862" bestFit="1" customWidth="1"/>
    <col min="8202" max="8204" width="13.625" style="862" bestFit="1" customWidth="1"/>
    <col min="8205" max="8205" width="12" style="862" bestFit="1" customWidth="1"/>
    <col min="8206" max="8206" width="22.125" style="862" bestFit="1" customWidth="1"/>
    <col min="8207" max="8208" width="30.125" style="862" bestFit="1" customWidth="1"/>
    <col min="8209" max="8210" width="21" style="862" bestFit="1" customWidth="1"/>
    <col min="8211" max="8211" width="18.75" style="862" bestFit="1" customWidth="1"/>
    <col min="8212" max="8212" width="21" style="862" bestFit="1" customWidth="1"/>
    <col min="8213" max="8214" width="9.75" style="862" bestFit="1" customWidth="1"/>
    <col min="8215" max="8215" width="18.875" style="862" bestFit="1" customWidth="1"/>
    <col min="8216" max="8216" width="9.75" style="862" bestFit="1" customWidth="1"/>
    <col min="8217" max="8217" width="18.875" style="862" bestFit="1" customWidth="1"/>
    <col min="8218" max="8219" width="9.75" style="862" bestFit="1" customWidth="1"/>
    <col min="8220" max="8221" width="12.125" style="862" bestFit="1" customWidth="1"/>
    <col min="8222" max="8222" width="7.125" style="862" bestFit="1" customWidth="1"/>
    <col min="8223" max="8223" width="9.75" style="862" bestFit="1" customWidth="1"/>
    <col min="8224" max="8224" width="15.5" style="862" bestFit="1" customWidth="1"/>
    <col min="8225" max="8225" width="19.375" style="862" bestFit="1" customWidth="1"/>
    <col min="8226" max="8226" width="5.75" style="862" bestFit="1" customWidth="1"/>
    <col min="8227" max="8227" width="9.75" style="862" bestFit="1" customWidth="1"/>
    <col min="8228" max="8228" width="11.875" style="862" bestFit="1" customWidth="1"/>
    <col min="8229" max="8229" width="9.125" style="862" bestFit="1" customWidth="1"/>
    <col min="8230" max="8230" width="10.5" style="862" bestFit="1" customWidth="1"/>
    <col min="8231" max="8231" width="16.375" style="862" bestFit="1" customWidth="1"/>
    <col min="8232" max="8232" width="12.125" style="862" bestFit="1" customWidth="1"/>
    <col min="8233" max="8233" width="10.375" style="862" bestFit="1" customWidth="1"/>
    <col min="8234" max="8234" width="11.875" style="862" bestFit="1" customWidth="1"/>
    <col min="8235" max="8243" width="16.375" style="862" bestFit="1" customWidth="1"/>
    <col min="8244" max="8244" width="10.625" style="862" bestFit="1" customWidth="1"/>
    <col min="8245" max="8245" width="11.875" style="862" bestFit="1" customWidth="1"/>
    <col min="8246" max="8246" width="16.375" style="862" bestFit="1" customWidth="1"/>
    <col min="8247" max="8247" width="20.75" style="862" bestFit="1" customWidth="1"/>
    <col min="8248" max="8248" width="16.375" style="862" bestFit="1" customWidth="1"/>
    <col min="8249" max="8249" width="20.75" style="862" bestFit="1" customWidth="1"/>
    <col min="8250" max="8250" width="16.375" style="862" bestFit="1" customWidth="1"/>
    <col min="8251" max="8251" width="20.75" style="862" bestFit="1" customWidth="1"/>
    <col min="8252" max="8252" width="16.375" style="862" bestFit="1" customWidth="1"/>
    <col min="8253" max="8253" width="20.75" style="862" bestFit="1" customWidth="1"/>
    <col min="8254" max="8254" width="16.375" style="862" bestFit="1" customWidth="1"/>
    <col min="8255" max="8255" width="20.75" style="862" bestFit="1" customWidth="1"/>
    <col min="8256" max="8256" width="14.125" style="862" bestFit="1" customWidth="1"/>
    <col min="8257" max="8257" width="18.625" style="862" bestFit="1" customWidth="1"/>
    <col min="8258" max="8258" width="16.375" style="862" bestFit="1" customWidth="1"/>
    <col min="8259" max="8259" width="20.75" style="862" bestFit="1" customWidth="1"/>
    <col min="8260" max="8260" width="16.375" style="862" bestFit="1" customWidth="1"/>
    <col min="8261" max="8261" width="20.75" style="862" bestFit="1" customWidth="1"/>
    <col min="8262" max="8267" width="23" style="862" bestFit="1" customWidth="1"/>
    <col min="8268" max="8269" width="18.625" style="862" bestFit="1" customWidth="1"/>
    <col min="8270" max="8270" width="10.5" style="862" bestFit="1" customWidth="1"/>
    <col min="8271" max="8271" width="11.875" style="862" bestFit="1" customWidth="1"/>
    <col min="8272" max="8272" width="10.5" style="862" bestFit="1" customWidth="1"/>
    <col min="8273" max="8274" width="11.875" style="862" bestFit="1" customWidth="1"/>
    <col min="8275" max="8275" width="16.375" style="862" bestFit="1" customWidth="1"/>
    <col min="8276" max="8276" width="17.875" style="862" bestFit="1" customWidth="1"/>
    <col min="8277" max="8277" width="22.25" style="862" bestFit="1" customWidth="1"/>
    <col min="8278" max="8278" width="7.75" style="862" bestFit="1" customWidth="1"/>
    <col min="8279" max="8281" width="11.875" style="862" bestFit="1" customWidth="1"/>
    <col min="8282" max="8282" width="16.375" style="862" bestFit="1" customWidth="1"/>
    <col min="8283" max="8285" width="11.875" style="862" bestFit="1" customWidth="1"/>
    <col min="8286" max="8286" width="14.125" style="862" bestFit="1" customWidth="1"/>
    <col min="8287" max="8287" width="11.875" style="862" bestFit="1" customWidth="1"/>
    <col min="8288" max="8288" width="16.375" style="862" bestFit="1" customWidth="1"/>
    <col min="8289" max="8289" width="18.625" style="862" bestFit="1" customWidth="1"/>
    <col min="8290" max="8290" width="10.5" style="862" bestFit="1" customWidth="1"/>
    <col min="8291" max="8291" width="14.25" style="862" bestFit="1" customWidth="1"/>
    <col min="8292" max="8293" width="13.375" style="862" bestFit="1" customWidth="1"/>
    <col min="8294" max="8294" width="16.375" style="862" bestFit="1" customWidth="1"/>
    <col min="8295" max="8295" width="16.5" style="862" bestFit="1" customWidth="1"/>
    <col min="8296" max="8297" width="20.125" style="862" bestFit="1" customWidth="1"/>
    <col min="8298" max="8299" width="23" style="862" bestFit="1" customWidth="1"/>
    <col min="8300" max="8300" width="18.625" style="862" bestFit="1" customWidth="1"/>
    <col min="8301" max="8301" width="9.25" style="862" bestFit="1" customWidth="1"/>
    <col min="8302" max="8302" width="7.25" style="862" bestFit="1" customWidth="1"/>
    <col min="8303" max="8303" width="10.375" style="862" bestFit="1" customWidth="1"/>
    <col min="8304" max="8305" width="11.875" style="862" bestFit="1" customWidth="1"/>
    <col min="8306" max="8306" width="14.375" style="862" bestFit="1" customWidth="1"/>
    <col min="8307" max="8307" width="11.875" style="862" bestFit="1" customWidth="1"/>
    <col min="8308" max="8309" width="16.375" style="862" bestFit="1" customWidth="1"/>
    <col min="8310" max="8310" width="11.875" style="862" bestFit="1" customWidth="1"/>
    <col min="8311" max="8312" width="16.375" style="862" bestFit="1" customWidth="1"/>
    <col min="8313" max="8313" width="17.875" style="862" bestFit="1" customWidth="1"/>
    <col min="8314" max="8314" width="16.375" style="862" bestFit="1" customWidth="1"/>
    <col min="8315" max="8315" width="17.875" style="862" bestFit="1" customWidth="1"/>
    <col min="8316" max="8316" width="5.75" style="862" bestFit="1" customWidth="1"/>
    <col min="8317" max="8318" width="9.75" style="862" bestFit="1" customWidth="1"/>
    <col min="8319" max="8319" width="7.75" style="862" bestFit="1" customWidth="1"/>
    <col min="8320" max="8320" width="9.75" style="862" bestFit="1" customWidth="1"/>
    <col min="8321" max="8321" width="59.375" style="862" bestFit="1" customWidth="1"/>
    <col min="8322" max="8322" width="45.5" style="862" bestFit="1" customWidth="1"/>
    <col min="8323" max="8323" width="27.625" style="862" bestFit="1" customWidth="1"/>
    <col min="8324" max="8324" width="11.875" style="862" bestFit="1" customWidth="1"/>
    <col min="8325" max="8328" width="14.125" style="862" bestFit="1" customWidth="1"/>
    <col min="8329" max="8329" width="15.625" style="862" bestFit="1" customWidth="1"/>
    <col min="8330" max="8330" width="14.125" style="862" bestFit="1" customWidth="1"/>
    <col min="8331" max="8332" width="19.625" style="862" bestFit="1" customWidth="1"/>
    <col min="8333" max="8333" width="21.875" style="862" bestFit="1" customWidth="1"/>
    <col min="8334" max="8334" width="19.375" style="862" bestFit="1" customWidth="1"/>
    <col min="8335" max="8335" width="16.375" style="862" bestFit="1" customWidth="1"/>
    <col min="8336" max="8336" width="23" style="862" bestFit="1" customWidth="1"/>
    <col min="8337" max="8338" width="14.125" style="862" bestFit="1" customWidth="1"/>
    <col min="8339" max="8339" width="23.25" style="862" bestFit="1" customWidth="1"/>
    <col min="8340" max="8341" width="14.375" style="862" bestFit="1" customWidth="1"/>
    <col min="8342" max="8342" width="23.125" style="862" bestFit="1" customWidth="1"/>
    <col min="8343" max="8343" width="18.875" style="862" bestFit="1" customWidth="1"/>
    <col min="8344" max="8344" width="14.375" style="862" bestFit="1" customWidth="1"/>
    <col min="8345" max="8345" width="16.5" style="862" bestFit="1" customWidth="1"/>
    <col min="8346" max="8346" width="25.25" style="862" bestFit="1" customWidth="1"/>
    <col min="8347" max="8348" width="18.625" style="862" bestFit="1" customWidth="1"/>
    <col min="8349" max="8349" width="23" style="862" bestFit="1" customWidth="1"/>
    <col min="8350" max="8351" width="26.75" style="862" bestFit="1" customWidth="1"/>
    <col min="8352" max="8352" width="25.25" style="862" bestFit="1" customWidth="1"/>
    <col min="8353" max="8353" width="29.625" style="862" bestFit="1" customWidth="1"/>
    <col min="8354" max="8354" width="25.25" style="862" bestFit="1" customWidth="1"/>
    <col min="8355" max="8355" width="29.625" style="862" bestFit="1" customWidth="1"/>
    <col min="8356" max="8359" width="20.875" style="862" bestFit="1" customWidth="1"/>
    <col min="8360" max="8360" width="13.875" style="862" bestFit="1" customWidth="1"/>
    <col min="8361" max="8361" width="16.5" style="862" bestFit="1" customWidth="1"/>
    <col min="8362" max="8362" width="7.75" style="862" bestFit="1" customWidth="1"/>
    <col min="8363" max="8363" width="20.75" style="862" bestFit="1" customWidth="1"/>
    <col min="8364" max="8366" width="16.375" style="862" bestFit="1" customWidth="1"/>
    <col min="8367" max="8370" width="31" style="862" bestFit="1" customWidth="1"/>
    <col min="8371" max="8372" width="18.625" style="862" bestFit="1" customWidth="1"/>
    <col min="8373" max="8373" width="16.375" style="862" bestFit="1" customWidth="1"/>
    <col min="8374" max="8375" width="18.625" style="862" bestFit="1" customWidth="1"/>
    <col min="8376" max="8376" width="16.375" style="862" bestFit="1" customWidth="1"/>
    <col min="8377" max="8378" width="18.625" style="862" bestFit="1" customWidth="1"/>
    <col min="8379" max="8379" width="20.75" style="862" bestFit="1" customWidth="1"/>
    <col min="8380" max="8381" width="23" style="862" bestFit="1" customWidth="1"/>
    <col min="8382" max="8382" width="25.25" style="862" bestFit="1" customWidth="1"/>
    <col min="8383" max="8383" width="23" style="862" bestFit="1" customWidth="1"/>
    <col min="8384" max="8384" width="20.75" style="862" bestFit="1" customWidth="1"/>
    <col min="8385" max="8386" width="23" style="862" bestFit="1" customWidth="1"/>
    <col min="8387" max="8387" width="25.25" style="862" bestFit="1" customWidth="1"/>
    <col min="8388" max="8388" width="23" style="862" bestFit="1" customWidth="1"/>
    <col min="8389" max="8389" width="18.625" style="862" bestFit="1" customWidth="1"/>
    <col min="8390" max="8392" width="20.75" style="862" bestFit="1" customWidth="1"/>
    <col min="8393" max="8393" width="19.75" style="862" bestFit="1" customWidth="1"/>
    <col min="8394" max="8395" width="22" style="862" bestFit="1" customWidth="1"/>
    <col min="8396" max="8396" width="14.125" style="862" bestFit="1" customWidth="1"/>
    <col min="8397" max="8398" width="20.75" style="862" bestFit="1" customWidth="1"/>
    <col min="8399" max="8400" width="18.625" style="862" bestFit="1" customWidth="1"/>
    <col min="8401" max="8403" width="20.75" style="862" bestFit="1" customWidth="1"/>
    <col min="8404" max="8405" width="23" style="862" bestFit="1" customWidth="1"/>
    <col min="8406" max="8406" width="20.75" style="862" bestFit="1" customWidth="1"/>
    <col min="8407" max="8408" width="23" style="862" bestFit="1" customWidth="1"/>
    <col min="8409" max="8409" width="25.25" style="862" bestFit="1" customWidth="1"/>
    <col min="8410" max="8411" width="23" style="862" bestFit="1" customWidth="1"/>
    <col min="8412" max="8414" width="25.25" style="862" bestFit="1" customWidth="1"/>
    <col min="8415" max="8416" width="27.5" style="862" bestFit="1" customWidth="1"/>
    <col min="8417" max="8417" width="25.25" style="862" bestFit="1" customWidth="1"/>
    <col min="8418" max="8419" width="27.5" style="862" bestFit="1" customWidth="1"/>
    <col min="8420" max="8420" width="29.625" style="862" bestFit="1" customWidth="1"/>
    <col min="8421" max="8421" width="27.5" style="862" bestFit="1" customWidth="1"/>
    <col min="8422" max="8422" width="24.5" style="862" bestFit="1" customWidth="1"/>
    <col min="8423" max="8423" width="29" style="862" bestFit="1" customWidth="1"/>
    <col min="8424" max="8425" width="20.75" style="862" bestFit="1" customWidth="1"/>
    <col min="8426" max="8426" width="27.5" style="862" bestFit="1" customWidth="1"/>
    <col min="8427" max="8428" width="23" style="862" bestFit="1" customWidth="1"/>
    <col min="8429" max="8429" width="29.625" style="862" bestFit="1" customWidth="1"/>
    <col min="8430" max="8430" width="9.125" style="862" bestFit="1" customWidth="1"/>
    <col min="8431" max="8433" width="18.125" style="862" bestFit="1" customWidth="1"/>
    <col min="8434" max="8434" width="20.375" style="862" bestFit="1" customWidth="1"/>
    <col min="8435" max="8435" width="25.25" style="862" bestFit="1" customWidth="1"/>
    <col min="8436" max="8436" width="27.5" style="862" bestFit="1" customWidth="1"/>
    <col min="8437" max="8438" width="9.125" style="862" bestFit="1" customWidth="1"/>
    <col min="8439" max="8439" width="11.25" style="862" bestFit="1" customWidth="1"/>
    <col min="8440" max="8440" width="15" style="862" bestFit="1" customWidth="1"/>
    <col min="8441" max="8441" width="16.375" style="862" bestFit="1" customWidth="1"/>
    <col min="8442" max="8444" width="23.25" style="862" bestFit="1" customWidth="1"/>
    <col min="8445" max="8446" width="20.75" style="862" bestFit="1" customWidth="1"/>
    <col min="8447" max="8447" width="6.625" style="862" bestFit="1" customWidth="1"/>
    <col min="8448" max="8448" width="9" style="862"/>
    <col min="8449" max="8449" width="16.375" style="862" bestFit="1" customWidth="1"/>
    <col min="8450" max="8450" width="14.125" style="862" bestFit="1" customWidth="1"/>
    <col min="8451" max="8453" width="9.75" style="862" bestFit="1" customWidth="1"/>
    <col min="8454" max="8454" width="14.125" style="862" bestFit="1" customWidth="1"/>
    <col min="8455" max="8455" width="15.25" style="862" customWidth="1"/>
    <col min="8456" max="8456" width="14.125" style="862" bestFit="1" customWidth="1"/>
    <col min="8457" max="8457" width="15.25" style="862" bestFit="1" customWidth="1"/>
    <col min="8458" max="8460" width="13.625" style="862" bestFit="1" customWidth="1"/>
    <col min="8461" max="8461" width="12" style="862" bestFit="1" customWidth="1"/>
    <col min="8462" max="8462" width="22.125" style="862" bestFit="1" customWidth="1"/>
    <col min="8463" max="8464" width="30.125" style="862" bestFit="1" customWidth="1"/>
    <col min="8465" max="8466" width="21" style="862" bestFit="1" customWidth="1"/>
    <col min="8467" max="8467" width="18.75" style="862" bestFit="1" customWidth="1"/>
    <col min="8468" max="8468" width="21" style="862" bestFit="1" customWidth="1"/>
    <col min="8469" max="8470" width="9.75" style="862" bestFit="1" customWidth="1"/>
    <col min="8471" max="8471" width="18.875" style="862" bestFit="1" customWidth="1"/>
    <col min="8472" max="8472" width="9.75" style="862" bestFit="1" customWidth="1"/>
    <col min="8473" max="8473" width="18.875" style="862" bestFit="1" customWidth="1"/>
    <col min="8474" max="8475" width="9.75" style="862" bestFit="1" customWidth="1"/>
    <col min="8476" max="8477" width="12.125" style="862" bestFit="1" customWidth="1"/>
    <col min="8478" max="8478" width="7.125" style="862" bestFit="1" customWidth="1"/>
    <col min="8479" max="8479" width="9.75" style="862" bestFit="1" customWidth="1"/>
    <col min="8480" max="8480" width="15.5" style="862" bestFit="1" customWidth="1"/>
    <col min="8481" max="8481" width="19.375" style="862" bestFit="1" customWidth="1"/>
    <col min="8482" max="8482" width="5.75" style="862" bestFit="1" customWidth="1"/>
    <col min="8483" max="8483" width="9.75" style="862" bestFit="1" customWidth="1"/>
    <col min="8484" max="8484" width="11.875" style="862" bestFit="1" customWidth="1"/>
    <col min="8485" max="8485" width="9.125" style="862" bestFit="1" customWidth="1"/>
    <col min="8486" max="8486" width="10.5" style="862" bestFit="1" customWidth="1"/>
    <col min="8487" max="8487" width="16.375" style="862" bestFit="1" customWidth="1"/>
    <col min="8488" max="8488" width="12.125" style="862" bestFit="1" customWidth="1"/>
    <col min="8489" max="8489" width="10.375" style="862" bestFit="1" customWidth="1"/>
    <col min="8490" max="8490" width="11.875" style="862" bestFit="1" customWidth="1"/>
    <col min="8491" max="8499" width="16.375" style="862" bestFit="1" customWidth="1"/>
    <col min="8500" max="8500" width="10.625" style="862" bestFit="1" customWidth="1"/>
    <col min="8501" max="8501" width="11.875" style="862" bestFit="1" customWidth="1"/>
    <col min="8502" max="8502" width="16.375" style="862" bestFit="1" customWidth="1"/>
    <col min="8503" max="8503" width="20.75" style="862" bestFit="1" customWidth="1"/>
    <col min="8504" max="8504" width="16.375" style="862" bestFit="1" customWidth="1"/>
    <col min="8505" max="8505" width="20.75" style="862" bestFit="1" customWidth="1"/>
    <col min="8506" max="8506" width="16.375" style="862" bestFit="1" customWidth="1"/>
    <col min="8507" max="8507" width="20.75" style="862" bestFit="1" customWidth="1"/>
    <col min="8508" max="8508" width="16.375" style="862" bestFit="1" customWidth="1"/>
    <col min="8509" max="8509" width="20.75" style="862" bestFit="1" customWidth="1"/>
    <col min="8510" max="8510" width="16.375" style="862" bestFit="1" customWidth="1"/>
    <col min="8511" max="8511" width="20.75" style="862" bestFit="1" customWidth="1"/>
    <col min="8512" max="8512" width="14.125" style="862" bestFit="1" customWidth="1"/>
    <col min="8513" max="8513" width="18.625" style="862" bestFit="1" customWidth="1"/>
    <col min="8514" max="8514" width="16.375" style="862" bestFit="1" customWidth="1"/>
    <col min="8515" max="8515" width="20.75" style="862" bestFit="1" customWidth="1"/>
    <col min="8516" max="8516" width="16.375" style="862" bestFit="1" customWidth="1"/>
    <col min="8517" max="8517" width="20.75" style="862" bestFit="1" customWidth="1"/>
    <col min="8518" max="8523" width="23" style="862" bestFit="1" customWidth="1"/>
    <col min="8524" max="8525" width="18.625" style="862" bestFit="1" customWidth="1"/>
    <col min="8526" max="8526" width="10.5" style="862" bestFit="1" customWidth="1"/>
    <col min="8527" max="8527" width="11.875" style="862" bestFit="1" customWidth="1"/>
    <col min="8528" max="8528" width="10.5" style="862" bestFit="1" customWidth="1"/>
    <col min="8529" max="8530" width="11.875" style="862" bestFit="1" customWidth="1"/>
    <col min="8531" max="8531" width="16.375" style="862" bestFit="1" customWidth="1"/>
    <col min="8532" max="8532" width="17.875" style="862" bestFit="1" customWidth="1"/>
    <col min="8533" max="8533" width="22.25" style="862" bestFit="1" customWidth="1"/>
    <col min="8534" max="8534" width="7.75" style="862" bestFit="1" customWidth="1"/>
    <col min="8535" max="8537" width="11.875" style="862" bestFit="1" customWidth="1"/>
    <col min="8538" max="8538" width="16.375" style="862" bestFit="1" customWidth="1"/>
    <col min="8539" max="8541" width="11.875" style="862" bestFit="1" customWidth="1"/>
    <col min="8542" max="8542" width="14.125" style="862" bestFit="1" customWidth="1"/>
    <col min="8543" max="8543" width="11.875" style="862" bestFit="1" customWidth="1"/>
    <col min="8544" max="8544" width="16.375" style="862" bestFit="1" customWidth="1"/>
    <col min="8545" max="8545" width="18.625" style="862" bestFit="1" customWidth="1"/>
    <col min="8546" max="8546" width="10.5" style="862" bestFit="1" customWidth="1"/>
    <col min="8547" max="8547" width="14.25" style="862" bestFit="1" customWidth="1"/>
    <col min="8548" max="8549" width="13.375" style="862" bestFit="1" customWidth="1"/>
    <col min="8550" max="8550" width="16.375" style="862" bestFit="1" customWidth="1"/>
    <col min="8551" max="8551" width="16.5" style="862" bestFit="1" customWidth="1"/>
    <col min="8552" max="8553" width="20.125" style="862" bestFit="1" customWidth="1"/>
    <col min="8554" max="8555" width="23" style="862" bestFit="1" customWidth="1"/>
    <col min="8556" max="8556" width="18.625" style="862" bestFit="1" customWidth="1"/>
    <col min="8557" max="8557" width="9.25" style="862" bestFit="1" customWidth="1"/>
    <col min="8558" max="8558" width="7.25" style="862" bestFit="1" customWidth="1"/>
    <col min="8559" max="8559" width="10.375" style="862" bestFit="1" customWidth="1"/>
    <col min="8560" max="8561" width="11.875" style="862" bestFit="1" customWidth="1"/>
    <col min="8562" max="8562" width="14.375" style="862" bestFit="1" customWidth="1"/>
    <col min="8563" max="8563" width="11.875" style="862" bestFit="1" customWidth="1"/>
    <col min="8564" max="8565" width="16.375" style="862" bestFit="1" customWidth="1"/>
    <col min="8566" max="8566" width="11.875" style="862" bestFit="1" customWidth="1"/>
    <col min="8567" max="8568" width="16.375" style="862" bestFit="1" customWidth="1"/>
    <col min="8569" max="8569" width="17.875" style="862" bestFit="1" customWidth="1"/>
    <col min="8570" max="8570" width="16.375" style="862" bestFit="1" customWidth="1"/>
    <col min="8571" max="8571" width="17.875" style="862" bestFit="1" customWidth="1"/>
    <col min="8572" max="8572" width="5.75" style="862" bestFit="1" customWidth="1"/>
    <col min="8573" max="8574" width="9.75" style="862" bestFit="1" customWidth="1"/>
    <col min="8575" max="8575" width="7.75" style="862" bestFit="1" customWidth="1"/>
    <col min="8576" max="8576" width="9.75" style="862" bestFit="1" customWidth="1"/>
    <col min="8577" max="8577" width="59.375" style="862" bestFit="1" customWidth="1"/>
    <col min="8578" max="8578" width="45.5" style="862" bestFit="1" customWidth="1"/>
    <col min="8579" max="8579" width="27.625" style="862" bestFit="1" customWidth="1"/>
    <col min="8580" max="8580" width="11.875" style="862" bestFit="1" customWidth="1"/>
    <col min="8581" max="8584" width="14.125" style="862" bestFit="1" customWidth="1"/>
    <col min="8585" max="8585" width="15.625" style="862" bestFit="1" customWidth="1"/>
    <col min="8586" max="8586" width="14.125" style="862" bestFit="1" customWidth="1"/>
    <col min="8587" max="8588" width="19.625" style="862" bestFit="1" customWidth="1"/>
    <col min="8589" max="8589" width="21.875" style="862" bestFit="1" customWidth="1"/>
    <col min="8590" max="8590" width="19.375" style="862" bestFit="1" customWidth="1"/>
    <col min="8591" max="8591" width="16.375" style="862" bestFit="1" customWidth="1"/>
    <col min="8592" max="8592" width="23" style="862" bestFit="1" customWidth="1"/>
    <col min="8593" max="8594" width="14.125" style="862" bestFit="1" customWidth="1"/>
    <col min="8595" max="8595" width="23.25" style="862" bestFit="1" customWidth="1"/>
    <col min="8596" max="8597" width="14.375" style="862" bestFit="1" customWidth="1"/>
    <col min="8598" max="8598" width="23.125" style="862" bestFit="1" customWidth="1"/>
    <col min="8599" max="8599" width="18.875" style="862" bestFit="1" customWidth="1"/>
    <col min="8600" max="8600" width="14.375" style="862" bestFit="1" customWidth="1"/>
    <col min="8601" max="8601" width="16.5" style="862" bestFit="1" customWidth="1"/>
    <col min="8602" max="8602" width="25.25" style="862" bestFit="1" customWidth="1"/>
    <col min="8603" max="8604" width="18.625" style="862" bestFit="1" customWidth="1"/>
    <col min="8605" max="8605" width="23" style="862" bestFit="1" customWidth="1"/>
    <col min="8606" max="8607" width="26.75" style="862" bestFit="1" customWidth="1"/>
    <col min="8608" max="8608" width="25.25" style="862" bestFit="1" customWidth="1"/>
    <col min="8609" max="8609" width="29.625" style="862" bestFit="1" customWidth="1"/>
    <col min="8610" max="8610" width="25.25" style="862" bestFit="1" customWidth="1"/>
    <col min="8611" max="8611" width="29.625" style="862" bestFit="1" customWidth="1"/>
    <col min="8612" max="8615" width="20.875" style="862" bestFit="1" customWidth="1"/>
    <col min="8616" max="8616" width="13.875" style="862" bestFit="1" customWidth="1"/>
    <col min="8617" max="8617" width="16.5" style="862" bestFit="1" customWidth="1"/>
    <col min="8618" max="8618" width="7.75" style="862" bestFit="1" customWidth="1"/>
    <col min="8619" max="8619" width="20.75" style="862" bestFit="1" customWidth="1"/>
    <col min="8620" max="8622" width="16.375" style="862" bestFit="1" customWidth="1"/>
    <col min="8623" max="8626" width="31" style="862" bestFit="1" customWidth="1"/>
    <col min="8627" max="8628" width="18.625" style="862" bestFit="1" customWidth="1"/>
    <col min="8629" max="8629" width="16.375" style="862" bestFit="1" customWidth="1"/>
    <col min="8630" max="8631" width="18.625" style="862" bestFit="1" customWidth="1"/>
    <col min="8632" max="8632" width="16.375" style="862" bestFit="1" customWidth="1"/>
    <col min="8633" max="8634" width="18.625" style="862" bestFit="1" customWidth="1"/>
    <col min="8635" max="8635" width="20.75" style="862" bestFit="1" customWidth="1"/>
    <col min="8636" max="8637" width="23" style="862" bestFit="1" customWidth="1"/>
    <col min="8638" max="8638" width="25.25" style="862" bestFit="1" customWidth="1"/>
    <col min="8639" max="8639" width="23" style="862" bestFit="1" customWidth="1"/>
    <col min="8640" max="8640" width="20.75" style="862" bestFit="1" customWidth="1"/>
    <col min="8641" max="8642" width="23" style="862" bestFit="1" customWidth="1"/>
    <col min="8643" max="8643" width="25.25" style="862" bestFit="1" customWidth="1"/>
    <col min="8644" max="8644" width="23" style="862" bestFit="1" customWidth="1"/>
    <col min="8645" max="8645" width="18.625" style="862" bestFit="1" customWidth="1"/>
    <col min="8646" max="8648" width="20.75" style="862" bestFit="1" customWidth="1"/>
    <col min="8649" max="8649" width="19.75" style="862" bestFit="1" customWidth="1"/>
    <col min="8650" max="8651" width="22" style="862" bestFit="1" customWidth="1"/>
    <col min="8652" max="8652" width="14.125" style="862" bestFit="1" customWidth="1"/>
    <col min="8653" max="8654" width="20.75" style="862" bestFit="1" customWidth="1"/>
    <col min="8655" max="8656" width="18.625" style="862" bestFit="1" customWidth="1"/>
    <col min="8657" max="8659" width="20.75" style="862" bestFit="1" customWidth="1"/>
    <col min="8660" max="8661" width="23" style="862" bestFit="1" customWidth="1"/>
    <col min="8662" max="8662" width="20.75" style="862" bestFit="1" customWidth="1"/>
    <col min="8663" max="8664" width="23" style="862" bestFit="1" customWidth="1"/>
    <col min="8665" max="8665" width="25.25" style="862" bestFit="1" customWidth="1"/>
    <col min="8666" max="8667" width="23" style="862" bestFit="1" customWidth="1"/>
    <col min="8668" max="8670" width="25.25" style="862" bestFit="1" customWidth="1"/>
    <col min="8671" max="8672" width="27.5" style="862" bestFit="1" customWidth="1"/>
    <col min="8673" max="8673" width="25.25" style="862" bestFit="1" customWidth="1"/>
    <col min="8674" max="8675" width="27.5" style="862" bestFit="1" customWidth="1"/>
    <col min="8676" max="8676" width="29.625" style="862" bestFit="1" customWidth="1"/>
    <col min="8677" max="8677" width="27.5" style="862" bestFit="1" customWidth="1"/>
    <col min="8678" max="8678" width="24.5" style="862" bestFit="1" customWidth="1"/>
    <col min="8679" max="8679" width="29" style="862" bestFit="1" customWidth="1"/>
    <col min="8680" max="8681" width="20.75" style="862" bestFit="1" customWidth="1"/>
    <col min="8682" max="8682" width="27.5" style="862" bestFit="1" customWidth="1"/>
    <col min="8683" max="8684" width="23" style="862" bestFit="1" customWidth="1"/>
    <col min="8685" max="8685" width="29.625" style="862" bestFit="1" customWidth="1"/>
    <col min="8686" max="8686" width="9.125" style="862" bestFit="1" customWidth="1"/>
    <col min="8687" max="8689" width="18.125" style="862" bestFit="1" customWidth="1"/>
    <col min="8690" max="8690" width="20.375" style="862" bestFit="1" customWidth="1"/>
    <col min="8691" max="8691" width="25.25" style="862" bestFit="1" customWidth="1"/>
    <col min="8692" max="8692" width="27.5" style="862" bestFit="1" customWidth="1"/>
    <col min="8693" max="8694" width="9.125" style="862" bestFit="1" customWidth="1"/>
    <col min="8695" max="8695" width="11.25" style="862" bestFit="1" customWidth="1"/>
    <col min="8696" max="8696" width="15" style="862" bestFit="1" customWidth="1"/>
    <col min="8697" max="8697" width="16.375" style="862" bestFit="1" customWidth="1"/>
    <col min="8698" max="8700" width="23.25" style="862" bestFit="1" customWidth="1"/>
    <col min="8701" max="8702" width="20.75" style="862" bestFit="1" customWidth="1"/>
    <col min="8703" max="8703" width="6.625" style="862" bestFit="1" customWidth="1"/>
    <col min="8704" max="8704" width="9" style="862"/>
    <col min="8705" max="8705" width="16.375" style="862" bestFit="1" customWidth="1"/>
    <col min="8706" max="8706" width="14.125" style="862" bestFit="1" customWidth="1"/>
    <col min="8707" max="8709" width="9.75" style="862" bestFit="1" customWidth="1"/>
    <col min="8710" max="8710" width="14.125" style="862" bestFit="1" customWidth="1"/>
    <col min="8711" max="8711" width="15.25" style="862" customWidth="1"/>
    <col min="8712" max="8712" width="14.125" style="862" bestFit="1" customWidth="1"/>
    <col min="8713" max="8713" width="15.25" style="862" bestFit="1" customWidth="1"/>
    <col min="8714" max="8716" width="13.625" style="862" bestFit="1" customWidth="1"/>
    <col min="8717" max="8717" width="12" style="862" bestFit="1" customWidth="1"/>
    <col min="8718" max="8718" width="22.125" style="862" bestFit="1" customWidth="1"/>
    <col min="8719" max="8720" width="30.125" style="862" bestFit="1" customWidth="1"/>
    <col min="8721" max="8722" width="21" style="862" bestFit="1" customWidth="1"/>
    <col min="8723" max="8723" width="18.75" style="862" bestFit="1" customWidth="1"/>
    <col min="8724" max="8724" width="21" style="862" bestFit="1" customWidth="1"/>
    <col min="8725" max="8726" width="9.75" style="862" bestFit="1" customWidth="1"/>
    <col min="8727" max="8727" width="18.875" style="862" bestFit="1" customWidth="1"/>
    <col min="8728" max="8728" width="9.75" style="862" bestFit="1" customWidth="1"/>
    <col min="8729" max="8729" width="18.875" style="862" bestFit="1" customWidth="1"/>
    <col min="8730" max="8731" width="9.75" style="862" bestFit="1" customWidth="1"/>
    <col min="8732" max="8733" width="12.125" style="862" bestFit="1" customWidth="1"/>
    <col min="8734" max="8734" width="7.125" style="862" bestFit="1" customWidth="1"/>
    <col min="8735" max="8735" width="9.75" style="862" bestFit="1" customWidth="1"/>
    <col min="8736" max="8736" width="15.5" style="862" bestFit="1" customWidth="1"/>
    <col min="8737" max="8737" width="19.375" style="862" bestFit="1" customWidth="1"/>
    <col min="8738" max="8738" width="5.75" style="862" bestFit="1" customWidth="1"/>
    <col min="8739" max="8739" width="9.75" style="862" bestFit="1" customWidth="1"/>
    <col min="8740" max="8740" width="11.875" style="862" bestFit="1" customWidth="1"/>
    <col min="8741" max="8741" width="9.125" style="862" bestFit="1" customWidth="1"/>
    <col min="8742" max="8742" width="10.5" style="862" bestFit="1" customWidth="1"/>
    <col min="8743" max="8743" width="16.375" style="862" bestFit="1" customWidth="1"/>
    <col min="8744" max="8744" width="12.125" style="862" bestFit="1" customWidth="1"/>
    <col min="8745" max="8745" width="10.375" style="862" bestFit="1" customWidth="1"/>
    <col min="8746" max="8746" width="11.875" style="862" bestFit="1" customWidth="1"/>
    <col min="8747" max="8755" width="16.375" style="862" bestFit="1" customWidth="1"/>
    <col min="8756" max="8756" width="10.625" style="862" bestFit="1" customWidth="1"/>
    <col min="8757" max="8757" width="11.875" style="862" bestFit="1" customWidth="1"/>
    <col min="8758" max="8758" width="16.375" style="862" bestFit="1" customWidth="1"/>
    <col min="8759" max="8759" width="20.75" style="862" bestFit="1" customWidth="1"/>
    <col min="8760" max="8760" width="16.375" style="862" bestFit="1" customWidth="1"/>
    <col min="8761" max="8761" width="20.75" style="862" bestFit="1" customWidth="1"/>
    <col min="8762" max="8762" width="16.375" style="862" bestFit="1" customWidth="1"/>
    <col min="8763" max="8763" width="20.75" style="862" bestFit="1" customWidth="1"/>
    <col min="8764" max="8764" width="16.375" style="862" bestFit="1" customWidth="1"/>
    <col min="8765" max="8765" width="20.75" style="862" bestFit="1" customWidth="1"/>
    <col min="8766" max="8766" width="16.375" style="862" bestFit="1" customWidth="1"/>
    <col min="8767" max="8767" width="20.75" style="862" bestFit="1" customWidth="1"/>
    <col min="8768" max="8768" width="14.125" style="862" bestFit="1" customWidth="1"/>
    <col min="8769" max="8769" width="18.625" style="862" bestFit="1" customWidth="1"/>
    <col min="8770" max="8770" width="16.375" style="862" bestFit="1" customWidth="1"/>
    <col min="8771" max="8771" width="20.75" style="862" bestFit="1" customWidth="1"/>
    <col min="8772" max="8772" width="16.375" style="862" bestFit="1" customWidth="1"/>
    <col min="8773" max="8773" width="20.75" style="862" bestFit="1" customWidth="1"/>
    <col min="8774" max="8779" width="23" style="862" bestFit="1" customWidth="1"/>
    <col min="8780" max="8781" width="18.625" style="862" bestFit="1" customWidth="1"/>
    <col min="8782" max="8782" width="10.5" style="862" bestFit="1" customWidth="1"/>
    <col min="8783" max="8783" width="11.875" style="862" bestFit="1" customWidth="1"/>
    <col min="8784" max="8784" width="10.5" style="862" bestFit="1" customWidth="1"/>
    <col min="8785" max="8786" width="11.875" style="862" bestFit="1" customWidth="1"/>
    <col min="8787" max="8787" width="16.375" style="862" bestFit="1" customWidth="1"/>
    <col min="8788" max="8788" width="17.875" style="862" bestFit="1" customWidth="1"/>
    <col min="8789" max="8789" width="22.25" style="862" bestFit="1" customWidth="1"/>
    <col min="8790" max="8790" width="7.75" style="862" bestFit="1" customWidth="1"/>
    <col min="8791" max="8793" width="11.875" style="862" bestFit="1" customWidth="1"/>
    <col min="8794" max="8794" width="16.375" style="862" bestFit="1" customWidth="1"/>
    <col min="8795" max="8797" width="11.875" style="862" bestFit="1" customWidth="1"/>
    <col min="8798" max="8798" width="14.125" style="862" bestFit="1" customWidth="1"/>
    <col min="8799" max="8799" width="11.875" style="862" bestFit="1" customWidth="1"/>
    <col min="8800" max="8800" width="16.375" style="862" bestFit="1" customWidth="1"/>
    <col min="8801" max="8801" width="18.625" style="862" bestFit="1" customWidth="1"/>
    <col min="8802" max="8802" width="10.5" style="862" bestFit="1" customWidth="1"/>
    <col min="8803" max="8803" width="14.25" style="862" bestFit="1" customWidth="1"/>
    <col min="8804" max="8805" width="13.375" style="862" bestFit="1" customWidth="1"/>
    <col min="8806" max="8806" width="16.375" style="862" bestFit="1" customWidth="1"/>
    <col min="8807" max="8807" width="16.5" style="862" bestFit="1" customWidth="1"/>
    <col min="8808" max="8809" width="20.125" style="862" bestFit="1" customWidth="1"/>
    <col min="8810" max="8811" width="23" style="862" bestFit="1" customWidth="1"/>
    <col min="8812" max="8812" width="18.625" style="862" bestFit="1" customWidth="1"/>
    <col min="8813" max="8813" width="9.25" style="862" bestFit="1" customWidth="1"/>
    <col min="8814" max="8814" width="7.25" style="862" bestFit="1" customWidth="1"/>
    <col min="8815" max="8815" width="10.375" style="862" bestFit="1" customWidth="1"/>
    <col min="8816" max="8817" width="11.875" style="862" bestFit="1" customWidth="1"/>
    <col min="8818" max="8818" width="14.375" style="862" bestFit="1" customWidth="1"/>
    <col min="8819" max="8819" width="11.875" style="862" bestFit="1" customWidth="1"/>
    <col min="8820" max="8821" width="16.375" style="862" bestFit="1" customWidth="1"/>
    <col min="8822" max="8822" width="11.875" style="862" bestFit="1" customWidth="1"/>
    <col min="8823" max="8824" width="16.375" style="862" bestFit="1" customWidth="1"/>
    <col min="8825" max="8825" width="17.875" style="862" bestFit="1" customWidth="1"/>
    <col min="8826" max="8826" width="16.375" style="862" bestFit="1" customWidth="1"/>
    <col min="8827" max="8827" width="17.875" style="862" bestFit="1" customWidth="1"/>
    <col min="8828" max="8828" width="5.75" style="862" bestFit="1" customWidth="1"/>
    <col min="8829" max="8830" width="9.75" style="862" bestFit="1" customWidth="1"/>
    <col min="8831" max="8831" width="7.75" style="862" bestFit="1" customWidth="1"/>
    <col min="8832" max="8832" width="9.75" style="862" bestFit="1" customWidth="1"/>
    <col min="8833" max="8833" width="59.375" style="862" bestFit="1" customWidth="1"/>
    <col min="8834" max="8834" width="45.5" style="862" bestFit="1" customWidth="1"/>
    <col min="8835" max="8835" width="27.625" style="862" bestFit="1" customWidth="1"/>
    <col min="8836" max="8836" width="11.875" style="862" bestFit="1" customWidth="1"/>
    <col min="8837" max="8840" width="14.125" style="862" bestFit="1" customWidth="1"/>
    <col min="8841" max="8841" width="15.625" style="862" bestFit="1" customWidth="1"/>
    <col min="8842" max="8842" width="14.125" style="862" bestFit="1" customWidth="1"/>
    <col min="8843" max="8844" width="19.625" style="862" bestFit="1" customWidth="1"/>
    <col min="8845" max="8845" width="21.875" style="862" bestFit="1" customWidth="1"/>
    <col min="8846" max="8846" width="19.375" style="862" bestFit="1" customWidth="1"/>
    <col min="8847" max="8847" width="16.375" style="862" bestFit="1" customWidth="1"/>
    <col min="8848" max="8848" width="23" style="862" bestFit="1" customWidth="1"/>
    <col min="8849" max="8850" width="14.125" style="862" bestFit="1" customWidth="1"/>
    <col min="8851" max="8851" width="23.25" style="862" bestFit="1" customWidth="1"/>
    <col min="8852" max="8853" width="14.375" style="862" bestFit="1" customWidth="1"/>
    <col min="8854" max="8854" width="23.125" style="862" bestFit="1" customWidth="1"/>
    <col min="8855" max="8855" width="18.875" style="862" bestFit="1" customWidth="1"/>
    <col min="8856" max="8856" width="14.375" style="862" bestFit="1" customWidth="1"/>
    <col min="8857" max="8857" width="16.5" style="862" bestFit="1" customWidth="1"/>
    <col min="8858" max="8858" width="25.25" style="862" bestFit="1" customWidth="1"/>
    <col min="8859" max="8860" width="18.625" style="862" bestFit="1" customWidth="1"/>
    <col min="8861" max="8861" width="23" style="862" bestFit="1" customWidth="1"/>
    <col min="8862" max="8863" width="26.75" style="862" bestFit="1" customWidth="1"/>
    <col min="8864" max="8864" width="25.25" style="862" bestFit="1" customWidth="1"/>
    <col min="8865" max="8865" width="29.625" style="862" bestFit="1" customWidth="1"/>
    <col min="8866" max="8866" width="25.25" style="862" bestFit="1" customWidth="1"/>
    <col min="8867" max="8867" width="29.625" style="862" bestFit="1" customWidth="1"/>
    <col min="8868" max="8871" width="20.875" style="862" bestFit="1" customWidth="1"/>
    <col min="8872" max="8872" width="13.875" style="862" bestFit="1" customWidth="1"/>
    <col min="8873" max="8873" width="16.5" style="862" bestFit="1" customWidth="1"/>
    <col min="8874" max="8874" width="7.75" style="862" bestFit="1" customWidth="1"/>
    <col min="8875" max="8875" width="20.75" style="862" bestFit="1" customWidth="1"/>
    <col min="8876" max="8878" width="16.375" style="862" bestFit="1" customWidth="1"/>
    <col min="8879" max="8882" width="31" style="862" bestFit="1" customWidth="1"/>
    <col min="8883" max="8884" width="18.625" style="862" bestFit="1" customWidth="1"/>
    <col min="8885" max="8885" width="16.375" style="862" bestFit="1" customWidth="1"/>
    <col min="8886" max="8887" width="18.625" style="862" bestFit="1" customWidth="1"/>
    <col min="8888" max="8888" width="16.375" style="862" bestFit="1" customWidth="1"/>
    <col min="8889" max="8890" width="18.625" style="862" bestFit="1" customWidth="1"/>
    <col min="8891" max="8891" width="20.75" style="862" bestFit="1" customWidth="1"/>
    <col min="8892" max="8893" width="23" style="862" bestFit="1" customWidth="1"/>
    <col min="8894" max="8894" width="25.25" style="862" bestFit="1" customWidth="1"/>
    <col min="8895" max="8895" width="23" style="862" bestFit="1" customWidth="1"/>
    <col min="8896" max="8896" width="20.75" style="862" bestFit="1" customWidth="1"/>
    <col min="8897" max="8898" width="23" style="862" bestFit="1" customWidth="1"/>
    <col min="8899" max="8899" width="25.25" style="862" bestFit="1" customWidth="1"/>
    <col min="8900" max="8900" width="23" style="862" bestFit="1" customWidth="1"/>
    <col min="8901" max="8901" width="18.625" style="862" bestFit="1" customWidth="1"/>
    <col min="8902" max="8904" width="20.75" style="862" bestFit="1" customWidth="1"/>
    <col min="8905" max="8905" width="19.75" style="862" bestFit="1" customWidth="1"/>
    <col min="8906" max="8907" width="22" style="862" bestFit="1" customWidth="1"/>
    <col min="8908" max="8908" width="14.125" style="862" bestFit="1" customWidth="1"/>
    <col min="8909" max="8910" width="20.75" style="862" bestFit="1" customWidth="1"/>
    <col min="8911" max="8912" width="18.625" style="862" bestFit="1" customWidth="1"/>
    <col min="8913" max="8915" width="20.75" style="862" bestFit="1" customWidth="1"/>
    <col min="8916" max="8917" width="23" style="862" bestFit="1" customWidth="1"/>
    <col min="8918" max="8918" width="20.75" style="862" bestFit="1" customWidth="1"/>
    <col min="8919" max="8920" width="23" style="862" bestFit="1" customWidth="1"/>
    <col min="8921" max="8921" width="25.25" style="862" bestFit="1" customWidth="1"/>
    <col min="8922" max="8923" width="23" style="862" bestFit="1" customWidth="1"/>
    <col min="8924" max="8926" width="25.25" style="862" bestFit="1" customWidth="1"/>
    <col min="8927" max="8928" width="27.5" style="862" bestFit="1" customWidth="1"/>
    <col min="8929" max="8929" width="25.25" style="862" bestFit="1" customWidth="1"/>
    <col min="8930" max="8931" width="27.5" style="862" bestFit="1" customWidth="1"/>
    <col min="8932" max="8932" width="29.625" style="862" bestFit="1" customWidth="1"/>
    <col min="8933" max="8933" width="27.5" style="862" bestFit="1" customWidth="1"/>
    <col min="8934" max="8934" width="24.5" style="862" bestFit="1" customWidth="1"/>
    <col min="8935" max="8935" width="29" style="862" bestFit="1" customWidth="1"/>
    <col min="8936" max="8937" width="20.75" style="862" bestFit="1" customWidth="1"/>
    <col min="8938" max="8938" width="27.5" style="862" bestFit="1" customWidth="1"/>
    <col min="8939" max="8940" width="23" style="862" bestFit="1" customWidth="1"/>
    <col min="8941" max="8941" width="29.625" style="862" bestFit="1" customWidth="1"/>
    <col min="8942" max="8942" width="9.125" style="862" bestFit="1" customWidth="1"/>
    <col min="8943" max="8945" width="18.125" style="862" bestFit="1" customWidth="1"/>
    <col min="8946" max="8946" width="20.375" style="862" bestFit="1" customWidth="1"/>
    <col min="8947" max="8947" width="25.25" style="862" bestFit="1" customWidth="1"/>
    <col min="8948" max="8948" width="27.5" style="862" bestFit="1" customWidth="1"/>
    <col min="8949" max="8950" width="9.125" style="862" bestFit="1" customWidth="1"/>
    <col min="8951" max="8951" width="11.25" style="862" bestFit="1" customWidth="1"/>
    <col min="8952" max="8952" width="15" style="862" bestFit="1" customWidth="1"/>
    <col min="8953" max="8953" width="16.375" style="862" bestFit="1" customWidth="1"/>
    <col min="8954" max="8956" width="23.25" style="862" bestFit="1" customWidth="1"/>
    <col min="8957" max="8958" width="20.75" style="862" bestFit="1" customWidth="1"/>
    <col min="8959" max="8959" width="6.625" style="862" bestFit="1" customWidth="1"/>
    <col min="8960" max="8960" width="9" style="862"/>
    <col min="8961" max="8961" width="16.375" style="862" bestFit="1" customWidth="1"/>
    <col min="8962" max="8962" width="14.125" style="862" bestFit="1" customWidth="1"/>
    <col min="8963" max="8965" width="9.75" style="862" bestFit="1" customWidth="1"/>
    <col min="8966" max="8966" width="14.125" style="862" bestFit="1" customWidth="1"/>
    <col min="8967" max="8967" width="15.25" style="862" customWidth="1"/>
    <col min="8968" max="8968" width="14.125" style="862" bestFit="1" customWidth="1"/>
    <col min="8969" max="8969" width="15.25" style="862" bestFit="1" customWidth="1"/>
    <col min="8970" max="8972" width="13.625" style="862" bestFit="1" customWidth="1"/>
    <col min="8973" max="8973" width="12" style="862" bestFit="1" customWidth="1"/>
    <col min="8974" max="8974" width="22.125" style="862" bestFit="1" customWidth="1"/>
    <col min="8975" max="8976" width="30.125" style="862" bestFit="1" customWidth="1"/>
    <col min="8977" max="8978" width="21" style="862" bestFit="1" customWidth="1"/>
    <col min="8979" max="8979" width="18.75" style="862" bestFit="1" customWidth="1"/>
    <col min="8980" max="8980" width="21" style="862" bestFit="1" customWidth="1"/>
    <col min="8981" max="8982" width="9.75" style="862" bestFit="1" customWidth="1"/>
    <col min="8983" max="8983" width="18.875" style="862" bestFit="1" customWidth="1"/>
    <col min="8984" max="8984" width="9.75" style="862" bestFit="1" customWidth="1"/>
    <col min="8985" max="8985" width="18.875" style="862" bestFit="1" customWidth="1"/>
    <col min="8986" max="8987" width="9.75" style="862" bestFit="1" customWidth="1"/>
    <col min="8988" max="8989" width="12.125" style="862" bestFit="1" customWidth="1"/>
    <col min="8990" max="8990" width="7.125" style="862" bestFit="1" customWidth="1"/>
    <col min="8991" max="8991" width="9.75" style="862" bestFit="1" customWidth="1"/>
    <col min="8992" max="8992" width="15.5" style="862" bestFit="1" customWidth="1"/>
    <col min="8993" max="8993" width="19.375" style="862" bestFit="1" customWidth="1"/>
    <col min="8994" max="8994" width="5.75" style="862" bestFit="1" customWidth="1"/>
    <col min="8995" max="8995" width="9.75" style="862" bestFit="1" customWidth="1"/>
    <col min="8996" max="8996" width="11.875" style="862" bestFit="1" customWidth="1"/>
    <col min="8997" max="8997" width="9.125" style="862" bestFit="1" customWidth="1"/>
    <col min="8998" max="8998" width="10.5" style="862" bestFit="1" customWidth="1"/>
    <col min="8999" max="8999" width="16.375" style="862" bestFit="1" customWidth="1"/>
    <col min="9000" max="9000" width="12.125" style="862" bestFit="1" customWidth="1"/>
    <col min="9001" max="9001" width="10.375" style="862" bestFit="1" customWidth="1"/>
    <col min="9002" max="9002" width="11.875" style="862" bestFit="1" customWidth="1"/>
    <col min="9003" max="9011" width="16.375" style="862" bestFit="1" customWidth="1"/>
    <col min="9012" max="9012" width="10.625" style="862" bestFit="1" customWidth="1"/>
    <col min="9013" max="9013" width="11.875" style="862" bestFit="1" customWidth="1"/>
    <col min="9014" max="9014" width="16.375" style="862" bestFit="1" customWidth="1"/>
    <col min="9015" max="9015" width="20.75" style="862" bestFit="1" customWidth="1"/>
    <col min="9016" max="9016" width="16.375" style="862" bestFit="1" customWidth="1"/>
    <col min="9017" max="9017" width="20.75" style="862" bestFit="1" customWidth="1"/>
    <col min="9018" max="9018" width="16.375" style="862" bestFit="1" customWidth="1"/>
    <col min="9019" max="9019" width="20.75" style="862" bestFit="1" customWidth="1"/>
    <col min="9020" max="9020" width="16.375" style="862" bestFit="1" customWidth="1"/>
    <col min="9021" max="9021" width="20.75" style="862" bestFit="1" customWidth="1"/>
    <col min="9022" max="9022" width="16.375" style="862" bestFit="1" customWidth="1"/>
    <col min="9023" max="9023" width="20.75" style="862" bestFit="1" customWidth="1"/>
    <col min="9024" max="9024" width="14.125" style="862" bestFit="1" customWidth="1"/>
    <col min="9025" max="9025" width="18.625" style="862" bestFit="1" customWidth="1"/>
    <col min="9026" max="9026" width="16.375" style="862" bestFit="1" customWidth="1"/>
    <col min="9027" max="9027" width="20.75" style="862" bestFit="1" customWidth="1"/>
    <col min="9028" max="9028" width="16.375" style="862" bestFit="1" customWidth="1"/>
    <col min="9029" max="9029" width="20.75" style="862" bestFit="1" customWidth="1"/>
    <col min="9030" max="9035" width="23" style="862" bestFit="1" customWidth="1"/>
    <col min="9036" max="9037" width="18.625" style="862" bestFit="1" customWidth="1"/>
    <col min="9038" max="9038" width="10.5" style="862" bestFit="1" customWidth="1"/>
    <col min="9039" max="9039" width="11.875" style="862" bestFit="1" customWidth="1"/>
    <col min="9040" max="9040" width="10.5" style="862" bestFit="1" customWidth="1"/>
    <col min="9041" max="9042" width="11.875" style="862" bestFit="1" customWidth="1"/>
    <col min="9043" max="9043" width="16.375" style="862" bestFit="1" customWidth="1"/>
    <col min="9044" max="9044" width="17.875" style="862" bestFit="1" customWidth="1"/>
    <col min="9045" max="9045" width="22.25" style="862" bestFit="1" customWidth="1"/>
    <col min="9046" max="9046" width="7.75" style="862" bestFit="1" customWidth="1"/>
    <col min="9047" max="9049" width="11.875" style="862" bestFit="1" customWidth="1"/>
    <col min="9050" max="9050" width="16.375" style="862" bestFit="1" customWidth="1"/>
    <col min="9051" max="9053" width="11.875" style="862" bestFit="1" customWidth="1"/>
    <col min="9054" max="9054" width="14.125" style="862" bestFit="1" customWidth="1"/>
    <col min="9055" max="9055" width="11.875" style="862" bestFit="1" customWidth="1"/>
    <col min="9056" max="9056" width="16.375" style="862" bestFit="1" customWidth="1"/>
    <col min="9057" max="9057" width="18.625" style="862" bestFit="1" customWidth="1"/>
    <col min="9058" max="9058" width="10.5" style="862" bestFit="1" customWidth="1"/>
    <col min="9059" max="9059" width="14.25" style="862" bestFit="1" customWidth="1"/>
    <col min="9060" max="9061" width="13.375" style="862" bestFit="1" customWidth="1"/>
    <col min="9062" max="9062" width="16.375" style="862" bestFit="1" customWidth="1"/>
    <col min="9063" max="9063" width="16.5" style="862" bestFit="1" customWidth="1"/>
    <col min="9064" max="9065" width="20.125" style="862" bestFit="1" customWidth="1"/>
    <col min="9066" max="9067" width="23" style="862" bestFit="1" customWidth="1"/>
    <col min="9068" max="9068" width="18.625" style="862" bestFit="1" customWidth="1"/>
    <col min="9069" max="9069" width="9.25" style="862" bestFit="1" customWidth="1"/>
    <col min="9070" max="9070" width="7.25" style="862" bestFit="1" customWidth="1"/>
    <col min="9071" max="9071" width="10.375" style="862" bestFit="1" customWidth="1"/>
    <col min="9072" max="9073" width="11.875" style="862" bestFit="1" customWidth="1"/>
    <col min="9074" max="9074" width="14.375" style="862" bestFit="1" customWidth="1"/>
    <col min="9075" max="9075" width="11.875" style="862" bestFit="1" customWidth="1"/>
    <col min="9076" max="9077" width="16.375" style="862" bestFit="1" customWidth="1"/>
    <col min="9078" max="9078" width="11.875" style="862" bestFit="1" customWidth="1"/>
    <col min="9079" max="9080" width="16.375" style="862" bestFit="1" customWidth="1"/>
    <col min="9081" max="9081" width="17.875" style="862" bestFit="1" customWidth="1"/>
    <col min="9082" max="9082" width="16.375" style="862" bestFit="1" customWidth="1"/>
    <col min="9083" max="9083" width="17.875" style="862" bestFit="1" customWidth="1"/>
    <col min="9084" max="9084" width="5.75" style="862" bestFit="1" customWidth="1"/>
    <col min="9085" max="9086" width="9.75" style="862" bestFit="1" customWidth="1"/>
    <col min="9087" max="9087" width="7.75" style="862" bestFit="1" customWidth="1"/>
    <col min="9088" max="9088" width="9.75" style="862" bestFit="1" customWidth="1"/>
    <col min="9089" max="9089" width="59.375" style="862" bestFit="1" customWidth="1"/>
    <col min="9090" max="9090" width="45.5" style="862" bestFit="1" customWidth="1"/>
    <col min="9091" max="9091" width="27.625" style="862" bestFit="1" customWidth="1"/>
    <col min="9092" max="9092" width="11.875" style="862" bestFit="1" customWidth="1"/>
    <col min="9093" max="9096" width="14.125" style="862" bestFit="1" customWidth="1"/>
    <col min="9097" max="9097" width="15.625" style="862" bestFit="1" customWidth="1"/>
    <col min="9098" max="9098" width="14.125" style="862" bestFit="1" customWidth="1"/>
    <col min="9099" max="9100" width="19.625" style="862" bestFit="1" customWidth="1"/>
    <col min="9101" max="9101" width="21.875" style="862" bestFit="1" customWidth="1"/>
    <col min="9102" max="9102" width="19.375" style="862" bestFit="1" customWidth="1"/>
    <col min="9103" max="9103" width="16.375" style="862" bestFit="1" customWidth="1"/>
    <col min="9104" max="9104" width="23" style="862" bestFit="1" customWidth="1"/>
    <col min="9105" max="9106" width="14.125" style="862" bestFit="1" customWidth="1"/>
    <col min="9107" max="9107" width="23.25" style="862" bestFit="1" customWidth="1"/>
    <col min="9108" max="9109" width="14.375" style="862" bestFit="1" customWidth="1"/>
    <col min="9110" max="9110" width="23.125" style="862" bestFit="1" customWidth="1"/>
    <col min="9111" max="9111" width="18.875" style="862" bestFit="1" customWidth="1"/>
    <col min="9112" max="9112" width="14.375" style="862" bestFit="1" customWidth="1"/>
    <col min="9113" max="9113" width="16.5" style="862" bestFit="1" customWidth="1"/>
    <col min="9114" max="9114" width="25.25" style="862" bestFit="1" customWidth="1"/>
    <col min="9115" max="9116" width="18.625" style="862" bestFit="1" customWidth="1"/>
    <col min="9117" max="9117" width="23" style="862" bestFit="1" customWidth="1"/>
    <col min="9118" max="9119" width="26.75" style="862" bestFit="1" customWidth="1"/>
    <col min="9120" max="9120" width="25.25" style="862" bestFit="1" customWidth="1"/>
    <col min="9121" max="9121" width="29.625" style="862" bestFit="1" customWidth="1"/>
    <col min="9122" max="9122" width="25.25" style="862" bestFit="1" customWidth="1"/>
    <col min="9123" max="9123" width="29.625" style="862" bestFit="1" customWidth="1"/>
    <col min="9124" max="9127" width="20.875" style="862" bestFit="1" customWidth="1"/>
    <col min="9128" max="9128" width="13.875" style="862" bestFit="1" customWidth="1"/>
    <col min="9129" max="9129" width="16.5" style="862" bestFit="1" customWidth="1"/>
    <col min="9130" max="9130" width="7.75" style="862" bestFit="1" customWidth="1"/>
    <col min="9131" max="9131" width="20.75" style="862" bestFit="1" customWidth="1"/>
    <col min="9132" max="9134" width="16.375" style="862" bestFit="1" customWidth="1"/>
    <col min="9135" max="9138" width="31" style="862" bestFit="1" customWidth="1"/>
    <col min="9139" max="9140" width="18.625" style="862" bestFit="1" customWidth="1"/>
    <col min="9141" max="9141" width="16.375" style="862" bestFit="1" customWidth="1"/>
    <col min="9142" max="9143" width="18.625" style="862" bestFit="1" customWidth="1"/>
    <col min="9144" max="9144" width="16.375" style="862" bestFit="1" customWidth="1"/>
    <col min="9145" max="9146" width="18.625" style="862" bestFit="1" customWidth="1"/>
    <col min="9147" max="9147" width="20.75" style="862" bestFit="1" customWidth="1"/>
    <col min="9148" max="9149" width="23" style="862" bestFit="1" customWidth="1"/>
    <col min="9150" max="9150" width="25.25" style="862" bestFit="1" customWidth="1"/>
    <col min="9151" max="9151" width="23" style="862" bestFit="1" customWidth="1"/>
    <col min="9152" max="9152" width="20.75" style="862" bestFit="1" customWidth="1"/>
    <col min="9153" max="9154" width="23" style="862" bestFit="1" customWidth="1"/>
    <col min="9155" max="9155" width="25.25" style="862" bestFit="1" customWidth="1"/>
    <col min="9156" max="9156" width="23" style="862" bestFit="1" customWidth="1"/>
    <col min="9157" max="9157" width="18.625" style="862" bestFit="1" customWidth="1"/>
    <col min="9158" max="9160" width="20.75" style="862" bestFit="1" customWidth="1"/>
    <col min="9161" max="9161" width="19.75" style="862" bestFit="1" customWidth="1"/>
    <col min="9162" max="9163" width="22" style="862" bestFit="1" customWidth="1"/>
    <col min="9164" max="9164" width="14.125" style="862" bestFit="1" customWidth="1"/>
    <col min="9165" max="9166" width="20.75" style="862" bestFit="1" customWidth="1"/>
    <col min="9167" max="9168" width="18.625" style="862" bestFit="1" customWidth="1"/>
    <col min="9169" max="9171" width="20.75" style="862" bestFit="1" customWidth="1"/>
    <col min="9172" max="9173" width="23" style="862" bestFit="1" customWidth="1"/>
    <col min="9174" max="9174" width="20.75" style="862" bestFit="1" customWidth="1"/>
    <col min="9175" max="9176" width="23" style="862" bestFit="1" customWidth="1"/>
    <col min="9177" max="9177" width="25.25" style="862" bestFit="1" customWidth="1"/>
    <col min="9178" max="9179" width="23" style="862" bestFit="1" customWidth="1"/>
    <col min="9180" max="9182" width="25.25" style="862" bestFit="1" customWidth="1"/>
    <col min="9183" max="9184" width="27.5" style="862" bestFit="1" customWidth="1"/>
    <col min="9185" max="9185" width="25.25" style="862" bestFit="1" customWidth="1"/>
    <col min="9186" max="9187" width="27.5" style="862" bestFit="1" customWidth="1"/>
    <col min="9188" max="9188" width="29.625" style="862" bestFit="1" customWidth="1"/>
    <col min="9189" max="9189" width="27.5" style="862" bestFit="1" customWidth="1"/>
    <col min="9190" max="9190" width="24.5" style="862" bestFit="1" customWidth="1"/>
    <col min="9191" max="9191" width="29" style="862" bestFit="1" customWidth="1"/>
    <col min="9192" max="9193" width="20.75" style="862" bestFit="1" customWidth="1"/>
    <col min="9194" max="9194" width="27.5" style="862" bestFit="1" customWidth="1"/>
    <col min="9195" max="9196" width="23" style="862" bestFit="1" customWidth="1"/>
    <col min="9197" max="9197" width="29.625" style="862" bestFit="1" customWidth="1"/>
    <col min="9198" max="9198" width="9.125" style="862" bestFit="1" customWidth="1"/>
    <col min="9199" max="9201" width="18.125" style="862" bestFit="1" customWidth="1"/>
    <col min="9202" max="9202" width="20.375" style="862" bestFit="1" customWidth="1"/>
    <col min="9203" max="9203" width="25.25" style="862" bestFit="1" customWidth="1"/>
    <col min="9204" max="9204" width="27.5" style="862" bestFit="1" customWidth="1"/>
    <col min="9205" max="9206" width="9.125" style="862" bestFit="1" customWidth="1"/>
    <col min="9207" max="9207" width="11.25" style="862" bestFit="1" customWidth="1"/>
    <col min="9208" max="9208" width="15" style="862" bestFit="1" customWidth="1"/>
    <col min="9209" max="9209" width="16.375" style="862" bestFit="1" customWidth="1"/>
    <col min="9210" max="9212" width="23.25" style="862" bestFit="1" customWidth="1"/>
    <col min="9213" max="9214" width="20.75" style="862" bestFit="1" customWidth="1"/>
    <col min="9215" max="9215" width="6.625" style="862" bestFit="1" customWidth="1"/>
    <col min="9216" max="9216" width="9" style="862"/>
    <col min="9217" max="9217" width="16.375" style="862" bestFit="1" customWidth="1"/>
    <col min="9218" max="9218" width="14.125" style="862" bestFit="1" customWidth="1"/>
    <col min="9219" max="9221" width="9.75" style="862" bestFit="1" customWidth="1"/>
    <col min="9222" max="9222" width="14.125" style="862" bestFit="1" customWidth="1"/>
    <col min="9223" max="9223" width="15.25" style="862" customWidth="1"/>
    <col min="9224" max="9224" width="14.125" style="862" bestFit="1" customWidth="1"/>
    <col min="9225" max="9225" width="15.25" style="862" bestFit="1" customWidth="1"/>
    <col min="9226" max="9228" width="13.625" style="862" bestFit="1" customWidth="1"/>
    <col min="9229" max="9229" width="12" style="862" bestFit="1" customWidth="1"/>
    <col min="9230" max="9230" width="22.125" style="862" bestFit="1" customWidth="1"/>
    <col min="9231" max="9232" width="30.125" style="862" bestFit="1" customWidth="1"/>
    <col min="9233" max="9234" width="21" style="862" bestFit="1" customWidth="1"/>
    <col min="9235" max="9235" width="18.75" style="862" bestFit="1" customWidth="1"/>
    <col min="9236" max="9236" width="21" style="862" bestFit="1" customWidth="1"/>
    <col min="9237" max="9238" width="9.75" style="862" bestFit="1" customWidth="1"/>
    <col min="9239" max="9239" width="18.875" style="862" bestFit="1" customWidth="1"/>
    <col min="9240" max="9240" width="9.75" style="862" bestFit="1" customWidth="1"/>
    <col min="9241" max="9241" width="18.875" style="862" bestFit="1" customWidth="1"/>
    <col min="9242" max="9243" width="9.75" style="862" bestFit="1" customWidth="1"/>
    <col min="9244" max="9245" width="12.125" style="862" bestFit="1" customWidth="1"/>
    <col min="9246" max="9246" width="7.125" style="862" bestFit="1" customWidth="1"/>
    <col min="9247" max="9247" width="9.75" style="862" bestFit="1" customWidth="1"/>
    <col min="9248" max="9248" width="15.5" style="862" bestFit="1" customWidth="1"/>
    <col min="9249" max="9249" width="19.375" style="862" bestFit="1" customWidth="1"/>
    <col min="9250" max="9250" width="5.75" style="862" bestFit="1" customWidth="1"/>
    <col min="9251" max="9251" width="9.75" style="862" bestFit="1" customWidth="1"/>
    <col min="9252" max="9252" width="11.875" style="862" bestFit="1" customWidth="1"/>
    <col min="9253" max="9253" width="9.125" style="862" bestFit="1" customWidth="1"/>
    <col min="9254" max="9254" width="10.5" style="862" bestFit="1" customWidth="1"/>
    <col min="9255" max="9255" width="16.375" style="862" bestFit="1" customWidth="1"/>
    <col min="9256" max="9256" width="12.125" style="862" bestFit="1" customWidth="1"/>
    <col min="9257" max="9257" width="10.375" style="862" bestFit="1" customWidth="1"/>
    <col min="9258" max="9258" width="11.875" style="862" bestFit="1" customWidth="1"/>
    <col min="9259" max="9267" width="16.375" style="862" bestFit="1" customWidth="1"/>
    <col min="9268" max="9268" width="10.625" style="862" bestFit="1" customWidth="1"/>
    <col min="9269" max="9269" width="11.875" style="862" bestFit="1" customWidth="1"/>
    <col min="9270" max="9270" width="16.375" style="862" bestFit="1" customWidth="1"/>
    <col min="9271" max="9271" width="20.75" style="862" bestFit="1" customWidth="1"/>
    <col min="9272" max="9272" width="16.375" style="862" bestFit="1" customWidth="1"/>
    <col min="9273" max="9273" width="20.75" style="862" bestFit="1" customWidth="1"/>
    <col min="9274" max="9274" width="16.375" style="862" bestFit="1" customWidth="1"/>
    <col min="9275" max="9275" width="20.75" style="862" bestFit="1" customWidth="1"/>
    <col min="9276" max="9276" width="16.375" style="862" bestFit="1" customWidth="1"/>
    <col min="9277" max="9277" width="20.75" style="862" bestFit="1" customWidth="1"/>
    <col min="9278" max="9278" width="16.375" style="862" bestFit="1" customWidth="1"/>
    <col min="9279" max="9279" width="20.75" style="862" bestFit="1" customWidth="1"/>
    <col min="9280" max="9280" width="14.125" style="862" bestFit="1" customWidth="1"/>
    <col min="9281" max="9281" width="18.625" style="862" bestFit="1" customWidth="1"/>
    <col min="9282" max="9282" width="16.375" style="862" bestFit="1" customWidth="1"/>
    <col min="9283" max="9283" width="20.75" style="862" bestFit="1" customWidth="1"/>
    <col min="9284" max="9284" width="16.375" style="862" bestFit="1" customWidth="1"/>
    <col min="9285" max="9285" width="20.75" style="862" bestFit="1" customWidth="1"/>
    <col min="9286" max="9291" width="23" style="862" bestFit="1" customWidth="1"/>
    <col min="9292" max="9293" width="18.625" style="862" bestFit="1" customWidth="1"/>
    <col min="9294" max="9294" width="10.5" style="862" bestFit="1" customWidth="1"/>
    <col min="9295" max="9295" width="11.875" style="862" bestFit="1" customWidth="1"/>
    <col min="9296" max="9296" width="10.5" style="862" bestFit="1" customWidth="1"/>
    <col min="9297" max="9298" width="11.875" style="862" bestFit="1" customWidth="1"/>
    <col min="9299" max="9299" width="16.375" style="862" bestFit="1" customWidth="1"/>
    <col min="9300" max="9300" width="17.875" style="862" bestFit="1" customWidth="1"/>
    <col min="9301" max="9301" width="22.25" style="862" bestFit="1" customWidth="1"/>
    <col min="9302" max="9302" width="7.75" style="862" bestFit="1" customWidth="1"/>
    <col min="9303" max="9305" width="11.875" style="862" bestFit="1" customWidth="1"/>
    <col min="9306" max="9306" width="16.375" style="862" bestFit="1" customWidth="1"/>
    <col min="9307" max="9309" width="11.875" style="862" bestFit="1" customWidth="1"/>
    <col min="9310" max="9310" width="14.125" style="862" bestFit="1" customWidth="1"/>
    <col min="9311" max="9311" width="11.875" style="862" bestFit="1" customWidth="1"/>
    <col min="9312" max="9312" width="16.375" style="862" bestFit="1" customWidth="1"/>
    <col min="9313" max="9313" width="18.625" style="862" bestFit="1" customWidth="1"/>
    <col min="9314" max="9314" width="10.5" style="862" bestFit="1" customWidth="1"/>
    <col min="9315" max="9315" width="14.25" style="862" bestFit="1" customWidth="1"/>
    <col min="9316" max="9317" width="13.375" style="862" bestFit="1" customWidth="1"/>
    <col min="9318" max="9318" width="16.375" style="862" bestFit="1" customWidth="1"/>
    <col min="9319" max="9319" width="16.5" style="862" bestFit="1" customWidth="1"/>
    <col min="9320" max="9321" width="20.125" style="862" bestFit="1" customWidth="1"/>
    <col min="9322" max="9323" width="23" style="862" bestFit="1" customWidth="1"/>
    <col min="9324" max="9324" width="18.625" style="862" bestFit="1" customWidth="1"/>
    <col min="9325" max="9325" width="9.25" style="862" bestFit="1" customWidth="1"/>
    <col min="9326" max="9326" width="7.25" style="862" bestFit="1" customWidth="1"/>
    <col min="9327" max="9327" width="10.375" style="862" bestFit="1" customWidth="1"/>
    <col min="9328" max="9329" width="11.875" style="862" bestFit="1" customWidth="1"/>
    <col min="9330" max="9330" width="14.375" style="862" bestFit="1" customWidth="1"/>
    <col min="9331" max="9331" width="11.875" style="862" bestFit="1" customWidth="1"/>
    <col min="9332" max="9333" width="16.375" style="862" bestFit="1" customWidth="1"/>
    <col min="9334" max="9334" width="11.875" style="862" bestFit="1" customWidth="1"/>
    <col min="9335" max="9336" width="16.375" style="862" bestFit="1" customWidth="1"/>
    <col min="9337" max="9337" width="17.875" style="862" bestFit="1" customWidth="1"/>
    <col min="9338" max="9338" width="16.375" style="862" bestFit="1" customWidth="1"/>
    <col min="9339" max="9339" width="17.875" style="862" bestFit="1" customWidth="1"/>
    <col min="9340" max="9340" width="5.75" style="862" bestFit="1" customWidth="1"/>
    <col min="9341" max="9342" width="9.75" style="862" bestFit="1" customWidth="1"/>
    <col min="9343" max="9343" width="7.75" style="862" bestFit="1" customWidth="1"/>
    <col min="9344" max="9344" width="9.75" style="862" bestFit="1" customWidth="1"/>
    <col min="9345" max="9345" width="59.375" style="862" bestFit="1" customWidth="1"/>
    <col min="9346" max="9346" width="45.5" style="862" bestFit="1" customWidth="1"/>
    <col min="9347" max="9347" width="27.625" style="862" bestFit="1" customWidth="1"/>
    <col min="9348" max="9348" width="11.875" style="862" bestFit="1" customWidth="1"/>
    <col min="9349" max="9352" width="14.125" style="862" bestFit="1" customWidth="1"/>
    <col min="9353" max="9353" width="15.625" style="862" bestFit="1" customWidth="1"/>
    <col min="9354" max="9354" width="14.125" style="862" bestFit="1" customWidth="1"/>
    <col min="9355" max="9356" width="19.625" style="862" bestFit="1" customWidth="1"/>
    <col min="9357" max="9357" width="21.875" style="862" bestFit="1" customWidth="1"/>
    <col min="9358" max="9358" width="19.375" style="862" bestFit="1" customWidth="1"/>
    <col min="9359" max="9359" width="16.375" style="862" bestFit="1" customWidth="1"/>
    <col min="9360" max="9360" width="23" style="862" bestFit="1" customWidth="1"/>
    <col min="9361" max="9362" width="14.125" style="862" bestFit="1" customWidth="1"/>
    <col min="9363" max="9363" width="23.25" style="862" bestFit="1" customWidth="1"/>
    <col min="9364" max="9365" width="14.375" style="862" bestFit="1" customWidth="1"/>
    <col min="9366" max="9366" width="23.125" style="862" bestFit="1" customWidth="1"/>
    <col min="9367" max="9367" width="18.875" style="862" bestFit="1" customWidth="1"/>
    <col min="9368" max="9368" width="14.375" style="862" bestFit="1" customWidth="1"/>
    <col min="9369" max="9369" width="16.5" style="862" bestFit="1" customWidth="1"/>
    <col min="9370" max="9370" width="25.25" style="862" bestFit="1" customWidth="1"/>
    <col min="9371" max="9372" width="18.625" style="862" bestFit="1" customWidth="1"/>
    <col min="9373" max="9373" width="23" style="862" bestFit="1" customWidth="1"/>
    <col min="9374" max="9375" width="26.75" style="862" bestFit="1" customWidth="1"/>
    <col min="9376" max="9376" width="25.25" style="862" bestFit="1" customWidth="1"/>
    <col min="9377" max="9377" width="29.625" style="862" bestFit="1" customWidth="1"/>
    <col min="9378" max="9378" width="25.25" style="862" bestFit="1" customWidth="1"/>
    <col min="9379" max="9379" width="29.625" style="862" bestFit="1" customWidth="1"/>
    <col min="9380" max="9383" width="20.875" style="862" bestFit="1" customWidth="1"/>
    <col min="9384" max="9384" width="13.875" style="862" bestFit="1" customWidth="1"/>
    <col min="9385" max="9385" width="16.5" style="862" bestFit="1" customWidth="1"/>
    <col min="9386" max="9386" width="7.75" style="862" bestFit="1" customWidth="1"/>
    <col min="9387" max="9387" width="20.75" style="862" bestFit="1" customWidth="1"/>
    <col min="9388" max="9390" width="16.375" style="862" bestFit="1" customWidth="1"/>
    <col min="9391" max="9394" width="31" style="862" bestFit="1" customWidth="1"/>
    <col min="9395" max="9396" width="18.625" style="862" bestFit="1" customWidth="1"/>
    <col min="9397" max="9397" width="16.375" style="862" bestFit="1" customWidth="1"/>
    <col min="9398" max="9399" width="18.625" style="862" bestFit="1" customWidth="1"/>
    <col min="9400" max="9400" width="16.375" style="862" bestFit="1" customWidth="1"/>
    <col min="9401" max="9402" width="18.625" style="862" bestFit="1" customWidth="1"/>
    <col min="9403" max="9403" width="20.75" style="862" bestFit="1" customWidth="1"/>
    <col min="9404" max="9405" width="23" style="862" bestFit="1" customWidth="1"/>
    <col min="9406" max="9406" width="25.25" style="862" bestFit="1" customWidth="1"/>
    <col min="9407" max="9407" width="23" style="862" bestFit="1" customWidth="1"/>
    <col min="9408" max="9408" width="20.75" style="862" bestFit="1" customWidth="1"/>
    <col min="9409" max="9410" width="23" style="862" bestFit="1" customWidth="1"/>
    <col min="9411" max="9411" width="25.25" style="862" bestFit="1" customWidth="1"/>
    <col min="9412" max="9412" width="23" style="862" bestFit="1" customWidth="1"/>
    <col min="9413" max="9413" width="18.625" style="862" bestFit="1" customWidth="1"/>
    <col min="9414" max="9416" width="20.75" style="862" bestFit="1" customWidth="1"/>
    <col min="9417" max="9417" width="19.75" style="862" bestFit="1" customWidth="1"/>
    <col min="9418" max="9419" width="22" style="862" bestFit="1" customWidth="1"/>
    <col min="9420" max="9420" width="14.125" style="862" bestFit="1" customWidth="1"/>
    <col min="9421" max="9422" width="20.75" style="862" bestFit="1" customWidth="1"/>
    <col min="9423" max="9424" width="18.625" style="862" bestFit="1" customWidth="1"/>
    <col min="9425" max="9427" width="20.75" style="862" bestFit="1" customWidth="1"/>
    <col min="9428" max="9429" width="23" style="862" bestFit="1" customWidth="1"/>
    <col min="9430" max="9430" width="20.75" style="862" bestFit="1" customWidth="1"/>
    <col min="9431" max="9432" width="23" style="862" bestFit="1" customWidth="1"/>
    <col min="9433" max="9433" width="25.25" style="862" bestFit="1" customWidth="1"/>
    <col min="9434" max="9435" width="23" style="862" bestFit="1" customWidth="1"/>
    <col min="9436" max="9438" width="25.25" style="862" bestFit="1" customWidth="1"/>
    <col min="9439" max="9440" width="27.5" style="862" bestFit="1" customWidth="1"/>
    <col min="9441" max="9441" width="25.25" style="862" bestFit="1" customWidth="1"/>
    <col min="9442" max="9443" width="27.5" style="862" bestFit="1" customWidth="1"/>
    <col min="9444" max="9444" width="29.625" style="862" bestFit="1" customWidth="1"/>
    <col min="9445" max="9445" width="27.5" style="862" bestFit="1" customWidth="1"/>
    <col min="9446" max="9446" width="24.5" style="862" bestFit="1" customWidth="1"/>
    <col min="9447" max="9447" width="29" style="862" bestFit="1" customWidth="1"/>
    <col min="9448" max="9449" width="20.75" style="862" bestFit="1" customWidth="1"/>
    <col min="9450" max="9450" width="27.5" style="862" bestFit="1" customWidth="1"/>
    <col min="9451" max="9452" width="23" style="862" bestFit="1" customWidth="1"/>
    <col min="9453" max="9453" width="29.625" style="862" bestFit="1" customWidth="1"/>
    <col min="9454" max="9454" width="9.125" style="862" bestFit="1" customWidth="1"/>
    <col min="9455" max="9457" width="18.125" style="862" bestFit="1" customWidth="1"/>
    <col min="9458" max="9458" width="20.375" style="862" bestFit="1" customWidth="1"/>
    <col min="9459" max="9459" width="25.25" style="862" bestFit="1" customWidth="1"/>
    <col min="9460" max="9460" width="27.5" style="862" bestFit="1" customWidth="1"/>
    <col min="9461" max="9462" width="9.125" style="862" bestFit="1" customWidth="1"/>
    <col min="9463" max="9463" width="11.25" style="862" bestFit="1" customWidth="1"/>
    <col min="9464" max="9464" width="15" style="862" bestFit="1" customWidth="1"/>
    <col min="9465" max="9465" width="16.375" style="862" bestFit="1" customWidth="1"/>
    <col min="9466" max="9468" width="23.25" style="862" bestFit="1" customWidth="1"/>
    <col min="9469" max="9470" width="20.75" style="862" bestFit="1" customWidth="1"/>
    <col min="9471" max="9471" width="6.625" style="862" bestFit="1" customWidth="1"/>
    <col min="9472" max="9472" width="9" style="862"/>
    <col min="9473" max="9473" width="16.375" style="862" bestFit="1" customWidth="1"/>
    <col min="9474" max="9474" width="14.125" style="862" bestFit="1" customWidth="1"/>
    <col min="9475" max="9477" width="9.75" style="862" bestFit="1" customWidth="1"/>
    <col min="9478" max="9478" width="14.125" style="862" bestFit="1" customWidth="1"/>
    <col min="9479" max="9479" width="15.25" style="862" customWidth="1"/>
    <col min="9480" max="9480" width="14.125" style="862" bestFit="1" customWidth="1"/>
    <col min="9481" max="9481" width="15.25" style="862" bestFit="1" customWidth="1"/>
    <col min="9482" max="9484" width="13.625" style="862" bestFit="1" customWidth="1"/>
    <col min="9485" max="9485" width="12" style="862" bestFit="1" customWidth="1"/>
    <col min="9486" max="9486" width="22.125" style="862" bestFit="1" customWidth="1"/>
    <col min="9487" max="9488" width="30.125" style="862" bestFit="1" customWidth="1"/>
    <col min="9489" max="9490" width="21" style="862" bestFit="1" customWidth="1"/>
    <col min="9491" max="9491" width="18.75" style="862" bestFit="1" customWidth="1"/>
    <col min="9492" max="9492" width="21" style="862" bestFit="1" customWidth="1"/>
    <col min="9493" max="9494" width="9.75" style="862" bestFit="1" customWidth="1"/>
    <col min="9495" max="9495" width="18.875" style="862" bestFit="1" customWidth="1"/>
    <col min="9496" max="9496" width="9.75" style="862" bestFit="1" customWidth="1"/>
    <col min="9497" max="9497" width="18.875" style="862" bestFit="1" customWidth="1"/>
    <col min="9498" max="9499" width="9.75" style="862" bestFit="1" customWidth="1"/>
    <col min="9500" max="9501" width="12.125" style="862" bestFit="1" customWidth="1"/>
    <col min="9502" max="9502" width="7.125" style="862" bestFit="1" customWidth="1"/>
    <col min="9503" max="9503" width="9.75" style="862" bestFit="1" customWidth="1"/>
    <col min="9504" max="9504" width="15.5" style="862" bestFit="1" customWidth="1"/>
    <col min="9505" max="9505" width="19.375" style="862" bestFit="1" customWidth="1"/>
    <col min="9506" max="9506" width="5.75" style="862" bestFit="1" customWidth="1"/>
    <col min="9507" max="9507" width="9.75" style="862" bestFit="1" customWidth="1"/>
    <col min="9508" max="9508" width="11.875" style="862" bestFit="1" customWidth="1"/>
    <col min="9509" max="9509" width="9.125" style="862" bestFit="1" customWidth="1"/>
    <col min="9510" max="9510" width="10.5" style="862" bestFit="1" customWidth="1"/>
    <col min="9511" max="9511" width="16.375" style="862" bestFit="1" customWidth="1"/>
    <col min="9512" max="9512" width="12.125" style="862" bestFit="1" customWidth="1"/>
    <col min="9513" max="9513" width="10.375" style="862" bestFit="1" customWidth="1"/>
    <col min="9514" max="9514" width="11.875" style="862" bestFit="1" customWidth="1"/>
    <col min="9515" max="9523" width="16.375" style="862" bestFit="1" customWidth="1"/>
    <col min="9524" max="9524" width="10.625" style="862" bestFit="1" customWidth="1"/>
    <col min="9525" max="9525" width="11.875" style="862" bestFit="1" customWidth="1"/>
    <col min="9526" max="9526" width="16.375" style="862" bestFit="1" customWidth="1"/>
    <col min="9527" max="9527" width="20.75" style="862" bestFit="1" customWidth="1"/>
    <col min="9528" max="9528" width="16.375" style="862" bestFit="1" customWidth="1"/>
    <col min="9529" max="9529" width="20.75" style="862" bestFit="1" customWidth="1"/>
    <col min="9530" max="9530" width="16.375" style="862" bestFit="1" customWidth="1"/>
    <col min="9531" max="9531" width="20.75" style="862" bestFit="1" customWidth="1"/>
    <col min="9532" max="9532" width="16.375" style="862" bestFit="1" customWidth="1"/>
    <col min="9533" max="9533" width="20.75" style="862" bestFit="1" customWidth="1"/>
    <col min="9534" max="9534" width="16.375" style="862" bestFit="1" customWidth="1"/>
    <col min="9535" max="9535" width="20.75" style="862" bestFit="1" customWidth="1"/>
    <col min="9536" max="9536" width="14.125" style="862" bestFit="1" customWidth="1"/>
    <col min="9537" max="9537" width="18.625" style="862" bestFit="1" customWidth="1"/>
    <col min="9538" max="9538" width="16.375" style="862" bestFit="1" customWidth="1"/>
    <col min="9539" max="9539" width="20.75" style="862" bestFit="1" customWidth="1"/>
    <col min="9540" max="9540" width="16.375" style="862" bestFit="1" customWidth="1"/>
    <col min="9541" max="9541" width="20.75" style="862" bestFit="1" customWidth="1"/>
    <col min="9542" max="9547" width="23" style="862" bestFit="1" customWidth="1"/>
    <col min="9548" max="9549" width="18.625" style="862" bestFit="1" customWidth="1"/>
    <col min="9550" max="9550" width="10.5" style="862" bestFit="1" customWidth="1"/>
    <col min="9551" max="9551" width="11.875" style="862" bestFit="1" customWidth="1"/>
    <col min="9552" max="9552" width="10.5" style="862" bestFit="1" customWidth="1"/>
    <col min="9553" max="9554" width="11.875" style="862" bestFit="1" customWidth="1"/>
    <col min="9555" max="9555" width="16.375" style="862" bestFit="1" customWidth="1"/>
    <col min="9556" max="9556" width="17.875" style="862" bestFit="1" customWidth="1"/>
    <col min="9557" max="9557" width="22.25" style="862" bestFit="1" customWidth="1"/>
    <col min="9558" max="9558" width="7.75" style="862" bestFit="1" customWidth="1"/>
    <col min="9559" max="9561" width="11.875" style="862" bestFit="1" customWidth="1"/>
    <col min="9562" max="9562" width="16.375" style="862" bestFit="1" customWidth="1"/>
    <col min="9563" max="9565" width="11.875" style="862" bestFit="1" customWidth="1"/>
    <col min="9566" max="9566" width="14.125" style="862" bestFit="1" customWidth="1"/>
    <col min="9567" max="9567" width="11.875" style="862" bestFit="1" customWidth="1"/>
    <col min="9568" max="9568" width="16.375" style="862" bestFit="1" customWidth="1"/>
    <col min="9569" max="9569" width="18.625" style="862" bestFit="1" customWidth="1"/>
    <col min="9570" max="9570" width="10.5" style="862" bestFit="1" customWidth="1"/>
    <col min="9571" max="9571" width="14.25" style="862" bestFit="1" customWidth="1"/>
    <col min="9572" max="9573" width="13.375" style="862" bestFit="1" customWidth="1"/>
    <col min="9574" max="9574" width="16.375" style="862" bestFit="1" customWidth="1"/>
    <col min="9575" max="9575" width="16.5" style="862" bestFit="1" customWidth="1"/>
    <col min="9576" max="9577" width="20.125" style="862" bestFit="1" customWidth="1"/>
    <col min="9578" max="9579" width="23" style="862" bestFit="1" customWidth="1"/>
    <col min="9580" max="9580" width="18.625" style="862" bestFit="1" customWidth="1"/>
    <col min="9581" max="9581" width="9.25" style="862" bestFit="1" customWidth="1"/>
    <col min="9582" max="9582" width="7.25" style="862" bestFit="1" customWidth="1"/>
    <col min="9583" max="9583" width="10.375" style="862" bestFit="1" customWidth="1"/>
    <col min="9584" max="9585" width="11.875" style="862" bestFit="1" customWidth="1"/>
    <col min="9586" max="9586" width="14.375" style="862" bestFit="1" customWidth="1"/>
    <col min="9587" max="9587" width="11.875" style="862" bestFit="1" customWidth="1"/>
    <col min="9588" max="9589" width="16.375" style="862" bestFit="1" customWidth="1"/>
    <col min="9590" max="9590" width="11.875" style="862" bestFit="1" customWidth="1"/>
    <col min="9591" max="9592" width="16.375" style="862" bestFit="1" customWidth="1"/>
    <col min="9593" max="9593" width="17.875" style="862" bestFit="1" customWidth="1"/>
    <col min="9594" max="9594" width="16.375" style="862" bestFit="1" customWidth="1"/>
    <col min="9595" max="9595" width="17.875" style="862" bestFit="1" customWidth="1"/>
    <col min="9596" max="9596" width="5.75" style="862" bestFit="1" customWidth="1"/>
    <col min="9597" max="9598" width="9.75" style="862" bestFit="1" customWidth="1"/>
    <col min="9599" max="9599" width="7.75" style="862" bestFit="1" customWidth="1"/>
    <col min="9600" max="9600" width="9.75" style="862" bestFit="1" customWidth="1"/>
    <col min="9601" max="9601" width="59.375" style="862" bestFit="1" customWidth="1"/>
    <col min="9602" max="9602" width="45.5" style="862" bestFit="1" customWidth="1"/>
    <col min="9603" max="9603" width="27.625" style="862" bestFit="1" customWidth="1"/>
    <col min="9604" max="9604" width="11.875" style="862" bestFit="1" customWidth="1"/>
    <col min="9605" max="9608" width="14.125" style="862" bestFit="1" customWidth="1"/>
    <col min="9609" max="9609" width="15.625" style="862" bestFit="1" customWidth="1"/>
    <col min="9610" max="9610" width="14.125" style="862" bestFit="1" customWidth="1"/>
    <col min="9611" max="9612" width="19.625" style="862" bestFit="1" customWidth="1"/>
    <col min="9613" max="9613" width="21.875" style="862" bestFit="1" customWidth="1"/>
    <col min="9614" max="9614" width="19.375" style="862" bestFit="1" customWidth="1"/>
    <col min="9615" max="9615" width="16.375" style="862" bestFit="1" customWidth="1"/>
    <col min="9616" max="9616" width="23" style="862" bestFit="1" customWidth="1"/>
    <col min="9617" max="9618" width="14.125" style="862" bestFit="1" customWidth="1"/>
    <col min="9619" max="9619" width="23.25" style="862" bestFit="1" customWidth="1"/>
    <col min="9620" max="9621" width="14.375" style="862" bestFit="1" customWidth="1"/>
    <col min="9622" max="9622" width="23.125" style="862" bestFit="1" customWidth="1"/>
    <col min="9623" max="9623" width="18.875" style="862" bestFit="1" customWidth="1"/>
    <col min="9624" max="9624" width="14.375" style="862" bestFit="1" customWidth="1"/>
    <col min="9625" max="9625" width="16.5" style="862" bestFit="1" customWidth="1"/>
    <col min="9626" max="9626" width="25.25" style="862" bestFit="1" customWidth="1"/>
    <col min="9627" max="9628" width="18.625" style="862" bestFit="1" customWidth="1"/>
    <col min="9629" max="9629" width="23" style="862" bestFit="1" customWidth="1"/>
    <col min="9630" max="9631" width="26.75" style="862" bestFit="1" customWidth="1"/>
    <col min="9632" max="9632" width="25.25" style="862" bestFit="1" customWidth="1"/>
    <col min="9633" max="9633" width="29.625" style="862" bestFit="1" customWidth="1"/>
    <col min="9634" max="9634" width="25.25" style="862" bestFit="1" customWidth="1"/>
    <col min="9635" max="9635" width="29.625" style="862" bestFit="1" customWidth="1"/>
    <col min="9636" max="9639" width="20.875" style="862" bestFit="1" customWidth="1"/>
    <col min="9640" max="9640" width="13.875" style="862" bestFit="1" customWidth="1"/>
    <col min="9641" max="9641" width="16.5" style="862" bestFit="1" customWidth="1"/>
    <col min="9642" max="9642" width="7.75" style="862" bestFit="1" customWidth="1"/>
    <col min="9643" max="9643" width="20.75" style="862" bestFit="1" customWidth="1"/>
    <col min="9644" max="9646" width="16.375" style="862" bestFit="1" customWidth="1"/>
    <col min="9647" max="9650" width="31" style="862" bestFit="1" customWidth="1"/>
    <col min="9651" max="9652" width="18.625" style="862" bestFit="1" customWidth="1"/>
    <col min="9653" max="9653" width="16.375" style="862" bestFit="1" customWidth="1"/>
    <col min="9654" max="9655" width="18.625" style="862" bestFit="1" customWidth="1"/>
    <col min="9656" max="9656" width="16.375" style="862" bestFit="1" customWidth="1"/>
    <col min="9657" max="9658" width="18.625" style="862" bestFit="1" customWidth="1"/>
    <col min="9659" max="9659" width="20.75" style="862" bestFit="1" customWidth="1"/>
    <col min="9660" max="9661" width="23" style="862" bestFit="1" customWidth="1"/>
    <col min="9662" max="9662" width="25.25" style="862" bestFit="1" customWidth="1"/>
    <col min="9663" max="9663" width="23" style="862" bestFit="1" customWidth="1"/>
    <col min="9664" max="9664" width="20.75" style="862" bestFit="1" customWidth="1"/>
    <col min="9665" max="9666" width="23" style="862" bestFit="1" customWidth="1"/>
    <col min="9667" max="9667" width="25.25" style="862" bestFit="1" customWidth="1"/>
    <col min="9668" max="9668" width="23" style="862" bestFit="1" customWidth="1"/>
    <col min="9669" max="9669" width="18.625" style="862" bestFit="1" customWidth="1"/>
    <col min="9670" max="9672" width="20.75" style="862" bestFit="1" customWidth="1"/>
    <col min="9673" max="9673" width="19.75" style="862" bestFit="1" customWidth="1"/>
    <col min="9674" max="9675" width="22" style="862" bestFit="1" customWidth="1"/>
    <col min="9676" max="9676" width="14.125" style="862" bestFit="1" customWidth="1"/>
    <col min="9677" max="9678" width="20.75" style="862" bestFit="1" customWidth="1"/>
    <col min="9679" max="9680" width="18.625" style="862" bestFit="1" customWidth="1"/>
    <col min="9681" max="9683" width="20.75" style="862" bestFit="1" customWidth="1"/>
    <col min="9684" max="9685" width="23" style="862" bestFit="1" customWidth="1"/>
    <col min="9686" max="9686" width="20.75" style="862" bestFit="1" customWidth="1"/>
    <col min="9687" max="9688" width="23" style="862" bestFit="1" customWidth="1"/>
    <col min="9689" max="9689" width="25.25" style="862" bestFit="1" customWidth="1"/>
    <col min="9690" max="9691" width="23" style="862" bestFit="1" customWidth="1"/>
    <col min="9692" max="9694" width="25.25" style="862" bestFit="1" customWidth="1"/>
    <col min="9695" max="9696" width="27.5" style="862" bestFit="1" customWidth="1"/>
    <col min="9697" max="9697" width="25.25" style="862" bestFit="1" customWidth="1"/>
    <col min="9698" max="9699" width="27.5" style="862" bestFit="1" customWidth="1"/>
    <col min="9700" max="9700" width="29.625" style="862" bestFit="1" customWidth="1"/>
    <col min="9701" max="9701" width="27.5" style="862" bestFit="1" customWidth="1"/>
    <col min="9702" max="9702" width="24.5" style="862" bestFit="1" customWidth="1"/>
    <col min="9703" max="9703" width="29" style="862" bestFit="1" customWidth="1"/>
    <col min="9704" max="9705" width="20.75" style="862" bestFit="1" customWidth="1"/>
    <col min="9706" max="9706" width="27.5" style="862" bestFit="1" customWidth="1"/>
    <col min="9707" max="9708" width="23" style="862" bestFit="1" customWidth="1"/>
    <col min="9709" max="9709" width="29.625" style="862" bestFit="1" customWidth="1"/>
    <col min="9710" max="9710" width="9.125" style="862" bestFit="1" customWidth="1"/>
    <col min="9711" max="9713" width="18.125" style="862" bestFit="1" customWidth="1"/>
    <col min="9714" max="9714" width="20.375" style="862" bestFit="1" customWidth="1"/>
    <col min="9715" max="9715" width="25.25" style="862" bestFit="1" customWidth="1"/>
    <col min="9716" max="9716" width="27.5" style="862" bestFit="1" customWidth="1"/>
    <col min="9717" max="9718" width="9.125" style="862" bestFit="1" customWidth="1"/>
    <col min="9719" max="9719" width="11.25" style="862" bestFit="1" customWidth="1"/>
    <col min="9720" max="9720" width="15" style="862" bestFit="1" customWidth="1"/>
    <col min="9721" max="9721" width="16.375" style="862" bestFit="1" customWidth="1"/>
    <col min="9722" max="9724" width="23.25" style="862" bestFit="1" customWidth="1"/>
    <col min="9725" max="9726" width="20.75" style="862" bestFit="1" customWidth="1"/>
    <col min="9727" max="9727" width="6.625" style="862" bestFit="1" customWidth="1"/>
    <col min="9728" max="9728" width="9" style="862"/>
    <col min="9729" max="9729" width="16.375" style="862" bestFit="1" customWidth="1"/>
    <col min="9730" max="9730" width="14.125" style="862" bestFit="1" customWidth="1"/>
    <col min="9731" max="9733" width="9.75" style="862" bestFit="1" customWidth="1"/>
    <col min="9734" max="9734" width="14.125" style="862" bestFit="1" customWidth="1"/>
    <col min="9735" max="9735" width="15.25" style="862" customWidth="1"/>
    <col min="9736" max="9736" width="14.125" style="862" bestFit="1" customWidth="1"/>
    <col min="9737" max="9737" width="15.25" style="862" bestFit="1" customWidth="1"/>
    <col min="9738" max="9740" width="13.625" style="862" bestFit="1" customWidth="1"/>
    <col min="9741" max="9741" width="12" style="862" bestFit="1" customWidth="1"/>
    <col min="9742" max="9742" width="22.125" style="862" bestFit="1" customWidth="1"/>
    <col min="9743" max="9744" width="30.125" style="862" bestFit="1" customWidth="1"/>
    <col min="9745" max="9746" width="21" style="862" bestFit="1" customWidth="1"/>
    <col min="9747" max="9747" width="18.75" style="862" bestFit="1" customWidth="1"/>
    <col min="9748" max="9748" width="21" style="862" bestFit="1" customWidth="1"/>
    <col min="9749" max="9750" width="9.75" style="862" bestFit="1" customWidth="1"/>
    <col min="9751" max="9751" width="18.875" style="862" bestFit="1" customWidth="1"/>
    <col min="9752" max="9752" width="9.75" style="862" bestFit="1" customWidth="1"/>
    <col min="9753" max="9753" width="18.875" style="862" bestFit="1" customWidth="1"/>
    <col min="9754" max="9755" width="9.75" style="862" bestFit="1" customWidth="1"/>
    <col min="9756" max="9757" width="12.125" style="862" bestFit="1" customWidth="1"/>
    <col min="9758" max="9758" width="7.125" style="862" bestFit="1" customWidth="1"/>
    <col min="9759" max="9759" width="9.75" style="862" bestFit="1" customWidth="1"/>
    <col min="9760" max="9760" width="15.5" style="862" bestFit="1" customWidth="1"/>
    <col min="9761" max="9761" width="19.375" style="862" bestFit="1" customWidth="1"/>
    <col min="9762" max="9762" width="5.75" style="862" bestFit="1" customWidth="1"/>
    <col min="9763" max="9763" width="9.75" style="862" bestFit="1" customWidth="1"/>
    <col min="9764" max="9764" width="11.875" style="862" bestFit="1" customWidth="1"/>
    <col min="9765" max="9765" width="9.125" style="862" bestFit="1" customWidth="1"/>
    <col min="9766" max="9766" width="10.5" style="862" bestFit="1" customWidth="1"/>
    <col min="9767" max="9767" width="16.375" style="862" bestFit="1" customWidth="1"/>
    <col min="9768" max="9768" width="12.125" style="862" bestFit="1" customWidth="1"/>
    <col min="9769" max="9769" width="10.375" style="862" bestFit="1" customWidth="1"/>
    <col min="9770" max="9770" width="11.875" style="862" bestFit="1" customWidth="1"/>
    <col min="9771" max="9779" width="16.375" style="862" bestFit="1" customWidth="1"/>
    <col min="9780" max="9780" width="10.625" style="862" bestFit="1" customWidth="1"/>
    <col min="9781" max="9781" width="11.875" style="862" bestFit="1" customWidth="1"/>
    <col min="9782" max="9782" width="16.375" style="862" bestFit="1" customWidth="1"/>
    <col min="9783" max="9783" width="20.75" style="862" bestFit="1" customWidth="1"/>
    <col min="9784" max="9784" width="16.375" style="862" bestFit="1" customWidth="1"/>
    <col min="9785" max="9785" width="20.75" style="862" bestFit="1" customWidth="1"/>
    <col min="9786" max="9786" width="16.375" style="862" bestFit="1" customWidth="1"/>
    <col min="9787" max="9787" width="20.75" style="862" bestFit="1" customWidth="1"/>
    <col min="9788" max="9788" width="16.375" style="862" bestFit="1" customWidth="1"/>
    <col min="9789" max="9789" width="20.75" style="862" bestFit="1" customWidth="1"/>
    <col min="9790" max="9790" width="16.375" style="862" bestFit="1" customWidth="1"/>
    <col min="9791" max="9791" width="20.75" style="862" bestFit="1" customWidth="1"/>
    <col min="9792" max="9792" width="14.125" style="862" bestFit="1" customWidth="1"/>
    <col min="9793" max="9793" width="18.625" style="862" bestFit="1" customWidth="1"/>
    <col min="9794" max="9794" width="16.375" style="862" bestFit="1" customWidth="1"/>
    <col min="9795" max="9795" width="20.75" style="862" bestFit="1" customWidth="1"/>
    <col min="9796" max="9796" width="16.375" style="862" bestFit="1" customWidth="1"/>
    <col min="9797" max="9797" width="20.75" style="862" bestFit="1" customWidth="1"/>
    <col min="9798" max="9803" width="23" style="862" bestFit="1" customWidth="1"/>
    <col min="9804" max="9805" width="18.625" style="862" bestFit="1" customWidth="1"/>
    <col min="9806" max="9806" width="10.5" style="862" bestFit="1" customWidth="1"/>
    <col min="9807" max="9807" width="11.875" style="862" bestFit="1" customWidth="1"/>
    <col min="9808" max="9808" width="10.5" style="862" bestFit="1" customWidth="1"/>
    <col min="9809" max="9810" width="11.875" style="862" bestFit="1" customWidth="1"/>
    <col min="9811" max="9811" width="16.375" style="862" bestFit="1" customWidth="1"/>
    <col min="9812" max="9812" width="17.875" style="862" bestFit="1" customWidth="1"/>
    <col min="9813" max="9813" width="22.25" style="862" bestFit="1" customWidth="1"/>
    <col min="9814" max="9814" width="7.75" style="862" bestFit="1" customWidth="1"/>
    <col min="9815" max="9817" width="11.875" style="862" bestFit="1" customWidth="1"/>
    <col min="9818" max="9818" width="16.375" style="862" bestFit="1" customWidth="1"/>
    <col min="9819" max="9821" width="11.875" style="862" bestFit="1" customWidth="1"/>
    <col min="9822" max="9822" width="14.125" style="862" bestFit="1" customWidth="1"/>
    <col min="9823" max="9823" width="11.875" style="862" bestFit="1" customWidth="1"/>
    <col min="9824" max="9824" width="16.375" style="862" bestFit="1" customWidth="1"/>
    <col min="9825" max="9825" width="18.625" style="862" bestFit="1" customWidth="1"/>
    <col min="9826" max="9826" width="10.5" style="862" bestFit="1" customWidth="1"/>
    <col min="9827" max="9827" width="14.25" style="862" bestFit="1" customWidth="1"/>
    <col min="9828" max="9829" width="13.375" style="862" bestFit="1" customWidth="1"/>
    <col min="9830" max="9830" width="16.375" style="862" bestFit="1" customWidth="1"/>
    <col min="9831" max="9831" width="16.5" style="862" bestFit="1" customWidth="1"/>
    <col min="9832" max="9833" width="20.125" style="862" bestFit="1" customWidth="1"/>
    <col min="9834" max="9835" width="23" style="862" bestFit="1" customWidth="1"/>
    <col min="9836" max="9836" width="18.625" style="862" bestFit="1" customWidth="1"/>
    <col min="9837" max="9837" width="9.25" style="862" bestFit="1" customWidth="1"/>
    <col min="9838" max="9838" width="7.25" style="862" bestFit="1" customWidth="1"/>
    <col min="9839" max="9839" width="10.375" style="862" bestFit="1" customWidth="1"/>
    <col min="9840" max="9841" width="11.875" style="862" bestFit="1" customWidth="1"/>
    <col min="9842" max="9842" width="14.375" style="862" bestFit="1" customWidth="1"/>
    <col min="9843" max="9843" width="11.875" style="862" bestFit="1" customWidth="1"/>
    <col min="9844" max="9845" width="16.375" style="862" bestFit="1" customWidth="1"/>
    <col min="9846" max="9846" width="11.875" style="862" bestFit="1" customWidth="1"/>
    <col min="9847" max="9848" width="16.375" style="862" bestFit="1" customWidth="1"/>
    <col min="9849" max="9849" width="17.875" style="862" bestFit="1" customWidth="1"/>
    <col min="9850" max="9850" width="16.375" style="862" bestFit="1" customWidth="1"/>
    <col min="9851" max="9851" width="17.875" style="862" bestFit="1" customWidth="1"/>
    <col min="9852" max="9852" width="5.75" style="862" bestFit="1" customWidth="1"/>
    <col min="9853" max="9854" width="9.75" style="862" bestFit="1" customWidth="1"/>
    <col min="9855" max="9855" width="7.75" style="862" bestFit="1" customWidth="1"/>
    <col min="9856" max="9856" width="9.75" style="862" bestFit="1" customWidth="1"/>
    <col min="9857" max="9857" width="59.375" style="862" bestFit="1" customWidth="1"/>
    <col min="9858" max="9858" width="45.5" style="862" bestFit="1" customWidth="1"/>
    <col min="9859" max="9859" width="27.625" style="862" bestFit="1" customWidth="1"/>
    <col min="9860" max="9860" width="11.875" style="862" bestFit="1" customWidth="1"/>
    <col min="9861" max="9864" width="14.125" style="862" bestFit="1" customWidth="1"/>
    <col min="9865" max="9865" width="15.625" style="862" bestFit="1" customWidth="1"/>
    <col min="9866" max="9866" width="14.125" style="862" bestFit="1" customWidth="1"/>
    <col min="9867" max="9868" width="19.625" style="862" bestFit="1" customWidth="1"/>
    <col min="9869" max="9869" width="21.875" style="862" bestFit="1" customWidth="1"/>
    <col min="9870" max="9870" width="19.375" style="862" bestFit="1" customWidth="1"/>
    <col min="9871" max="9871" width="16.375" style="862" bestFit="1" customWidth="1"/>
    <col min="9872" max="9872" width="23" style="862" bestFit="1" customWidth="1"/>
    <col min="9873" max="9874" width="14.125" style="862" bestFit="1" customWidth="1"/>
    <col min="9875" max="9875" width="23.25" style="862" bestFit="1" customWidth="1"/>
    <col min="9876" max="9877" width="14.375" style="862" bestFit="1" customWidth="1"/>
    <col min="9878" max="9878" width="23.125" style="862" bestFit="1" customWidth="1"/>
    <col min="9879" max="9879" width="18.875" style="862" bestFit="1" customWidth="1"/>
    <col min="9880" max="9880" width="14.375" style="862" bestFit="1" customWidth="1"/>
    <col min="9881" max="9881" width="16.5" style="862" bestFit="1" customWidth="1"/>
    <col min="9882" max="9882" width="25.25" style="862" bestFit="1" customWidth="1"/>
    <col min="9883" max="9884" width="18.625" style="862" bestFit="1" customWidth="1"/>
    <col min="9885" max="9885" width="23" style="862" bestFit="1" customWidth="1"/>
    <col min="9886" max="9887" width="26.75" style="862" bestFit="1" customWidth="1"/>
    <col min="9888" max="9888" width="25.25" style="862" bestFit="1" customWidth="1"/>
    <col min="9889" max="9889" width="29.625" style="862" bestFit="1" customWidth="1"/>
    <col min="9890" max="9890" width="25.25" style="862" bestFit="1" customWidth="1"/>
    <col min="9891" max="9891" width="29.625" style="862" bestFit="1" customWidth="1"/>
    <col min="9892" max="9895" width="20.875" style="862" bestFit="1" customWidth="1"/>
    <col min="9896" max="9896" width="13.875" style="862" bestFit="1" customWidth="1"/>
    <col min="9897" max="9897" width="16.5" style="862" bestFit="1" customWidth="1"/>
    <col min="9898" max="9898" width="7.75" style="862" bestFit="1" customWidth="1"/>
    <col min="9899" max="9899" width="20.75" style="862" bestFit="1" customWidth="1"/>
    <col min="9900" max="9902" width="16.375" style="862" bestFit="1" customWidth="1"/>
    <col min="9903" max="9906" width="31" style="862" bestFit="1" customWidth="1"/>
    <col min="9907" max="9908" width="18.625" style="862" bestFit="1" customWidth="1"/>
    <col min="9909" max="9909" width="16.375" style="862" bestFit="1" customWidth="1"/>
    <col min="9910" max="9911" width="18.625" style="862" bestFit="1" customWidth="1"/>
    <col min="9912" max="9912" width="16.375" style="862" bestFit="1" customWidth="1"/>
    <col min="9913" max="9914" width="18.625" style="862" bestFit="1" customWidth="1"/>
    <col min="9915" max="9915" width="20.75" style="862" bestFit="1" customWidth="1"/>
    <col min="9916" max="9917" width="23" style="862" bestFit="1" customWidth="1"/>
    <col min="9918" max="9918" width="25.25" style="862" bestFit="1" customWidth="1"/>
    <col min="9919" max="9919" width="23" style="862" bestFit="1" customWidth="1"/>
    <col min="9920" max="9920" width="20.75" style="862" bestFit="1" customWidth="1"/>
    <col min="9921" max="9922" width="23" style="862" bestFit="1" customWidth="1"/>
    <col min="9923" max="9923" width="25.25" style="862" bestFit="1" customWidth="1"/>
    <col min="9924" max="9924" width="23" style="862" bestFit="1" customWidth="1"/>
    <col min="9925" max="9925" width="18.625" style="862" bestFit="1" customWidth="1"/>
    <col min="9926" max="9928" width="20.75" style="862" bestFit="1" customWidth="1"/>
    <col min="9929" max="9929" width="19.75" style="862" bestFit="1" customWidth="1"/>
    <col min="9930" max="9931" width="22" style="862" bestFit="1" customWidth="1"/>
    <col min="9932" max="9932" width="14.125" style="862" bestFit="1" customWidth="1"/>
    <col min="9933" max="9934" width="20.75" style="862" bestFit="1" customWidth="1"/>
    <col min="9935" max="9936" width="18.625" style="862" bestFit="1" customWidth="1"/>
    <col min="9937" max="9939" width="20.75" style="862" bestFit="1" customWidth="1"/>
    <col min="9940" max="9941" width="23" style="862" bestFit="1" customWidth="1"/>
    <col min="9942" max="9942" width="20.75" style="862" bestFit="1" customWidth="1"/>
    <col min="9943" max="9944" width="23" style="862" bestFit="1" customWidth="1"/>
    <col min="9945" max="9945" width="25.25" style="862" bestFit="1" customWidth="1"/>
    <col min="9946" max="9947" width="23" style="862" bestFit="1" customWidth="1"/>
    <col min="9948" max="9950" width="25.25" style="862" bestFit="1" customWidth="1"/>
    <col min="9951" max="9952" width="27.5" style="862" bestFit="1" customWidth="1"/>
    <col min="9953" max="9953" width="25.25" style="862" bestFit="1" customWidth="1"/>
    <col min="9954" max="9955" width="27.5" style="862" bestFit="1" customWidth="1"/>
    <col min="9956" max="9956" width="29.625" style="862" bestFit="1" customWidth="1"/>
    <col min="9957" max="9957" width="27.5" style="862" bestFit="1" customWidth="1"/>
    <col min="9958" max="9958" width="24.5" style="862" bestFit="1" customWidth="1"/>
    <col min="9959" max="9959" width="29" style="862" bestFit="1" customWidth="1"/>
    <col min="9960" max="9961" width="20.75" style="862" bestFit="1" customWidth="1"/>
    <col min="9962" max="9962" width="27.5" style="862" bestFit="1" customWidth="1"/>
    <col min="9963" max="9964" width="23" style="862" bestFit="1" customWidth="1"/>
    <col min="9965" max="9965" width="29.625" style="862" bestFit="1" customWidth="1"/>
    <col min="9966" max="9966" width="9.125" style="862" bestFit="1" customWidth="1"/>
    <col min="9967" max="9969" width="18.125" style="862" bestFit="1" customWidth="1"/>
    <col min="9970" max="9970" width="20.375" style="862" bestFit="1" customWidth="1"/>
    <col min="9971" max="9971" width="25.25" style="862" bestFit="1" customWidth="1"/>
    <col min="9972" max="9972" width="27.5" style="862" bestFit="1" customWidth="1"/>
    <col min="9973" max="9974" width="9.125" style="862" bestFit="1" customWidth="1"/>
    <col min="9975" max="9975" width="11.25" style="862" bestFit="1" customWidth="1"/>
    <col min="9976" max="9976" width="15" style="862" bestFit="1" customWidth="1"/>
    <col min="9977" max="9977" width="16.375" style="862" bestFit="1" customWidth="1"/>
    <col min="9978" max="9980" width="23.25" style="862" bestFit="1" customWidth="1"/>
    <col min="9981" max="9982" width="20.75" style="862" bestFit="1" customWidth="1"/>
    <col min="9983" max="9983" width="6.625" style="862" bestFit="1" customWidth="1"/>
    <col min="9984" max="9984" width="9" style="862"/>
    <col min="9985" max="9985" width="16.375" style="862" bestFit="1" customWidth="1"/>
    <col min="9986" max="9986" width="14.125" style="862" bestFit="1" customWidth="1"/>
    <col min="9987" max="9989" width="9.75" style="862" bestFit="1" customWidth="1"/>
    <col min="9990" max="9990" width="14.125" style="862" bestFit="1" customWidth="1"/>
    <col min="9991" max="9991" width="15.25" style="862" customWidth="1"/>
    <col min="9992" max="9992" width="14.125" style="862" bestFit="1" customWidth="1"/>
    <col min="9993" max="9993" width="15.25" style="862" bestFit="1" customWidth="1"/>
    <col min="9994" max="9996" width="13.625" style="862" bestFit="1" customWidth="1"/>
    <col min="9997" max="9997" width="12" style="862" bestFit="1" customWidth="1"/>
    <col min="9998" max="9998" width="22.125" style="862" bestFit="1" customWidth="1"/>
    <col min="9999" max="10000" width="30.125" style="862" bestFit="1" customWidth="1"/>
    <col min="10001" max="10002" width="21" style="862" bestFit="1" customWidth="1"/>
    <col min="10003" max="10003" width="18.75" style="862" bestFit="1" customWidth="1"/>
    <col min="10004" max="10004" width="21" style="862" bestFit="1" customWidth="1"/>
    <col min="10005" max="10006" width="9.75" style="862" bestFit="1" customWidth="1"/>
    <col min="10007" max="10007" width="18.875" style="862" bestFit="1" customWidth="1"/>
    <col min="10008" max="10008" width="9.75" style="862" bestFit="1" customWidth="1"/>
    <col min="10009" max="10009" width="18.875" style="862" bestFit="1" customWidth="1"/>
    <col min="10010" max="10011" width="9.75" style="862" bestFit="1" customWidth="1"/>
    <col min="10012" max="10013" width="12.125" style="862" bestFit="1" customWidth="1"/>
    <col min="10014" max="10014" width="7.125" style="862" bestFit="1" customWidth="1"/>
    <col min="10015" max="10015" width="9.75" style="862" bestFit="1" customWidth="1"/>
    <col min="10016" max="10016" width="15.5" style="862" bestFit="1" customWidth="1"/>
    <col min="10017" max="10017" width="19.375" style="862" bestFit="1" customWidth="1"/>
    <col min="10018" max="10018" width="5.75" style="862" bestFit="1" customWidth="1"/>
    <col min="10019" max="10019" width="9.75" style="862" bestFit="1" customWidth="1"/>
    <col min="10020" max="10020" width="11.875" style="862" bestFit="1" customWidth="1"/>
    <col min="10021" max="10021" width="9.125" style="862" bestFit="1" customWidth="1"/>
    <col min="10022" max="10022" width="10.5" style="862" bestFit="1" customWidth="1"/>
    <col min="10023" max="10023" width="16.375" style="862" bestFit="1" customWidth="1"/>
    <col min="10024" max="10024" width="12.125" style="862" bestFit="1" customWidth="1"/>
    <col min="10025" max="10025" width="10.375" style="862" bestFit="1" customWidth="1"/>
    <col min="10026" max="10026" width="11.875" style="862" bestFit="1" customWidth="1"/>
    <col min="10027" max="10035" width="16.375" style="862" bestFit="1" customWidth="1"/>
    <col min="10036" max="10036" width="10.625" style="862" bestFit="1" customWidth="1"/>
    <col min="10037" max="10037" width="11.875" style="862" bestFit="1" customWidth="1"/>
    <col min="10038" max="10038" width="16.375" style="862" bestFit="1" customWidth="1"/>
    <col min="10039" max="10039" width="20.75" style="862" bestFit="1" customWidth="1"/>
    <col min="10040" max="10040" width="16.375" style="862" bestFit="1" customWidth="1"/>
    <col min="10041" max="10041" width="20.75" style="862" bestFit="1" customWidth="1"/>
    <col min="10042" max="10042" width="16.375" style="862" bestFit="1" customWidth="1"/>
    <col min="10043" max="10043" width="20.75" style="862" bestFit="1" customWidth="1"/>
    <col min="10044" max="10044" width="16.375" style="862" bestFit="1" customWidth="1"/>
    <col min="10045" max="10045" width="20.75" style="862" bestFit="1" customWidth="1"/>
    <col min="10046" max="10046" width="16.375" style="862" bestFit="1" customWidth="1"/>
    <col min="10047" max="10047" width="20.75" style="862" bestFit="1" customWidth="1"/>
    <col min="10048" max="10048" width="14.125" style="862" bestFit="1" customWidth="1"/>
    <col min="10049" max="10049" width="18.625" style="862" bestFit="1" customWidth="1"/>
    <col min="10050" max="10050" width="16.375" style="862" bestFit="1" customWidth="1"/>
    <col min="10051" max="10051" width="20.75" style="862" bestFit="1" customWidth="1"/>
    <col min="10052" max="10052" width="16.375" style="862" bestFit="1" customWidth="1"/>
    <col min="10053" max="10053" width="20.75" style="862" bestFit="1" customWidth="1"/>
    <col min="10054" max="10059" width="23" style="862" bestFit="1" customWidth="1"/>
    <col min="10060" max="10061" width="18.625" style="862" bestFit="1" customWidth="1"/>
    <col min="10062" max="10062" width="10.5" style="862" bestFit="1" customWidth="1"/>
    <col min="10063" max="10063" width="11.875" style="862" bestFit="1" customWidth="1"/>
    <col min="10064" max="10064" width="10.5" style="862" bestFit="1" customWidth="1"/>
    <col min="10065" max="10066" width="11.875" style="862" bestFit="1" customWidth="1"/>
    <col min="10067" max="10067" width="16.375" style="862" bestFit="1" customWidth="1"/>
    <col min="10068" max="10068" width="17.875" style="862" bestFit="1" customWidth="1"/>
    <col min="10069" max="10069" width="22.25" style="862" bestFit="1" customWidth="1"/>
    <col min="10070" max="10070" width="7.75" style="862" bestFit="1" customWidth="1"/>
    <col min="10071" max="10073" width="11.875" style="862" bestFit="1" customWidth="1"/>
    <col min="10074" max="10074" width="16.375" style="862" bestFit="1" customWidth="1"/>
    <col min="10075" max="10077" width="11.875" style="862" bestFit="1" customWidth="1"/>
    <col min="10078" max="10078" width="14.125" style="862" bestFit="1" customWidth="1"/>
    <col min="10079" max="10079" width="11.875" style="862" bestFit="1" customWidth="1"/>
    <col min="10080" max="10080" width="16.375" style="862" bestFit="1" customWidth="1"/>
    <col min="10081" max="10081" width="18.625" style="862" bestFit="1" customWidth="1"/>
    <col min="10082" max="10082" width="10.5" style="862" bestFit="1" customWidth="1"/>
    <col min="10083" max="10083" width="14.25" style="862" bestFit="1" customWidth="1"/>
    <col min="10084" max="10085" width="13.375" style="862" bestFit="1" customWidth="1"/>
    <col min="10086" max="10086" width="16.375" style="862" bestFit="1" customWidth="1"/>
    <col min="10087" max="10087" width="16.5" style="862" bestFit="1" customWidth="1"/>
    <col min="10088" max="10089" width="20.125" style="862" bestFit="1" customWidth="1"/>
    <col min="10090" max="10091" width="23" style="862" bestFit="1" customWidth="1"/>
    <col min="10092" max="10092" width="18.625" style="862" bestFit="1" customWidth="1"/>
    <col min="10093" max="10093" width="9.25" style="862" bestFit="1" customWidth="1"/>
    <col min="10094" max="10094" width="7.25" style="862" bestFit="1" customWidth="1"/>
    <col min="10095" max="10095" width="10.375" style="862" bestFit="1" customWidth="1"/>
    <col min="10096" max="10097" width="11.875" style="862" bestFit="1" customWidth="1"/>
    <col min="10098" max="10098" width="14.375" style="862" bestFit="1" customWidth="1"/>
    <col min="10099" max="10099" width="11.875" style="862" bestFit="1" customWidth="1"/>
    <col min="10100" max="10101" width="16.375" style="862" bestFit="1" customWidth="1"/>
    <col min="10102" max="10102" width="11.875" style="862" bestFit="1" customWidth="1"/>
    <col min="10103" max="10104" width="16.375" style="862" bestFit="1" customWidth="1"/>
    <col min="10105" max="10105" width="17.875" style="862" bestFit="1" customWidth="1"/>
    <col min="10106" max="10106" width="16.375" style="862" bestFit="1" customWidth="1"/>
    <col min="10107" max="10107" width="17.875" style="862" bestFit="1" customWidth="1"/>
    <col min="10108" max="10108" width="5.75" style="862" bestFit="1" customWidth="1"/>
    <col min="10109" max="10110" width="9.75" style="862" bestFit="1" customWidth="1"/>
    <col min="10111" max="10111" width="7.75" style="862" bestFit="1" customWidth="1"/>
    <col min="10112" max="10112" width="9.75" style="862" bestFit="1" customWidth="1"/>
    <col min="10113" max="10113" width="59.375" style="862" bestFit="1" customWidth="1"/>
    <col min="10114" max="10114" width="45.5" style="862" bestFit="1" customWidth="1"/>
    <col min="10115" max="10115" width="27.625" style="862" bestFit="1" customWidth="1"/>
    <col min="10116" max="10116" width="11.875" style="862" bestFit="1" customWidth="1"/>
    <col min="10117" max="10120" width="14.125" style="862" bestFit="1" customWidth="1"/>
    <col min="10121" max="10121" width="15.625" style="862" bestFit="1" customWidth="1"/>
    <col min="10122" max="10122" width="14.125" style="862" bestFit="1" customWidth="1"/>
    <col min="10123" max="10124" width="19.625" style="862" bestFit="1" customWidth="1"/>
    <col min="10125" max="10125" width="21.875" style="862" bestFit="1" customWidth="1"/>
    <col min="10126" max="10126" width="19.375" style="862" bestFit="1" customWidth="1"/>
    <col min="10127" max="10127" width="16.375" style="862" bestFit="1" customWidth="1"/>
    <col min="10128" max="10128" width="23" style="862" bestFit="1" customWidth="1"/>
    <col min="10129" max="10130" width="14.125" style="862" bestFit="1" customWidth="1"/>
    <col min="10131" max="10131" width="23.25" style="862" bestFit="1" customWidth="1"/>
    <col min="10132" max="10133" width="14.375" style="862" bestFit="1" customWidth="1"/>
    <col min="10134" max="10134" width="23.125" style="862" bestFit="1" customWidth="1"/>
    <col min="10135" max="10135" width="18.875" style="862" bestFit="1" customWidth="1"/>
    <col min="10136" max="10136" width="14.375" style="862" bestFit="1" customWidth="1"/>
    <col min="10137" max="10137" width="16.5" style="862" bestFit="1" customWidth="1"/>
    <col min="10138" max="10138" width="25.25" style="862" bestFit="1" customWidth="1"/>
    <col min="10139" max="10140" width="18.625" style="862" bestFit="1" customWidth="1"/>
    <col min="10141" max="10141" width="23" style="862" bestFit="1" customWidth="1"/>
    <col min="10142" max="10143" width="26.75" style="862" bestFit="1" customWidth="1"/>
    <col min="10144" max="10144" width="25.25" style="862" bestFit="1" customWidth="1"/>
    <col min="10145" max="10145" width="29.625" style="862" bestFit="1" customWidth="1"/>
    <col min="10146" max="10146" width="25.25" style="862" bestFit="1" customWidth="1"/>
    <col min="10147" max="10147" width="29.625" style="862" bestFit="1" customWidth="1"/>
    <col min="10148" max="10151" width="20.875" style="862" bestFit="1" customWidth="1"/>
    <col min="10152" max="10152" width="13.875" style="862" bestFit="1" customWidth="1"/>
    <col min="10153" max="10153" width="16.5" style="862" bestFit="1" customWidth="1"/>
    <col min="10154" max="10154" width="7.75" style="862" bestFit="1" customWidth="1"/>
    <col min="10155" max="10155" width="20.75" style="862" bestFit="1" customWidth="1"/>
    <col min="10156" max="10158" width="16.375" style="862" bestFit="1" customWidth="1"/>
    <col min="10159" max="10162" width="31" style="862" bestFit="1" customWidth="1"/>
    <col min="10163" max="10164" width="18.625" style="862" bestFit="1" customWidth="1"/>
    <col min="10165" max="10165" width="16.375" style="862" bestFit="1" customWidth="1"/>
    <col min="10166" max="10167" width="18.625" style="862" bestFit="1" customWidth="1"/>
    <col min="10168" max="10168" width="16.375" style="862" bestFit="1" customWidth="1"/>
    <col min="10169" max="10170" width="18.625" style="862" bestFit="1" customWidth="1"/>
    <col min="10171" max="10171" width="20.75" style="862" bestFit="1" customWidth="1"/>
    <col min="10172" max="10173" width="23" style="862" bestFit="1" customWidth="1"/>
    <col min="10174" max="10174" width="25.25" style="862" bestFit="1" customWidth="1"/>
    <col min="10175" max="10175" width="23" style="862" bestFit="1" customWidth="1"/>
    <col min="10176" max="10176" width="20.75" style="862" bestFit="1" customWidth="1"/>
    <col min="10177" max="10178" width="23" style="862" bestFit="1" customWidth="1"/>
    <col min="10179" max="10179" width="25.25" style="862" bestFit="1" customWidth="1"/>
    <col min="10180" max="10180" width="23" style="862" bestFit="1" customWidth="1"/>
    <col min="10181" max="10181" width="18.625" style="862" bestFit="1" customWidth="1"/>
    <col min="10182" max="10184" width="20.75" style="862" bestFit="1" customWidth="1"/>
    <col min="10185" max="10185" width="19.75" style="862" bestFit="1" customWidth="1"/>
    <col min="10186" max="10187" width="22" style="862" bestFit="1" customWidth="1"/>
    <col min="10188" max="10188" width="14.125" style="862" bestFit="1" customWidth="1"/>
    <col min="10189" max="10190" width="20.75" style="862" bestFit="1" customWidth="1"/>
    <col min="10191" max="10192" width="18.625" style="862" bestFit="1" customWidth="1"/>
    <col min="10193" max="10195" width="20.75" style="862" bestFit="1" customWidth="1"/>
    <col min="10196" max="10197" width="23" style="862" bestFit="1" customWidth="1"/>
    <col min="10198" max="10198" width="20.75" style="862" bestFit="1" customWidth="1"/>
    <col min="10199" max="10200" width="23" style="862" bestFit="1" customWidth="1"/>
    <col min="10201" max="10201" width="25.25" style="862" bestFit="1" customWidth="1"/>
    <col min="10202" max="10203" width="23" style="862" bestFit="1" customWidth="1"/>
    <col min="10204" max="10206" width="25.25" style="862" bestFit="1" customWidth="1"/>
    <col min="10207" max="10208" width="27.5" style="862" bestFit="1" customWidth="1"/>
    <col min="10209" max="10209" width="25.25" style="862" bestFit="1" customWidth="1"/>
    <col min="10210" max="10211" width="27.5" style="862" bestFit="1" customWidth="1"/>
    <col min="10212" max="10212" width="29.625" style="862" bestFit="1" customWidth="1"/>
    <col min="10213" max="10213" width="27.5" style="862" bestFit="1" customWidth="1"/>
    <col min="10214" max="10214" width="24.5" style="862" bestFit="1" customWidth="1"/>
    <col min="10215" max="10215" width="29" style="862" bestFit="1" customWidth="1"/>
    <col min="10216" max="10217" width="20.75" style="862" bestFit="1" customWidth="1"/>
    <col min="10218" max="10218" width="27.5" style="862" bestFit="1" customWidth="1"/>
    <col min="10219" max="10220" width="23" style="862" bestFit="1" customWidth="1"/>
    <col min="10221" max="10221" width="29.625" style="862" bestFit="1" customWidth="1"/>
    <col min="10222" max="10222" width="9.125" style="862" bestFit="1" customWidth="1"/>
    <col min="10223" max="10225" width="18.125" style="862" bestFit="1" customWidth="1"/>
    <col min="10226" max="10226" width="20.375" style="862" bestFit="1" customWidth="1"/>
    <col min="10227" max="10227" width="25.25" style="862" bestFit="1" customWidth="1"/>
    <col min="10228" max="10228" width="27.5" style="862" bestFit="1" customWidth="1"/>
    <col min="10229" max="10230" width="9.125" style="862" bestFit="1" customWidth="1"/>
    <col min="10231" max="10231" width="11.25" style="862" bestFit="1" customWidth="1"/>
    <col min="10232" max="10232" width="15" style="862" bestFit="1" customWidth="1"/>
    <col min="10233" max="10233" width="16.375" style="862" bestFit="1" customWidth="1"/>
    <col min="10234" max="10236" width="23.25" style="862" bestFit="1" customWidth="1"/>
    <col min="10237" max="10238" width="20.75" style="862" bestFit="1" customWidth="1"/>
    <col min="10239" max="10239" width="6.625" style="862" bestFit="1" customWidth="1"/>
    <col min="10240" max="10240" width="9" style="862"/>
    <col min="10241" max="10241" width="16.375" style="862" bestFit="1" customWidth="1"/>
    <col min="10242" max="10242" width="14.125" style="862" bestFit="1" customWidth="1"/>
    <col min="10243" max="10245" width="9.75" style="862" bestFit="1" customWidth="1"/>
    <col min="10246" max="10246" width="14.125" style="862" bestFit="1" customWidth="1"/>
    <col min="10247" max="10247" width="15.25" style="862" customWidth="1"/>
    <col min="10248" max="10248" width="14.125" style="862" bestFit="1" customWidth="1"/>
    <col min="10249" max="10249" width="15.25" style="862" bestFit="1" customWidth="1"/>
    <col min="10250" max="10252" width="13.625" style="862" bestFit="1" customWidth="1"/>
    <col min="10253" max="10253" width="12" style="862" bestFit="1" customWidth="1"/>
    <col min="10254" max="10254" width="22.125" style="862" bestFit="1" customWidth="1"/>
    <col min="10255" max="10256" width="30.125" style="862" bestFit="1" customWidth="1"/>
    <col min="10257" max="10258" width="21" style="862" bestFit="1" customWidth="1"/>
    <col min="10259" max="10259" width="18.75" style="862" bestFit="1" customWidth="1"/>
    <col min="10260" max="10260" width="21" style="862" bestFit="1" customWidth="1"/>
    <col min="10261" max="10262" width="9.75" style="862" bestFit="1" customWidth="1"/>
    <col min="10263" max="10263" width="18.875" style="862" bestFit="1" customWidth="1"/>
    <col min="10264" max="10264" width="9.75" style="862" bestFit="1" customWidth="1"/>
    <col min="10265" max="10265" width="18.875" style="862" bestFit="1" customWidth="1"/>
    <col min="10266" max="10267" width="9.75" style="862" bestFit="1" customWidth="1"/>
    <col min="10268" max="10269" width="12.125" style="862" bestFit="1" customWidth="1"/>
    <col min="10270" max="10270" width="7.125" style="862" bestFit="1" customWidth="1"/>
    <col min="10271" max="10271" width="9.75" style="862" bestFit="1" customWidth="1"/>
    <col min="10272" max="10272" width="15.5" style="862" bestFit="1" customWidth="1"/>
    <col min="10273" max="10273" width="19.375" style="862" bestFit="1" customWidth="1"/>
    <col min="10274" max="10274" width="5.75" style="862" bestFit="1" customWidth="1"/>
    <col min="10275" max="10275" width="9.75" style="862" bestFit="1" customWidth="1"/>
    <col min="10276" max="10276" width="11.875" style="862" bestFit="1" customWidth="1"/>
    <col min="10277" max="10277" width="9.125" style="862" bestFit="1" customWidth="1"/>
    <col min="10278" max="10278" width="10.5" style="862" bestFit="1" customWidth="1"/>
    <col min="10279" max="10279" width="16.375" style="862" bestFit="1" customWidth="1"/>
    <col min="10280" max="10280" width="12.125" style="862" bestFit="1" customWidth="1"/>
    <col min="10281" max="10281" width="10.375" style="862" bestFit="1" customWidth="1"/>
    <col min="10282" max="10282" width="11.875" style="862" bestFit="1" customWidth="1"/>
    <col min="10283" max="10291" width="16.375" style="862" bestFit="1" customWidth="1"/>
    <col min="10292" max="10292" width="10.625" style="862" bestFit="1" customWidth="1"/>
    <col min="10293" max="10293" width="11.875" style="862" bestFit="1" customWidth="1"/>
    <col min="10294" max="10294" width="16.375" style="862" bestFit="1" customWidth="1"/>
    <col min="10295" max="10295" width="20.75" style="862" bestFit="1" customWidth="1"/>
    <col min="10296" max="10296" width="16.375" style="862" bestFit="1" customWidth="1"/>
    <col min="10297" max="10297" width="20.75" style="862" bestFit="1" customWidth="1"/>
    <col min="10298" max="10298" width="16.375" style="862" bestFit="1" customWidth="1"/>
    <col min="10299" max="10299" width="20.75" style="862" bestFit="1" customWidth="1"/>
    <col min="10300" max="10300" width="16.375" style="862" bestFit="1" customWidth="1"/>
    <col min="10301" max="10301" width="20.75" style="862" bestFit="1" customWidth="1"/>
    <col min="10302" max="10302" width="16.375" style="862" bestFit="1" customWidth="1"/>
    <col min="10303" max="10303" width="20.75" style="862" bestFit="1" customWidth="1"/>
    <col min="10304" max="10304" width="14.125" style="862" bestFit="1" customWidth="1"/>
    <col min="10305" max="10305" width="18.625" style="862" bestFit="1" customWidth="1"/>
    <col min="10306" max="10306" width="16.375" style="862" bestFit="1" customWidth="1"/>
    <col min="10307" max="10307" width="20.75" style="862" bestFit="1" customWidth="1"/>
    <col min="10308" max="10308" width="16.375" style="862" bestFit="1" customWidth="1"/>
    <col min="10309" max="10309" width="20.75" style="862" bestFit="1" customWidth="1"/>
    <col min="10310" max="10315" width="23" style="862" bestFit="1" customWidth="1"/>
    <col min="10316" max="10317" width="18.625" style="862" bestFit="1" customWidth="1"/>
    <col min="10318" max="10318" width="10.5" style="862" bestFit="1" customWidth="1"/>
    <col min="10319" max="10319" width="11.875" style="862" bestFit="1" customWidth="1"/>
    <col min="10320" max="10320" width="10.5" style="862" bestFit="1" customWidth="1"/>
    <col min="10321" max="10322" width="11.875" style="862" bestFit="1" customWidth="1"/>
    <col min="10323" max="10323" width="16.375" style="862" bestFit="1" customWidth="1"/>
    <col min="10324" max="10324" width="17.875" style="862" bestFit="1" customWidth="1"/>
    <col min="10325" max="10325" width="22.25" style="862" bestFit="1" customWidth="1"/>
    <col min="10326" max="10326" width="7.75" style="862" bestFit="1" customWidth="1"/>
    <col min="10327" max="10329" width="11.875" style="862" bestFit="1" customWidth="1"/>
    <col min="10330" max="10330" width="16.375" style="862" bestFit="1" customWidth="1"/>
    <col min="10331" max="10333" width="11.875" style="862" bestFit="1" customWidth="1"/>
    <col min="10334" max="10334" width="14.125" style="862" bestFit="1" customWidth="1"/>
    <col min="10335" max="10335" width="11.875" style="862" bestFit="1" customWidth="1"/>
    <col min="10336" max="10336" width="16.375" style="862" bestFit="1" customWidth="1"/>
    <col min="10337" max="10337" width="18.625" style="862" bestFit="1" customWidth="1"/>
    <col min="10338" max="10338" width="10.5" style="862" bestFit="1" customWidth="1"/>
    <col min="10339" max="10339" width="14.25" style="862" bestFit="1" customWidth="1"/>
    <col min="10340" max="10341" width="13.375" style="862" bestFit="1" customWidth="1"/>
    <col min="10342" max="10342" width="16.375" style="862" bestFit="1" customWidth="1"/>
    <col min="10343" max="10343" width="16.5" style="862" bestFit="1" customWidth="1"/>
    <col min="10344" max="10345" width="20.125" style="862" bestFit="1" customWidth="1"/>
    <col min="10346" max="10347" width="23" style="862" bestFit="1" customWidth="1"/>
    <col min="10348" max="10348" width="18.625" style="862" bestFit="1" customWidth="1"/>
    <col min="10349" max="10349" width="9.25" style="862" bestFit="1" customWidth="1"/>
    <col min="10350" max="10350" width="7.25" style="862" bestFit="1" customWidth="1"/>
    <col min="10351" max="10351" width="10.375" style="862" bestFit="1" customWidth="1"/>
    <col min="10352" max="10353" width="11.875" style="862" bestFit="1" customWidth="1"/>
    <col min="10354" max="10354" width="14.375" style="862" bestFit="1" customWidth="1"/>
    <col min="10355" max="10355" width="11.875" style="862" bestFit="1" customWidth="1"/>
    <col min="10356" max="10357" width="16.375" style="862" bestFit="1" customWidth="1"/>
    <col min="10358" max="10358" width="11.875" style="862" bestFit="1" customWidth="1"/>
    <col min="10359" max="10360" width="16.375" style="862" bestFit="1" customWidth="1"/>
    <col min="10361" max="10361" width="17.875" style="862" bestFit="1" customWidth="1"/>
    <col min="10362" max="10362" width="16.375" style="862" bestFit="1" customWidth="1"/>
    <col min="10363" max="10363" width="17.875" style="862" bestFit="1" customWidth="1"/>
    <col min="10364" max="10364" width="5.75" style="862" bestFit="1" customWidth="1"/>
    <col min="10365" max="10366" width="9.75" style="862" bestFit="1" customWidth="1"/>
    <col min="10367" max="10367" width="7.75" style="862" bestFit="1" customWidth="1"/>
    <col min="10368" max="10368" width="9.75" style="862" bestFit="1" customWidth="1"/>
    <col min="10369" max="10369" width="59.375" style="862" bestFit="1" customWidth="1"/>
    <col min="10370" max="10370" width="45.5" style="862" bestFit="1" customWidth="1"/>
    <col min="10371" max="10371" width="27.625" style="862" bestFit="1" customWidth="1"/>
    <col min="10372" max="10372" width="11.875" style="862" bestFit="1" customWidth="1"/>
    <col min="10373" max="10376" width="14.125" style="862" bestFit="1" customWidth="1"/>
    <col min="10377" max="10377" width="15.625" style="862" bestFit="1" customWidth="1"/>
    <col min="10378" max="10378" width="14.125" style="862" bestFit="1" customWidth="1"/>
    <col min="10379" max="10380" width="19.625" style="862" bestFit="1" customWidth="1"/>
    <col min="10381" max="10381" width="21.875" style="862" bestFit="1" customWidth="1"/>
    <col min="10382" max="10382" width="19.375" style="862" bestFit="1" customWidth="1"/>
    <col min="10383" max="10383" width="16.375" style="862" bestFit="1" customWidth="1"/>
    <col min="10384" max="10384" width="23" style="862" bestFit="1" customWidth="1"/>
    <col min="10385" max="10386" width="14.125" style="862" bestFit="1" customWidth="1"/>
    <col min="10387" max="10387" width="23.25" style="862" bestFit="1" customWidth="1"/>
    <col min="10388" max="10389" width="14.375" style="862" bestFit="1" customWidth="1"/>
    <col min="10390" max="10390" width="23.125" style="862" bestFit="1" customWidth="1"/>
    <col min="10391" max="10391" width="18.875" style="862" bestFit="1" customWidth="1"/>
    <col min="10392" max="10392" width="14.375" style="862" bestFit="1" customWidth="1"/>
    <col min="10393" max="10393" width="16.5" style="862" bestFit="1" customWidth="1"/>
    <col min="10394" max="10394" width="25.25" style="862" bestFit="1" customWidth="1"/>
    <col min="10395" max="10396" width="18.625" style="862" bestFit="1" customWidth="1"/>
    <col min="10397" max="10397" width="23" style="862" bestFit="1" customWidth="1"/>
    <col min="10398" max="10399" width="26.75" style="862" bestFit="1" customWidth="1"/>
    <col min="10400" max="10400" width="25.25" style="862" bestFit="1" customWidth="1"/>
    <col min="10401" max="10401" width="29.625" style="862" bestFit="1" customWidth="1"/>
    <col min="10402" max="10402" width="25.25" style="862" bestFit="1" customWidth="1"/>
    <col min="10403" max="10403" width="29.625" style="862" bestFit="1" customWidth="1"/>
    <col min="10404" max="10407" width="20.875" style="862" bestFit="1" customWidth="1"/>
    <col min="10408" max="10408" width="13.875" style="862" bestFit="1" customWidth="1"/>
    <col min="10409" max="10409" width="16.5" style="862" bestFit="1" customWidth="1"/>
    <col min="10410" max="10410" width="7.75" style="862" bestFit="1" customWidth="1"/>
    <col min="10411" max="10411" width="20.75" style="862" bestFit="1" customWidth="1"/>
    <col min="10412" max="10414" width="16.375" style="862" bestFit="1" customWidth="1"/>
    <col min="10415" max="10418" width="31" style="862" bestFit="1" customWidth="1"/>
    <col min="10419" max="10420" width="18.625" style="862" bestFit="1" customWidth="1"/>
    <col min="10421" max="10421" width="16.375" style="862" bestFit="1" customWidth="1"/>
    <col min="10422" max="10423" width="18.625" style="862" bestFit="1" customWidth="1"/>
    <col min="10424" max="10424" width="16.375" style="862" bestFit="1" customWidth="1"/>
    <col min="10425" max="10426" width="18.625" style="862" bestFit="1" customWidth="1"/>
    <col min="10427" max="10427" width="20.75" style="862" bestFit="1" customWidth="1"/>
    <col min="10428" max="10429" width="23" style="862" bestFit="1" customWidth="1"/>
    <col min="10430" max="10430" width="25.25" style="862" bestFit="1" customWidth="1"/>
    <col min="10431" max="10431" width="23" style="862" bestFit="1" customWidth="1"/>
    <col min="10432" max="10432" width="20.75" style="862" bestFit="1" customWidth="1"/>
    <col min="10433" max="10434" width="23" style="862" bestFit="1" customWidth="1"/>
    <col min="10435" max="10435" width="25.25" style="862" bestFit="1" customWidth="1"/>
    <col min="10436" max="10436" width="23" style="862" bestFit="1" customWidth="1"/>
    <col min="10437" max="10437" width="18.625" style="862" bestFit="1" customWidth="1"/>
    <col min="10438" max="10440" width="20.75" style="862" bestFit="1" customWidth="1"/>
    <col min="10441" max="10441" width="19.75" style="862" bestFit="1" customWidth="1"/>
    <col min="10442" max="10443" width="22" style="862" bestFit="1" customWidth="1"/>
    <col min="10444" max="10444" width="14.125" style="862" bestFit="1" customWidth="1"/>
    <col min="10445" max="10446" width="20.75" style="862" bestFit="1" customWidth="1"/>
    <col min="10447" max="10448" width="18.625" style="862" bestFit="1" customWidth="1"/>
    <col min="10449" max="10451" width="20.75" style="862" bestFit="1" customWidth="1"/>
    <col min="10452" max="10453" width="23" style="862" bestFit="1" customWidth="1"/>
    <col min="10454" max="10454" width="20.75" style="862" bestFit="1" customWidth="1"/>
    <col min="10455" max="10456" width="23" style="862" bestFit="1" customWidth="1"/>
    <col min="10457" max="10457" width="25.25" style="862" bestFit="1" customWidth="1"/>
    <col min="10458" max="10459" width="23" style="862" bestFit="1" customWidth="1"/>
    <col min="10460" max="10462" width="25.25" style="862" bestFit="1" customWidth="1"/>
    <col min="10463" max="10464" width="27.5" style="862" bestFit="1" customWidth="1"/>
    <col min="10465" max="10465" width="25.25" style="862" bestFit="1" customWidth="1"/>
    <col min="10466" max="10467" width="27.5" style="862" bestFit="1" customWidth="1"/>
    <col min="10468" max="10468" width="29.625" style="862" bestFit="1" customWidth="1"/>
    <col min="10469" max="10469" width="27.5" style="862" bestFit="1" customWidth="1"/>
    <col min="10470" max="10470" width="24.5" style="862" bestFit="1" customWidth="1"/>
    <col min="10471" max="10471" width="29" style="862" bestFit="1" customWidth="1"/>
    <col min="10472" max="10473" width="20.75" style="862" bestFit="1" customWidth="1"/>
    <col min="10474" max="10474" width="27.5" style="862" bestFit="1" customWidth="1"/>
    <col min="10475" max="10476" width="23" style="862" bestFit="1" customWidth="1"/>
    <col min="10477" max="10477" width="29.625" style="862" bestFit="1" customWidth="1"/>
    <col min="10478" max="10478" width="9.125" style="862" bestFit="1" customWidth="1"/>
    <col min="10479" max="10481" width="18.125" style="862" bestFit="1" customWidth="1"/>
    <col min="10482" max="10482" width="20.375" style="862" bestFit="1" customWidth="1"/>
    <col min="10483" max="10483" width="25.25" style="862" bestFit="1" customWidth="1"/>
    <col min="10484" max="10484" width="27.5" style="862" bestFit="1" customWidth="1"/>
    <col min="10485" max="10486" width="9.125" style="862" bestFit="1" customWidth="1"/>
    <col min="10487" max="10487" width="11.25" style="862" bestFit="1" customWidth="1"/>
    <col min="10488" max="10488" width="15" style="862" bestFit="1" customWidth="1"/>
    <col min="10489" max="10489" width="16.375" style="862" bestFit="1" customWidth="1"/>
    <col min="10490" max="10492" width="23.25" style="862" bestFit="1" customWidth="1"/>
    <col min="10493" max="10494" width="20.75" style="862" bestFit="1" customWidth="1"/>
    <col min="10495" max="10495" width="6.625" style="862" bestFit="1" customWidth="1"/>
    <col min="10496" max="10496" width="9" style="862"/>
    <col min="10497" max="10497" width="16.375" style="862" bestFit="1" customWidth="1"/>
    <col min="10498" max="10498" width="14.125" style="862" bestFit="1" customWidth="1"/>
    <col min="10499" max="10501" width="9.75" style="862" bestFit="1" customWidth="1"/>
    <col min="10502" max="10502" width="14.125" style="862" bestFit="1" customWidth="1"/>
    <col min="10503" max="10503" width="15.25" style="862" customWidth="1"/>
    <col min="10504" max="10504" width="14.125" style="862" bestFit="1" customWidth="1"/>
    <col min="10505" max="10505" width="15.25" style="862" bestFit="1" customWidth="1"/>
    <col min="10506" max="10508" width="13.625" style="862" bestFit="1" customWidth="1"/>
    <col min="10509" max="10509" width="12" style="862" bestFit="1" customWidth="1"/>
    <col min="10510" max="10510" width="22.125" style="862" bestFit="1" customWidth="1"/>
    <col min="10511" max="10512" width="30.125" style="862" bestFit="1" customWidth="1"/>
    <col min="10513" max="10514" width="21" style="862" bestFit="1" customWidth="1"/>
    <col min="10515" max="10515" width="18.75" style="862" bestFit="1" customWidth="1"/>
    <col min="10516" max="10516" width="21" style="862" bestFit="1" customWidth="1"/>
    <col min="10517" max="10518" width="9.75" style="862" bestFit="1" customWidth="1"/>
    <col min="10519" max="10519" width="18.875" style="862" bestFit="1" customWidth="1"/>
    <col min="10520" max="10520" width="9.75" style="862" bestFit="1" customWidth="1"/>
    <col min="10521" max="10521" width="18.875" style="862" bestFit="1" customWidth="1"/>
    <col min="10522" max="10523" width="9.75" style="862" bestFit="1" customWidth="1"/>
    <col min="10524" max="10525" width="12.125" style="862" bestFit="1" customWidth="1"/>
    <col min="10526" max="10526" width="7.125" style="862" bestFit="1" customWidth="1"/>
    <col min="10527" max="10527" width="9.75" style="862" bestFit="1" customWidth="1"/>
    <col min="10528" max="10528" width="15.5" style="862" bestFit="1" customWidth="1"/>
    <col min="10529" max="10529" width="19.375" style="862" bestFit="1" customWidth="1"/>
    <col min="10530" max="10530" width="5.75" style="862" bestFit="1" customWidth="1"/>
    <col min="10531" max="10531" width="9.75" style="862" bestFit="1" customWidth="1"/>
    <col min="10532" max="10532" width="11.875" style="862" bestFit="1" customWidth="1"/>
    <col min="10533" max="10533" width="9.125" style="862" bestFit="1" customWidth="1"/>
    <col min="10534" max="10534" width="10.5" style="862" bestFit="1" customWidth="1"/>
    <col min="10535" max="10535" width="16.375" style="862" bestFit="1" customWidth="1"/>
    <col min="10536" max="10536" width="12.125" style="862" bestFit="1" customWidth="1"/>
    <col min="10537" max="10537" width="10.375" style="862" bestFit="1" customWidth="1"/>
    <col min="10538" max="10538" width="11.875" style="862" bestFit="1" customWidth="1"/>
    <col min="10539" max="10547" width="16.375" style="862" bestFit="1" customWidth="1"/>
    <col min="10548" max="10548" width="10.625" style="862" bestFit="1" customWidth="1"/>
    <col min="10549" max="10549" width="11.875" style="862" bestFit="1" customWidth="1"/>
    <col min="10550" max="10550" width="16.375" style="862" bestFit="1" customWidth="1"/>
    <col min="10551" max="10551" width="20.75" style="862" bestFit="1" customWidth="1"/>
    <col min="10552" max="10552" width="16.375" style="862" bestFit="1" customWidth="1"/>
    <col min="10553" max="10553" width="20.75" style="862" bestFit="1" customWidth="1"/>
    <col min="10554" max="10554" width="16.375" style="862" bestFit="1" customWidth="1"/>
    <col min="10555" max="10555" width="20.75" style="862" bestFit="1" customWidth="1"/>
    <col min="10556" max="10556" width="16.375" style="862" bestFit="1" customWidth="1"/>
    <col min="10557" max="10557" width="20.75" style="862" bestFit="1" customWidth="1"/>
    <col min="10558" max="10558" width="16.375" style="862" bestFit="1" customWidth="1"/>
    <col min="10559" max="10559" width="20.75" style="862" bestFit="1" customWidth="1"/>
    <col min="10560" max="10560" width="14.125" style="862" bestFit="1" customWidth="1"/>
    <col min="10561" max="10561" width="18.625" style="862" bestFit="1" customWidth="1"/>
    <col min="10562" max="10562" width="16.375" style="862" bestFit="1" customWidth="1"/>
    <col min="10563" max="10563" width="20.75" style="862" bestFit="1" customWidth="1"/>
    <col min="10564" max="10564" width="16.375" style="862" bestFit="1" customWidth="1"/>
    <col min="10565" max="10565" width="20.75" style="862" bestFit="1" customWidth="1"/>
    <col min="10566" max="10571" width="23" style="862" bestFit="1" customWidth="1"/>
    <col min="10572" max="10573" width="18.625" style="862" bestFit="1" customWidth="1"/>
    <col min="10574" max="10574" width="10.5" style="862" bestFit="1" customWidth="1"/>
    <col min="10575" max="10575" width="11.875" style="862" bestFit="1" customWidth="1"/>
    <col min="10576" max="10576" width="10.5" style="862" bestFit="1" customWidth="1"/>
    <col min="10577" max="10578" width="11.875" style="862" bestFit="1" customWidth="1"/>
    <col min="10579" max="10579" width="16.375" style="862" bestFit="1" customWidth="1"/>
    <col min="10580" max="10580" width="17.875" style="862" bestFit="1" customWidth="1"/>
    <col min="10581" max="10581" width="22.25" style="862" bestFit="1" customWidth="1"/>
    <col min="10582" max="10582" width="7.75" style="862" bestFit="1" customWidth="1"/>
    <col min="10583" max="10585" width="11.875" style="862" bestFit="1" customWidth="1"/>
    <col min="10586" max="10586" width="16.375" style="862" bestFit="1" customWidth="1"/>
    <col min="10587" max="10589" width="11.875" style="862" bestFit="1" customWidth="1"/>
    <col min="10590" max="10590" width="14.125" style="862" bestFit="1" customWidth="1"/>
    <col min="10591" max="10591" width="11.875" style="862" bestFit="1" customWidth="1"/>
    <col min="10592" max="10592" width="16.375" style="862" bestFit="1" customWidth="1"/>
    <col min="10593" max="10593" width="18.625" style="862" bestFit="1" customWidth="1"/>
    <col min="10594" max="10594" width="10.5" style="862" bestFit="1" customWidth="1"/>
    <col min="10595" max="10595" width="14.25" style="862" bestFit="1" customWidth="1"/>
    <col min="10596" max="10597" width="13.375" style="862" bestFit="1" customWidth="1"/>
    <col min="10598" max="10598" width="16.375" style="862" bestFit="1" customWidth="1"/>
    <col min="10599" max="10599" width="16.5" style="862" bestFit="1" customWidth="1"/>
    <col min="10600" max="10601" width="20.125" style="862" bestFit="1" customWidth="1"/>
    <col min="10602" max="10603" width="23" style="862" bestFit="1" customWidth="1"/>
    <col min="10604" max="10604" width="18.625" style="862" bestFit="1" customWidth="1"/>
    <col min="10605" max="10605" width="9.25" style="862" bestFit="1" customWidth="1"/>
    <col min="10606" max="10606" width="7.25" style="862" bestFit="1" customWidth="1"/>
    <col min="10607" max="10607" width="10.375" style="862" bestFit="1" customWidth="1"/>
    <col min="10608" max="10609" width="11.875" style="862" bestFit="1" customWidth="1"/>
    <col min="10610" max="10610" width="14.375" style="862" bestFit="1" customWidth="1"/>
    <col min="10611" max="10611" width="11.875" style="862" bestFit="1" customWidth="1"/>
    <col min="10612" max="10613" width="16.375" style="862" bestFit="1" customWidth="1"/>
    <col min="10614" max="10614" width="11.875" style="862" bestFit="1" customWidth="1"/>
    <col min="10615" max="10616" width="16.375" style="862" bestFit="1" customWidth="1"/>
    <col min="10617" max="10617" width="17.875" style="862" bestFit="1" customWidth="1"/>
    <col min="10618" max="10618" width="16.375" style="862" bestFit="1" customWidth="1"/>
    <col min="10619" max="10619" width="17.875" style="862" bestFit="1" customWidth="1"/>
    <col min="10620" max="10620" width="5.75" style="862" bestFit="1" customWidth="1"/>
    <col min="10621" max="10622" width="9.75" style="862" bestFit="1" customWidth="1"/>
    <col min="10623" max="10623" width="7.75" style="862" bestFit="1" customWidth="1"/>
    <col min="10624" max="10624" width="9.75" style="862" bestFit="1" customWidth="1"/>
    <col min="10625" max="10625" width="59.375" style="862" bestFit="1" customWidth="1"/>
    <col min="10626" max="10626" width="45.5" style="862" bestFit="1" customWidth="1"/>
    <col min="10627" max="10627" width="27.625" style="862" bestFit="1" customWidth="1"/>
    <col min="10628" max="10628" width="11.875" style="862" bestFit="1" customWidth="1"/>
    <col min="10629" max="10632" width="14.125" style="862" bestFit="1" customWidth="1"/>
    <col min="10633" max="10633" width="15.625" style="862" bestFit="1" customWidth="1"/>
    <col min="10634" max="10634" width="14.125" style="862" bestFit="1" customWidth="1"/>
    <col min="10635" max="10636" width="19.625" style="862" bestFit="1" customWidth="1"/>
    <col min="10637" max="10637" width="21.875" style="862" bestFit="1" customWidth="1"/>
    <col min="10638" max="10638" width="19.375" style="862" bestFit="1" customWidth="1"/>
    <col min="10639" max="10639" width="16.375" style="862" bestFit="1" customWidth="1"/>
    <col min="10640" max="10640" width="23" style="862" bestFit="1" customWidth="1"/>
    <col min="10641" max="10642" width="14.125" style="862" bestFit="1" customWidth="1"/>
    <col min="10643" max="10643" width="23.25" style="862" bestFit="1" customWidth="1"/>
    <col min="10644" max="10645" width="14.375" style="862" bestFit="1" customWidth="1"/>
    <col min="10646" max="10646" width="23.125" style="862" bestFit="1" customWidth="1"/>
    <col min="10647" max="10647" width="18.875" style="862" bestFit="1" customWidth="1"/>
    <col min="10648" max="10648" width="14.375" style="862" bestFit="1" customWidth="1"/>
    <col min="10649" max="10649" width="16.5" style="862" bestFit="1" customWidth="1"/>
    <col min="10650" max="10650" width="25.25" style="862" bestFit="1" customWidth="1"/>
    <col min="10651" max="10652" width="18.625" style="862" bestFit="1" customWidth="1"/>
    <col min="10653" max="10653" width="23" style="862" bestFit="1" customWidth="1"/>
    <col min="10654" max="10655" width="26.75" style="862" bestFit="1" customWidth="1"/>
    <col min="10656" max="10656" width="25.25" style="862" bestFit="1" customWidth="1"/>
    <col min="10657" max="10657" width="29.625" style="862" bestFit="1" customWidth="1"/>
    <col min="10658" max="10658" width="25.25" style="862" bestFit="1" customWidth="1"/>
    <col min="10659" max="10659" width="29.625" style="862" bestFit="1" customWidth="1"/>
    <col min="10660" max="10663" width="20.875" style="862" bestFit="1" customWidth="1"/>
    <col min="10664" max="10664" width="13.875" style="862" bestFit="1" customWidth="1"/>
    <col min="10665" max="10665" width="16.5" style="862" bestFit="1" customWidth="1"/>
    <col min="10666" max="10666" width="7.75" style="862" bestFit="1" customWidth="1"/>
    <col min="10667" max="10667" width="20.75" style="862" bestFit="1" customWidth="1"/>
    <col min="10668" max="10670" width="16.375" style="862" bestFit="1" customWidth="1"/>
    <col min="10671" max="10674" width="31" style="862" bestFit="1" customWidth="1"/>
    <col min="10675" max="10676" width="18.625" style="862" bestFit="1" customWidth="1"/>
    <col min="10677" max="10677" width="16.375" style="862" bestFit="1" customWidth="1"/>
    <col min="10678" max="10679" width="18.625" style="862" bestFit="1" customWidth="1"/>
    <col min="10680" max="10680" width="16.375" style="862" bestFit="1" customWidth="1"/>
    <col min="10681" max="10682" width="18.625" style="862" bestFit="1" customWidth="1"/>
    <col min="10683" max="10683" width="20.75" style="862" bestFit="1" customWidth="1"/>
    <col min="10684" max="10685" width="23" style="862" bestFit="1" customWidth="1"/>
    <col min="10686" max="10686" width="25.25" style="862" bestFit="1" customWidth="1"/>
    <col min="10687" max="10687" width="23" style="862" bestFit="1" customWidth="1"/>
    <col min="10688" max="10688" width="20.75" style="862" bestFit="1" customWidth="1"/>
    <col min="10689" max="10690" width="23" style="862" bestFit="1" customWidth="1"/>
    <col min="10691" max="10691" width="25.25" style="862" bestFit="1" customWidth="1"/>
    <col min="10692" max="10692" width="23" style="862" bestFit="1" customWidth="1"/>
    <col min="10693" max="10693" width="18.625" style="862" bestFit="1" customWidth="1"/>
    <col min="10694" max="10696" width="20.75" style="862" bestFit="1" customWidth="1"/>
    <col min="10697" max="10697" width="19.75" style="862" bestFit="1" customWidth="1"/>
    <col min="10698" max="10699" width="22" style="862" bestFit="1" customWidth="1"/>
    <col min="10700" max="10700" width="14.125" style="862" bestFit="1" customWidth="1"/>
    <col min="10701" max="10702" width="20.75" style="862" bestFit="1" customWidth="1"/>
    <col min="10703" max="10704" width="18.625" style="862" bestFit="1" customWidth="1"/>
    <col min="10705" max="10707" width="20.75" style="862" bestFit="1" customWidth="1"/>
    <col min="10708" max="10709" width="23" style="862" bestFit="1" customWidth="1"/>
    <col min="10710" max="10710" width="20.75" style="862" bestFit="1" customWidth="1"/>
    <col min="10711" max="10712" width="23" style="862" bestFit="1" customWidth="1"/>
    <col min="10713" max="10713" width="25.25" style="862" bestFit="1" customWidth="1"/>
    <col min="10714" max="10715" width="23" style="862" bestFit="1" customWidth="1"/>
    <col min="10716" max="10718" width="25.25" style="862" bestFit="1" customWidth="1"/>
    <col min="10719" max="10720" width="27.5" style="862" bestFit="1" customWidth="1"/>
    <col min="10721" max="10721" width="25.25" style="862" bestFit="1" customWidth="1"/>
    <col min="10722" max="10723" width="27.5" style="862" bestFit="1" customWidth="1"/>
    <col min="10724" max="10724" width="29.625" style="862" bestFit="1" customWidth="1"/>
    <col min="10725" max="10725" width="27.5" style="862" bestFit="1" customWidth="1"/>
    <col min="10726" max="10726" width="24.5" style="862" bestFit="1" customWidth="1"/>
    <col min="10727" max="10727" width="29" style="862" bestFit="1" customWidth="1"/>
    <col min="10728" max="10729" width="20.75" style="862" bestFit="1" customWidth="1"/>
    <col min="10730" max="10730" width="27.5" style="862" bestFit="1" customWidth="1"/>
    <col min="10731" max="10732" width="23" style="862" bestFit="1" customWidth="1"/>
    <col min="10733" max="10733" width="29.625" style="862" bestFit="1" customWidth="1"/>
    <col min="10734" max="10734" width="9.125" style="862" bestFit="1" customWidth="1"/>
    <col min="10735" max="10737" width="18.125" style="862" bestFit="1" customWidth="1"/>
    <col min="10738" max="10738" width="20.375" style="862" bestFit="1" customWidth="1"/>
    <col min="10739" max="10739" width="25.25" style="862" bestFit="1" customWidth="1"/>
    <col min="10740" max="10740" width="27.5" style="862" bestFit="1" customWidth="1"/>
    <col min="10741" max="10742" width="9.125" style="862" bestFit="1" customWidth="1"/>
    <col min="10743" max="10743" width="11.25" style="862" bestFit="1" customWidth="1"/>
    <col min="10744" max="10744" width="15" style="862" bestFit="1" customWidth="1"/>
    <col min="10745" max="10745" width="16.375" style="862" bestFit="1" customWidth="1"/>
    <col min="10746" max="10748" width="23.25" style="862" bestFit="1" customWidth="1"/>
    <col min="10749" max="10750" width="20.75" style="862" bestFit="1" customWidth="1"/>
    <col min="10751" max="10751" width="6.625" style="862" bestFit="1" customWidth="1"/>
    <col min="10752" max="10752" width="9" style="862"/>
    <col min="10753" max="10753" width="16.375" style="862" bestFit="1" customWidth="1"/>
    <col min="10754" max="10754" width="14.125" style="862" bestFit="1" customWidth="1"/>
    <col min="10755" max="10757" width="9.75" style="862" bestFit="1" customWidth="1"/>
    <col min="10758" max="10758" width="14.125" style="862" bestFit="1" customWidth="1"/>
    <col min="10759" max="10759" width="15.25" style="862" customWidth="1"/>
    <col min="10760" max="10760" width="14.125" style="862" bestFit="1" customWidth="1"/>
    <col min="10761" max="10761" width="15.25" style="862" bestFit="1" customWidth="1"/>
    <col min="10762" max="10764" width="13.625" style="862" bestFit="1" customWidth="1"/>
    <col min="10765" max="10765" width="12" style="862" bestFit="1" customWidth="1"/>
    <col min="10766" max="10766" width="22.125" style="862" bestFit="1" customWidth="1"/>
    <col min="10767" max="10768" width="30.125" style="862" bestFit="1" customWidth="1"/>
    <col min="10769" max="10770" width="21" style="862" bestFit="1" customWidth="1"/>
    <col min="10771" max="10771" width="18.75" style="862" bestFit="1" customWidth="1"/>
    <col min="10772" max="10772" width="21" style="862" bestFit="1" customWidth="1"/>
    <col min="10773" max="10774" width="9.75" style="862" bestFit="1" customWidth="1"/>
    <col min="10775" max="10775" width="18.875" style="862" bestFit="1" customWidth="1"/>
    <col min="10776" max="10776" width="9.75" style="862" bestFit="1" customWidth="1"/>
    <col min="10777" max="10777" width="18.875" style="862" bestFit="1" customWidth="1"/>
    <col min="10778" max="10779" width="9.75" style="862" bestFit="1" customWidth="1"/>
    <col min="10780" max="10781" width="12.125" style="862" bestFit="1" customWidth="1"/>
    <col min="10782" max="10782" width="7.125" style="862" bestFit="1" customWidth="1"/>
    <col min="10783" max="10783" width="9.75" style="862" bestFit="1" customWidth="1"/>
    <col min="10784" max="10784" width="15.5" style="862" bestFit="1" customWidth="1"/>
    <col min="10785" max="10785" width="19.375" style="862" bestFit="1" customWidth="1"/>
    <col min="10786" max="10786" width="5.75" style="862" bestFit="1" customWidth="1"/>
    <col min="10787" max="10787" width="9.75" style="862" bestFit="1" customWidth="1"/>
    <col min="10788" max="10788" width="11.875" style="862" bestFit="1" customWidth="1"/>
    <col min="10789" max="10789" width="9.125" style="862" bestFit="1" customWidth="1"/>
    <col min="10790" max="10790" width="10.5" style="862" bestFit="1" customWidth="1"/>
    <col min="10791" max="10791" width="16.375" style="862" bestFit="1" customWidth="1"/>
    <col min="10792" max="10792" width="12.125" style="862" bestFit="1" customWidth="1"/>
    <col min="10793" max="10793" width="10.375" style="862" bestFit="1" customWidth="1"/>
    <col min="10794" max="10794" width="11.875" style="862" bestFit="1" customWidth="1"/>
    <col min="10795" max="10803" width="16.375" style="862" bestFit="1" customWidth="1"/>
    <col min="10804" max="10804" width="10.625" style="862" bestFit="1" customWidth="1"/>
    <col min="10805" max="10805" width="11.875" style="862" bestFit="1" customWidth="1"/>
    <col min="10806" max="10806" width="16.375" style="862" bestFit="1" customWidth="1"/>
    <col min="10807" max="10807" width="20.75" style="862" bestFit="1" customWidth="1"/>
    <col min="10808" max="10808" width="16.375" style="862" bestFit="1" customWidth="1"/>
    <col min="10809" max="10809" width="20.75" style="862" bestFit="1" customWidth="1"/>
    <col min="10810" max="10810" width="16.375" style="862" bestFit="1" customWidth="1"/>
    <col min="10811" max="10811" width="20.75" style="862" bestFit="1" customWidth="1"/>
    <col min="10812" max="10812" width="16.375" style="862" bestFit="1" customWidth="1"/>
    <col min="10813" max="10813" width="20.75" style="862" bestFit="1" customWidth="1"/>
    <col min="10814" max="10814" width="16.375" style="862" bestFit="1" customWidth="1"/>
    <col min="10815" max="10815" width="20.75" style="862" bestFit="1" customWidth="1"/>
    <col min="10816" max="10816" width="14.125" style="862" bestFit="1" customWidth="1"/>
    <col min="10817" max="10817" width="18.625" style="862" bestFit="1" customWidth="1"/>
    <col min="10818" max="10818" width="16.375" style="862" bestFit="1" customWidth="1"/>
    <col min="10819" max="10819" width="20.75" style="862" bestFit="1" customWidth="1"/>
    <col min="10820" max="10820" width="16.375" style="862" bestFit="1" customWidth="1"/>
    <col min="10821" max="10821" width="20.75" style="862" bestFit="1" customWidth="1"/>
    <col min="10822" max="10827" width="23" style="862" bestFit="1" customWidth="1"/>
    <col min="10828" max="10829" width="18.625" style="862" bestFit="1" customWidth="1"/>
    <col min="10830" max="10830" width="10.5" style="862" bestFit="1" customWidth="1"/>
    <col min="10831" max="10831" width="11.875" style="862" bestFit="1" customWidth="1"/>
    <col min="10832" max="10832" width="10.5" style="862" bestFit="1" customWidth="1"/>
    <col min="10833" max="10834" width="11.875" style="862" bestFit="1" customWidth="1"/>
    <col min="10835" max="10835" width="16.375" style="862" bestFit="1" customWidth="1"/>
    <col min="10836" max="10836" width="17.875" style="862" bestFit="1" customWidth="1"/>
    <col min="10837" max="10837" width="22.25" style="862" bestFit="1" customWidth="1"/>
    <col min="10838" max="10838" width="7.75" style="862" bestFit="1" customWidth="1"/>
    <col min="10839" max="10841" width="11.875" style="862" bestFit="1" customWidth="1"/>
    <col min="10842" max="10842" width="16.375" style="862" bestFit="1" customWidth="1"/>
    <col min="10843" max="10845" width="11.875" style="862" bestFit="1" customWidth="1"/>
    <col min="10846" max="10846" width="14.125" style="862" bestFit="1" customWidth="1"/>
    <col min="10847" max="10847" width="11.875" style="862" bestFit="1" customWidth="1"/>
    <col min="10848" max="10848" width="16.375" style="862" bestFit="1" customWidth="1"/>
    <col min="10849" max="10849" width="18.625" style="862" bestFit="1" customWidth="1"/>
    <col min="10850" max="10850" width="10.5" style="862" bestFit="1" customWidth="1"/>
    <col min="10851" max="10851" width="14.25" style="862" bestFit="1" customWidth="1"/>
    <col min="10852" max="10853" width="13.375" style="862" bestFit="1" customWidth="1"/>
    <col min="10854" max="10854" width="16.375" style="862" bestFit="1" customWidth="1"/>
    <col min="10855" max="10855" width="16.5" style="862" bestFit="1" customWidth="1"/>
    <col min="10856" max="10857" width="20.125" style="862" bestFit="1" customWidth="1"/>
    <col min="10858" max="10859" width="23" style="862" bestFit="1" customWidth="1"/>
    <col min="10860" max="10860" width="18.625" style="862" bestFit="1" customWidth="1"/>
    <col min="10861" max="10861" width="9.25" style="862" bestFit="1" customWidth="1"/>
    <col min="10862" max="10862" width="7.25" style="862" bestFit="1" customWidth="1"/>
    <col min="10863" max="10863" width="10.375" style="862" bestFit="1" customWidth="1"/>
    <col min="10864" max="10865" width="11.875" style="862" bestFit="1" customWidth="1"/>
    <col min="10866" max="10866" width="14.375" style="862" bestFit="1" customWidth="1"/>
    <col min="10867" max="10867" width="11.875" style="862" bestFit="1" customWidth="1"/>
    <col min="10868" max="10869" width="16.375" style="862" bestFit="1" customWidth="1"/>
    <col min="10870" max="10870" width="11.875" style="862" bestFit="1" customWidth="1"/>
    <col min="10871" max="10872" width="16.375" style="862" bestFit="1" customWidth="1"/>
    <col min="10873" max="10873" width="17.875" style="862" bestFit="1" customWidth="1"/>
    <col min="10874" max="10874" width="16.375" style="862" bestFit="1" customWidth="1"/>
    <col min="10875" max="10875" width="17.875" style="862" bestFit="1" customWidth="1"/>
    <col min="10876" max="10876" width="5.75" style="862" bestFit="1" customWidth="1"/>
    <col min="10877" max="10878" width="9.75" style="862" bestFit="1" customWidth="1"/>
    <col min="10879" max="10879" width="7.75" style="862" bestFit="1" customWidth="1"/>
    <col min="10880" max="10880" width="9.75" style="862" bestFit="1" customWidth="1"/>
    <col min="10881" max="10881" width="59.375" style="862" bestFit="1" customWidth="1"/>
    <col min="10882" max="10882" width="45.5" style="862" bestFit="1" customWidth="1"/>
    <col min="10883" max="10883" width="27.625" style="862" bestFit="1" customWidth="1"/>
    <col min="10884" max="10884" width="11.875" style="862" bestFit="1" customWidth="1"/>
    <col min="10885" max="10888" width="14.125" style="862" bestFit="1" customWidth="1"/>
    <col min="10889" max="10889" width="15.625" style="862" bestFit="1" customWidth="1"/>
    <col min="10890" max="10890" width="14.125" style="862" bestFit="1" customWidth="1"/>
    <col min="10891" max="10892" width="19.625" style="862" bestFit="1" customWidth="1"/>
    <col min="10893" max="10893" width="21.875" style="862" bestFit="1" customWidth="1"/>
    <col min="10894" max="10894" width="19.375" style="862" bestFit="1" customWidth="1"/>
    <col min="10895" max="10895" width="16.375" style="862" bestFit="1" customWidth="1"/>
    <col min="10896" max="10896" width="23" style="862" bestFit="1" customWidth="1"/>
    <col min="10897" max="10898" width="14.125" style="862" bestFit="1" customWidth="1"/>
    <col min="10899" max="10899" width="23.25" style="862" bestFit="1" customWidth="1"/>
    <col min="10900" max="10901" width="14.375" style="862" bestFit="1" customWidth="1"/>
    <col min="10902" max="10902" width="23.125" style="862" bestFit="1" customWidth="1"/>
    <col min="10903" max="10903" width="18.875" style="862" bestFit="1" customWidth="1"/>
    <col min="10904" max="10904" width="14.375" style="862" bestFit="1" customWidth="1"/>
    <col min="10905" max="10905" width="16.5" style="862" bestFit="1" customWidth="1"/>
    <col min="10906" max="10906" width="25.25" style="862" bestFit="1" customWidth="1"/>
    <col min="10907" max="10908" width="18.625" style="862" bestFit="1" customWidth="1"/>
    <col min="10909" max="10909" width="23" style="862" bestFit="1" customWidth="1"/>
    <col min="10910" max="10911" width="26.75" style="862" bestFit="1" customWidth="1"/>
    <col min="10912" max="10912" width="25.25" style="862" bestFit="1" customWidth="1"/>
    <col min="10913" max="10913" width="29.625" style="862" bestFit="1" customWidth="1"/>
    <col min="10914" max="10914" width="25.25" style="862" bestFit="1" customWidth="1"/>
    <col min="10915" max="10915" width="29.625" style="862" bestFit="1" customWidth="1"/>
    <col min="10916" max="10919" width="20.875" style="862" bestFit="1" customWidth="1"/>
    <col min="10920" max="10920" width="13.875" style="862" bestFit="1" customWidth="1"/>
    <col min="10921" max="10921" width="16.5" style="862" bestFit="1" customWidth="1"/>
    <col min="10922" max="10922" width="7.75" style="862" bestFit="1" customWidth="1"/>
    <col min="10923" max="10923" width="20.75" style="862" bestFit="1" customWidth="1"/>
    <col min="10924" max="10926" width="16.375" style="862" bestFit="1" customWidth="1"/>
    <col min="10927" max="10930" width="31" style="862" bestFit="1" customWidth="1"/>
    <col min="10931" max="10932" width="18.625" style="862" bestFit="1" customWidth="1"/>
    <col min="10933" max="10933" width="16.375" style="862" bestFit="1" customWidth="1"/>
    <col min="10934" max="10935" width="18.625" style="862" bestFit="1" customWidth="1"/>
    <col min="10936" max="10936" width="16.375" style="862" bestFit="1" customWidth="1"/>
    <col min="10937" max="10938" width="18.625" style="862" bestFit="1" customWidth="1"/>
    <col min="10939" max="10939" width="20.75" style="862" bestFit="1" customWidth="1"/>
    <col min="10940" max="10941" width="23" style="862" bestFit="1" customWidth="1"/>
    <col min="10942" max="10942" width="25.25" style="862" bestFit="1" customWidth="1"/>
    <col min="10943" max="10943" width="23" style="862" bestFit="1" customWidth="1"/>
    <col min="10944" max="10944" width="20.75" style="862" bestFit="1" customWidth="1"/>
    <col min="10945" max="10946" width="23" style="862" bestFit="1" customWidth="1"/>
    <col min="10947" max="10947" width="25.25" style="862" bestFit="1" customWidth="1"/>
    <col min="10948" max="10948" width="23" style="862" bestFit="1" customWidth="1"/>
    <col min="10949" max="10949" width="18.625" style="862" bestFit="1" customWidth="1"/>
    <col min="10950" max="10952" width="20.75" style="862" bestFit="1" customWidth="1"/>
    <col min="10953" max="10953" width="19.75" style="862" bestFit="1" customWidth="1"/>
    <col min="10954" max="10955" width="22" style="862" bestFit="1" customWidth="1"/>
    <col min="10956" max="10956" width="14.125" style="862" bestFit="1" customWidth="1"/>
    <col min="10957" max="10958" width="20.75" style="862" bestFit="1" customWidth="1"/>
    <col min="10959" max="10960" width="18.625" style="862" bestFit="1" customWidth="1"/>
    <col min="10961" max="10963" width="20.75" style="862" bestFit="1" customWidth="1"/>
    <col min="10964" max="10965" width="23" style="862" bestFit="1" customWidth="1"/>
    <col min="10966" max="10966" width="20.75" style="862" bestFit="1" customWidth="1"/>
    <col min="10967" max="10968" width="23" style="862" bestFit="1" customWidth="1"/>
    <col min="10969" max="10969" width="25.25" style="862" bestFit="1" customWidth="1"/>
    <col min="10970" max="10971" width="23" style="862" bestFit="1" customWidth="1"/>
    <col min="10972" max="10974" width="25.25" style="862" bestFit="1" customWidth="1"/>
    <col min="10975" max="10976" width="27.5" style="862" bestFit="1" customWidth="1"/>
    <col min="10977" max="10977" width="25.25" style="862" bestFit="1" customWidth="1"/>
    <col min="10978" max="10979" width="27.5" style="862" bestFit="1" customWidth="1"/>
    <col min="10980" max="10980" width="29.625" style="862" bestFit="1" customWidth="1"/>
    <col min="10981" max="10981" width="27.5" style="862" bestFit="1" customWidth="1"/>
    <col min="10982" max="10982" width="24.5" style="862" bestFit="1" customWidth="1"/>
    <col min="10983" max="10983" width="29" style="862" bestFit="1" customWidth="1"/>
    <col min="10984" max="10985" width="20.75" style="862" bestFit="1" customWidth="1"/>
    <col min="10986" max="10986" width="27.5" style="862" bestFit="1" customWidth="1"/>
    <col min="10987" max="10988" width="23" style="862" bestFit="1" customWidth="1"/>
    <col min="10989" max="10989" width="29.625" style="862" bestFit="1" customWidth="1"/>
    <col min="10990" max="10990" width="9.125" style="862" bestFit="1" customWidth="1"/>
    <col min="10991" max="10993" width="18.125" style="862" bestFit="1" customWidth="1"/>
    <col min="10994" max="10994" width="20.375" style="862" bestFit="1" customWidth="1"/>
    <col min="10995" max="10995" width="25.25" style="862" bestFit="1" customWidth="1"/>
    <col min="10996" max="10996" width="27.5" style="862" bestFit="1" customWidth="1"/>
    <col min="10997" max="10998" width="9.125" style="862" bestFit="1" customWidth="1"/>
    <col min="10999" max="10999" width="11.25" style="862" bestFit="1" customWidth="1"/>
    <col min="11000" max="11000" width="15" style="862" bestFit="1" customWidth="1"/>
    <col min="11001" max="11001" width="16.375" style="862" bestFit="1" customWidth="1"/>
    <col min="11002" max="11004" width="23.25" style="862" bestFit="1" customWidth="1"/>
    <col min="11005" max="11006" width="20.75" style="862" bestFit="1" customWidth="1"/>
    <col min="11007" max="11007" width="6.625" style="862" bestFit="1" customWidth="1"/>
    <col min="11008" max="11008" width="9" style="862"/>
    <col min="11009" max="11009" width="16.375" style="862" bestFit="1" customWidth="1"/>
    <col min="11010" max="11010" width="14.125" style="862" bestFit="1" customWidth="1"/>
    <col min="11011" max="11013" width="9.75" style="862" bestFit="1" customWidth="1"/>
    <col min="11014" max="11014" width="14.125" style="862" bestFit="1" customWidth="1"/>
    <col min="11015" max="11015" width="15.25" style="862" customWidth="1"/>
    <col min="11016" max="11016" width="14.125" style="862" bestFit="1" customWidth="1"/>
    <col min="11017" max="11017" width="15.25" style="862" bestFit="1" customWidth="1"/>
    <col min="11018" max="11020" width="13.625" style="862" bestFit="1" customWidth="1"/>
    <col min="11021" max="11021" width="12" style="862" bestFit="1" customWidth="1"/>
    <col min="11022" max="11022" width="22.125" style="862" bestFit="1" customWidth="1"/>
    <col min="11023" max="11024" width="30.125" style="862" bestFit="1" customWidth="1"/>
    <col min="11025" max="11026" width="21" style="862" bestFit="1" customWidth="1"/>
    <col min="11027" max="11027" width="18.75" style="862" bestFit="1" customWidth="1"/>
    <col min="11028" max="11028" width="21" style="862" bestFit="1" customWidth="1"/>
    <col min="11029" max="11030" width="9.75" style="862" bestFit="1" customWidth="1"/>
    <col min="11031" max="11031" width="18.875" style="862" bestFit="1" customWidth="1"/>
    <col min="11032" max="11032" width="9.75" style="862" bestFit="1" customWidth="1"/>
    <col min="11033" max="11033" width="18.875" style="862" bestFit="1" customWidth="1"/>
    <col min="11034" max="11035" width="9.75" style="862" bestFit="1" customWidth="1"/>
    <col min="11036" max="11037" width="12.125" style="862" bestFit="1" customWidth="1"/>
    <col min="11038" max="11038" width="7.125" style="862" bestFit="1" customWidth="1"/>
    <col min="11039" max="11039" width="9.75" style="862" bestFit="1" customWidth="1"/>
    <col min="11040" max="11040" width="15.5" style="862" bestFit="1" customWidth="1"/>
    <col min="11041" max="11041" width="19.375" style="862" bestFit="1" customWidth="1"/>
    <col min="11042" max="11042" width="5.75" style="862" bestFit="1" customWidth="1"/>
    <col min="11043" max="11043" width="9.75" style="862" bestFit="1" customWidth="1"/>
    <col min="11044" max="11044" width="11.875" style="862" bestFit="1" customWidth="1"/>
    <col min="11045" max="11045" width="9.125" style="862" bestFit="1" customWidth="1"/>
    <col min="11046" max="11046" width="10.5" style="862" bestFit="1" customWidth="1"/>
    <col min="11047" max="11047" width="16.375" style="862" bestFit="1" customWidth="1"/>
    <col min="11048" max="11048" width="12.125" style="862" bestFit="1" customWidth="1"/>
    <col min="11049" max="11049" width="10.375" style="862" bestFit="1" customWidth="1"/>
    <col min="11050" max="11050" width="11.875" style="862" bestFit="1" customWidth="1"/>
    <col min="11051" max="11059" width="16.375" style="862" bestFit="1" customWidth="1"/>
    <col min="11060" max="11060" width="10.625" style="862" bestFit="1" customWidth="1"/>
    <col min="11061" max="11061" width="11.875" style="862" bestFit="1" customWidth="1"/>
    <col min="11062" max="11062" width="16.375" style="862" bestFit="1" customWidth="1"/>
    <col min="11063" max="11063" width="20.75" style="862" bestFit="1" customWidth="1"/>
    <col min="11064" max="11064" width="16.375" style="862" bestFit="1" customWidth="1"/>
    <col min="11065" max="11065" width="20.75" style="862" bestFit="1" customWidth="1"/>
    <col min="11066" max="11066" width="16.375" style="862" bestFit="1" customWidth="1"/>
    <col min="11067" max="11067" width="20.75" style="862" bestFit="1" customWidth="1"/>
    <col min="11068" max="11068" width="16.375" style="862" bestFit="1" customWidth="1"/>
    <col min="11069" max="11069" width="20.75" style="862" bestFit="1" customWidth="1"/>
    <col min="11070" max="11070" width="16.375" style="862" bestFit="1" customWidth="1"/>
    <col min="11071" max="11071" width="20.75" style="862" bestFit="1" customWidth="1"/>
    <col min="11072" max="11072" width="14.125" style="862" bestFit="1" customWidth="1"/>
    <col min="11073" max="11073" width="18.625" style="862" bestFit="1" customWidth="1"/>
    <col min="11074" max="11074" width="16.375" style="862" bestFit="1" customWidth="1"/>
    <col min="11075" max="11075" width="20.75" style="862" bestFit="1" customWidth="1"/>
    <col min="11076" max="11076" width="16.375" style="862" bestFit="1" customWidth="1"/>
    <col min="11077" max="11077" width="20.75" style="862" bestFit="1" customWidth="1"/>
    <col min="11078" max="11083" width="23" style="862" bestFit="1" customWidth="1"/>
    <col min="11084" max="11085" width="18.625" style="862" bestFit="1" customWidth="1"/>
    <col min="11086" max="11086" width="10.5" style="862" bestFit="1" customWidth="1"/>
    <col min="11087" max="11087" width="11.875" style="862" bestFit="1" customWidth="1"/>
    <col min="11088" max="11088" width="10.5" style="862" bestFit="1" customWidth="1"/>
    <col min="11089" max="11090" width="11.875" style="862" bestFit="1" customWidth="1"/>
    <col min="11091" max="11091" width="16.375" style="862" bestFit="1" customWidth="1"/>
    <col min="11092" max="11092" width="17.875" style="862" bestFit="1" customWidth="1"/>
    <col min="11093" max="11093" width="22.25" style="862" bestFit="1" customWidth="1"/>
    <col min="11094" max="11094" width="7.75" style="862" bestFit="1" customWidth="1"/>
    <col min="11095" max="11097" width="11.875" style="862" bestFit="1" customWidth="1"/>
    <col min="11098" max="11098" width="16.375" style="862" bestFit="1" customWidth="1"/>
    <col min="11099" max="11101" width="11.875" style="862" bestFit="1" customWidth="1"/>
    <col min="11102" max="11102" width="14.125" style="862" bestFit="1" customWidth="1"/>
    <col min="11103" max="11103" width="11.875" style="862" bestFit="1" customWidth="1"/>
    <col min="11104" max="11104" width="16.375" style="862" bestFit="1" customWidth="1"/>
    <col min="11105" max="11105" width="18.625" style="862" bestFit="1" customWidth="1"/>
    <col min="11106" max="11106" width="10.5" style="862" bestFit="1" customWidth="1"/>
    <col min="11107" max="11107" width="14.25" style="862" bestFit="1" customWidth="1"/>
    <col min="11108" max="11109" width="13.375" style="862" bestFit="1" customWidth="1"/>
    <col min="11110" max="11110" width="16.375" style="862" bestFit="1" customWidth="1"/>
    <col min="11111" max="11111" width="16.5" style="862" bestFit="1" customWidth="1"/>
    <col min="11112" max="11113" width="20.125" style="862" bestFit="1" customWidth="1"/>
    <col min="11114" max="11115" width="23" style="862" bestFit="1" customWidth="1"/>
    <col min="11116" max="11116" width="18.625" style="862" bestFit="1" customWidth="1"/>
    <col min="11117" max="11117" width="9.25" style="862" bestFit="1" customWidth="1"/>
    <col min="11118" max="11118" width="7.25" style="862" bestFit="1" customWidth="1"/>
    <col min="11119" max="11119" width="10.375" style="862" bestFit="1" customWidth="1"/>
    <col min="11120" max="11121" width="11.875" style="862" bestFit="1" customWidth="1"/>
    <col min="11122" max="11122" width="14.375" style="862" bestFit="1" customWidth="1"/>
    <col min="11123" max="11123" width="11.875" style="862" bestFit="1" customWidth="1"/>
    <col min="11124" max="11125" width="16.375" style="862" bestFit="1" customWidth="1"/>
    <col min="11126" max="11126" width="11.875" style="862" bestFit="1" customWidth="1"/>
    <col min="11127" max="11128" width="16.375" style="862" bestFit="1" customWidth="1"/>
    <col min="11129" max="11129" width="17.875" style="862" bestFit="1" customWidth="1"/>
    <col min="11130" max="11130" width="16.375" style="862" bestFit="1" customWidth="1"/>
    <col min="11131" max="11131" width="17.875" style="862" bestFit="1" customWidth="1"/>
    <col min="11132" max="11132" width="5.75" style="862" bestFit="1" customWidth="1"/>
    <col min="11133" max="11134" width="9.75" style="862" bestFit="1" customWidth="1"/>
    <col min="11135" max="11135" width="7.75" style="862" bestFit="1" customWidth="1"/>
    <col min="11136" max="11136" width="9.75" style="862" bestFit="1" customWidth="1"/>
    <col min="11137" max="11137" width="59.375" style="862" bestFit="1" customWidth="1"/>
    <col min="11138" max="11138" width="45.5" style="862" bestFit="1" customWidth="1"/>
    <col min="11139" max="11139" width="27.625" style="862" bestFit="1" customWidth="1"/>
    <col min="11140" max="11140" width="11.875" style="862" bestFit="1" customWidth="1"/>
    <col min="11141" max="11144" width="14.125" style="862" bestFit="1" customWidth="1"/>
    <col min="11145" max="11145" width="15.625" style="862" bestFit="1" customWidth="1"/>
    <col min="11146" max="11146" width="14.125" style="862" bestFit="1" customWidth="1"/>
    <col min="11147" max="11148" width="19.625" style="862" bestFit="1" customWidth="1"/>
    <col min="11149" max="11149" width="21.875" style="862" bestFit="1" customWidth="1"/>
    <col min="11150" max="11150" width="19.375" style="862" bestFit="1" customWidth="1"/>
    <col min="11151" max="11151" width="16.375" style="862" bestFit="1" customWidth="1"/>
    <col min="11152" max="11152" width="23" style="862" bestFit="1" customWidth="1"/>
    <col min="11153" max="11154" width="14.125" style="862" bestFit="1" customWidth="1"/>
    <col min="11155" max="11155" width="23.25" style="862" bestFit="1" customWidth="1"/>
    <col min="11156" max="11157" width="14.375" style="862" bestFit="1" customWidth="1"/>
    <col min="11158" max="11158" width="23.125" style="862" bestFit="1" customWidth="1"/>
    <col min="11159" max="11159" width="18.875" style="862" bestFit="1" customWidth="1"/>
    <col min="11160" max="11160" width="14.375" style="862" bestFit="1" customWidth="1"/>
    <col min="11161" max="11161" width="16.5" style="862" bestFit="1" customWidth="1"/>
    <col min="11162" max="11162" width="25.25" style="862" bestFit="1" customWidth="1"/>
    <col min="11163" max="11164" width="18.625" style="862" bestFit="1" customWidth="1"/>
    <col min="11165" max="11165" width="23" style="862" bestFit="1" customWidth="1"/>
    <col min="11166" max="11167" width="26.75" style="862" bestFit="1" customWidth="1"/>
    <col min="11168" max="11168" width="25.25" style="862" bestFit="1" customWidth="1"/>
    <col min="11169" max="11169" width="29.625" style="862" bestFit="1" customWidth="1"/>
    <col min="11170" max="11170" width="25.25" style="862" bestFit="1" customWidth="1"/>
    <col min="11171" max="11171" width="29.625" style="862" bestFit="1" customWidth="1"/>
    <col min="11172" max="11175" width="20.875" style="862" bestFit="1" customWidth="1"/>
    <col min="11176" max="11176" width="13.875" style="862" bestFit="1" customWidth="1"/>
    <col min="11177" max="11177" width="16.5" style="862" bestFit="1" customWidth="1"/>
    <col min="11178" max="11178" width="7.75" style="862" bestFit="1" customWidth="1"/>
    <col min="11179" max="11179" width="20.75" style="862" bestFit="1" customWidth="1"/>
    <col min="11180" max="11182" width="16.375" style="862" bestFit="1" customWidth="1"/>
    <col min="11183" max="11186" width="31" style="862" bestFit="1" customWidth="1"/>
    <col min="11187" max="11188" width="18.625" style="862" bestFit="1" customWidth="1"/>
    <col min="11189" max="11189" width="16.375" style="862" bestFit="1" customWidth="1"/>
    <col min="11190" max="11191" width="18.625" style="862" bestFit="1" customWidth="1"/>
    <col min="11192" max="11192" width="16.375" style="862" bestFit="1" customWidth="1"/>
    <col min="11193" max="11194" width="18.625" style="862" bestFit="1" customWidth="1"/>
    <col min="11195" max="11195" width="20.75" style="862" bestFit="1" customWidth="1"/>
    <col min="11196" max="11197" width="23" style="862" bestFit="1" customWidth="1"/>
    <col min="11198" max="11198" width="25.25" style="862" bestFit="1" customWidth="1"/>
    <col min="11199" max="11199" width="23" style="862" bestFit="1" customWidth="1"/>
    <col min="11200" max="11200" width="20.75" style="862" bestFit="1" customWidth="1"/>
    <col min="11201" max="11202" width="23" style="862" bestFit="1" customWidth="1"/>
    <col min="11203" max="11203" width="25.25" style="862" bestFit="1" customWidth="1"/>
    <col min="11204" max="11204" width="23" style="862" bestFit="1" customWidth="1"/>
    <col min="11205" max="11205" width="18.625" style="862" bestFit="1" customWidth="1"/>
    <col min="11206" max="11208" width="20.75" style="862" bestFit="1" customWidth="1"/>
    <col min="11209" max="11209" width="19.75" style="862" bestFit="1" customWidth="1"/>
    <col min="11210" max="11211" width="22" style="862" bestFit="1" customWidth="1"/>
    <col min="11212" max="11212" width="14.125" style="862" bestFit="1" customWidth="1"/>
    <col min="11213" max="11214" width="20.75" style="862" bestFit="1" customWidth="1"/>
    <col min="11215" max="11216" width="18.625" style="862" bestFit="1" customWidth="1"/>
    <col min="11217" max="11219" width="20.75" style="862" bestFit="1" customWidth="1"/>
    <col min="11220" max="11221" width="23" style="862" bestFit="1" customWidth="1"/>
    <col min="11222" max="11222" width="20.75" style="862" bestFit="1" customWidth="1"/>
    <col min="11223" max="11224" width="23" style="862" bestFit="1" customWidth="1"/>
    <col min="11225" max="11225" width="25.25" style="862" bestFit="1" customWidth="1"/>
    <col min="11226" max="11227" width="23" style="862" bestFit="1" customWidth="1"/>
    <col min="11228" max="11230" width="25.25" style="862" bestFit="1" customWidth="1"/>
    <col min="11231" max="11232" width="27.5" style="862" bestFit="1" customWidth="1"/>
    <col min="11233" max="11233" width="25.25" style="862" bestFit="1" customWidth="1"/>
    <col min="11234" max="11235" width="27.5" style="862" bestFit="1" customWidth="1"/>
    <col min="11236" max="11236" width="29.625" style="862" bestFit="1" customWidth="1"/>
    <col min="11237" max="11237" width="27.5" style="862" bestFit="1" customWidth="1"/>
    <col min="11238" max="11238" width="24.5" style="862" bestFit="1" customWidth="1"/>
    <col min="11239" max="11239" width="29" style="862" bestFit="1" customWidth="1"/>
    <col min="11240" max="11241" width="20.75" style="862" bestFit="1" customWidth="1"/>
    <col min="11242" max="11242" width="27.5" style="862" bestFit="1" customWidth="1"/>
    <col min="11243" max="11244" width="23" style="862" bestFit="1" customWidth="1"/>
    <col min="11245" max="11245" width="29.625" style="862" bestFit="1" customWidth="1"/>
    <col min="11246" max="11246" width="9.125" style="862" bestFit="1" customWidth="1"/>
    <col min="11247" max="11249" width="18.125" style="862" bestFit="1" customWidth="1"/>
    <col min="11250" max="11250" width="20.375" style="862" bestFit="1" customWidth="1"/>
    <col min="11251" max="11251" width="25.25" style="862" bestFit="1" customWidth="1"/>
    <col min="11252" max="11252" width="27.5" style="862" bestFit="1" customWidth="1"/>
    <col min="11253" max="11254" width="9.125" style="862" bestFit="1" customWidth="1"/>
    <col min="11255" max="11255" width="11.25" style="862" bestFit="1" customWidth="1"/>
    <col min="11256" max="11256" width="15" style="862" bestFit="1" customWidth="1"/>
    <col min="11257" max="11257" width="16.375" style="862" bestFit="1" customWidth="1"/>
    <col min="11258" max="11260" width="23.25" style="862" bestFit="1" customWidth="1"/>
    <col min="11261" max="11262" width="20.75" style="862" bestFit="1" customWidth="1"/>
    <col min="11263" max="11263" width="6.625" style="862" bestFit="1" customWidth="1"/>
    <col min="11264" max="11264" width="9" style="862"/>
    <col min="11265" max="11265" width="16.375" style="862" bestFit="1" customWidth="1"/>
    <col min="11266" max="11266" width="14.125" style="862" bestFit="1" customWidth="1"/>
    <col min="11267" max="11269" width="9.75" style="862" bestFit="1" customWidth="1"/>
    <col min="11270" max="11270" width="14.125" style="862" bestFit="1" customWidth="1"/>
    <col min="11271" max="11271" width="15.25" style="862" customWidth="1"/>
    <col min="11272" max="11272" width="14.125" style="862" bestFit="1" customWidth="1"/>
    <col min="11273" max="11273" width="15.25" style="862" bestFit="1" customWidth="1"/>
    <col min="11274" max="11276" width="13.625" style="862" bestFit="1" customWidth="1"/>
    <col min="11277" max="11277" width="12" style="862" bestFit="1" customWidth="1"/>
    <col min="11278" max="11278" width="22.125" style="862" bestFit="1" customWidth="1"/>
    <col min="11279" max="11280" width="30.125" style="862" bestFit="1" customWidth="1"/>
    <col min="11281" max="11282" width="21" style="862" bestFit="1" customWidth="1"/>
    <col min="11283" max="11283" width="18.75" style="862" bestFit="1" customWidth="1"/>
    <col min="11284" max="11284" width="21" style="862" bestFit="1" customWidth="1"/>
    <col min="11285" max="11286" width="9.75" style="862" bestFit="1" customWidth="1"/>
    <col min="11287" max="11287" width="18.875" style="862" bestFit="1" customWidth="1"/>
    <col min="11288" max="11288" width="9.75" style="862" bestFit="1" customWidth="1"/>
    <col min="11289" max="11289" width="18.875" style="862" bestFit="1" customWidth="1"/>
    <col min="11290" max="11291" width="9.75" style="862" bestFit="1" customWidth="1"/>
    <col min="11292" max="11293" width="12.125" style="862" bestFit="1" customWidth="1"/>
    <col min="11294" max="11294" width="7.125" style="862" bestFit="1" customWidth="1"/>
    <col min="11295" max="11295" width="9.75" style="862" bestFit="1" customWidth="1"/>
    <col min="11296" max="11296" width="15.5" style="862" bestFit="1" customWidth="1"/>
    <col min="11297" max="11297" width="19.375" style="862" bestFit="1" customWidth="1"/>
    <col min="11298" max="11298" width="5.75" style="862" bestFit="1" customWidth="1"/>
    <col min="11299" max="11299" width="9.75" style="862" bestFit="1" customWidth="1"/>
    <col min="11300" max="11300" width="11.875" style="862" bestFit="1" customWidth="1"/>
    <col min="11301" max="11301" width="9.125" style="862" bestFit="1" customWidth="1"/>
    <col min="11302" max="11302" width="10.5" style="862" bestFit="1" customWidth="1"/>
    <col min="11303" max="11303" width="16.375" style="862" bestFit="1" customWidth="1"/>
    <col min="11304" max="11304" width="12.125" style="862" bestFit="1" customWidth="1"/>
    <col min="11305" max="11305" width="10.375" style="862" bestFit="1" customWidth="1"/>
    <col min="11306" max="11306" width="11.875" style="862" bestFit="1" customWidth="1"/>
    <col min="11307" max="11315" width="16.375" style="862" bestFit="1" customWidth="1"/>
    <col min="11316" max="11316" width="10.625" style="862" bestFit="1" customWidth="1"/>
    <col min="11317" max="11317" width="11.875" style="862" bestFit="1" customWidth="1"/>
    <col min="11318" max="11318" width="16.375" style="862" bestFit="1" customWidth="1"/>
    <col min="11319" max="11319" width="20.75" style="862" bestFit="1" customWidth="1"/>
    <col min="11320" max="11320" width="16.375" style="862" bestFit="1" customWidth="1"/>
    <col min="11321" max="11321" width="20.75" style="862" bestFit="1" customWidth="1"/>
    <col min="11322" max="11322" width="16.375" style="862" bestFit="1" customWidth="1"/>
    <col min="11323" max="11323" width="20.75" style="862" bestFit="1" customWidth="1"/>
    <col min="11324" max="11324" width="16.375" style="862" bestFit="1" customWidth="1"/>
    <col min="11325" max="11325" width="20.75" style="862" bestFit="1" customWidth="1"/>
    <col min="11326" max="11326" width="16.375" style="862" bestFit="1" customWidth="1"/>
    <col min="11327" max="11327" width="20.75" style="862" bestFit="1" customWidth="1"/>
    <col min="11328" max="11328" width="14.125" style="862" bestFit="1" customWidth="1"/>
    <col min="11329" max="11329" width="18.625" style="862" bestFit="1" customWidth="1"/>
    <col min="11330" max="11330" width="16.375" style="862" bestFit="1" customWidth="1"/>
    <col min="11331" max="11331" width="20.75" style="862" bestFit="1" customWidth="1"/>
    <col min="11332" max="11332" width="16.375" style="862" bestFit="1" customWidth="1"/>
    <col min="11333" max="11333" width="20.75" style="862" bestFit="1" customWidth="1"/>
    <col min="11334" max="11339" width="23" style="862" bestFit="1" customWidth="1"/>
    <col min="11340" max="11341" width="18.625" style="862" bestFit="1" customWidth="1"/>
    <col min="11342" max="11342" width="10.5" style="862" bestFit="1" customWidth="1"/>
    <col min="11343" max="11343" width="11.875" style="862" bestFit="1" customWidth="1"/>
    <col min="11344" max="11344" width="10.5" style="862" bestFit="1" customWidth="1"/>
    <col min="11345" max="11346" width="11.875" style="862" bestFit="1" customWidth="1"/>
    <col min="11347" max="11347" width="16.375" style="862" bestFit="1" customWidth="1"/>
    <col min="11348" max="11348" width="17.875" style="862" bestFit="1" customWidth="1"/>
    <col min="11349" max="11349" width="22.25" style="862" bestFit="1" customWidth="1"/>
    <col min="11350" max="11350" width="7.75" style="862" bestFit="1" customWidth="1"/>
    <col min="11351" max="11353" width="11.875" style="862" bestFit="1" customWidth="1"/>
    <col min="11354" max="11354" width="16.375" style="862" bestFit="1" customWidth="1"/>
    <col min="11355" max="11357" width="11.875" style="862" bestFit="1" customWidth="1"/>
    <col min="11358" max="11358" width="14.125" style="862" bestFit="1" customWidth="1"/>
    <col min="11359" max="11359" width="11.875" style="862" bestFit="1" customWidth="1"/>
    <col min="11360" max="11360" width="16.375" style="862" bestFit="1" customWidth="1"/>
    <col min="11361" max="11361" width="18.625" style="862" bestFit="1" customWidth="1"/>
    <col min="11362" max="11362" width="10.5" style="862" bestFit="1" customWidth="1"/>
    <col min="11363" max="11363" width="14.25" style="862" bestFit="1" customWidth="1"/>
    <col min="11364" max="11365" width="13.375" style="862" bestFit="1" customWidth="1"/>
    <col min="11366" max="11366" width="16.375" style="862" bestFit="1" customWidth="1"/>
    <col min="11367" max="11367" width="16.5" style="862" bestFit="1" customWidth="1"/>
    <col min="11368" max="11369" width="20.125" style="862" bestFit="1" customWidth="1"/>
    <col min="11370" max="11371" width="23" style="862" bestFit="1" customWidth="1"/>
    <col min="11372" max="11372" width="18.625" style="862" bestFit="1" customWidth="1"/>
    <col min="11373" max="11373" width="9.25" style="862" bestFit="1" customWidth="1"/>
    <col min="11374" max="11374" width="7.25" style="862" bestFit="1" customWidth="1"/>
    <col min="11375" max="11375" width="10.375" style="862" bestFit="1" customWidth="1"/>
    <col min="11376" max="11377" width="11.875" style="862" bestFit="1" customWidth="1"/>
    <col min="11378" max="11378" width="14.375" style="862" bestFit="1" customWidth="1"/>
    <col min="11379" max="11379" width="11.875" style="862" bestFit="1" customWidth="1"/>
    <col min="11380" max="11381" width="16.375" style="862" bestFit="1" customWidth="1"/>
    <col min="11382" max="11382" width="11.875" style="862" bestFit="1" customWidth="1"/>
    <col min="11383" max="11384" width="16.375" style="862" bestFit="1" customWidth="1"/>
    <col min="11385" max="11385" width="17.875" style="862" bestFit="1" customWidth="1"/>
    <col min="11386" max="11386" width="16.375" style="862" bestFit="1" customWidth="1"/>
    <col min="11387" max="11387" width="17.875" style="862" bestFit="1" customWidth="1"/>
    <col min="11388" max="11388" width="5.75" style="862" bestFit="1" customWidth="1"/>
    <col min="11389" max="11390" width="9.75" style="862" bestFit="1" customWidth="1"/>
    <col min="11391" max="11391" width="7.75" style="862" bestFit="1" customWidth="1"/>
    <col min="11392" max="11392" width="9.75" style="862" bestFit="1" customWidth="1"/>
    <col min="11393" max="11393" width="59.375" style="862" bestFit="1" customWidth="1"/>
    <col min="11394" max="11394" width="45.5" style="862" bestFit="1" customWidth="1"/>
    <col min="11395" max="11395" width="27.625" style="862" bestFit="1" customWidth="1"/>
    <col min="11396" max="11396" width="11.875" style="862" bestFit="1" customWidth="1"/>
    <col min="11397" max="11400" width="14.125" style="862" bestFit="1" customWidth="1"/>
    <col min="11401" max="11401" width="15.625" style="862" bestFit="1" customWidth="1"/>
    <col min="11402" max="11402" width="14.125" style="862" bestFit="1" customWidth="1"/>
    <col min="11403" max="11404" width="19.625" style="862" bestFit="1" customWidth="1"/>
    <col min="11405" max="11405" width="21.875" style="862" bestFit="1" customWidth="1"/>
    <col min="11406" max="11406" width="19.375" style="862" bestFit="1" customWidth="1"/>
    <col min="11407" max="11407" width="16.375" style="862" bestFit="1" customWidth="1"/>
    <col min="11408" max="11408" width="23" style="862" bestFit="1" customWidth="1"/>
    <col min="11409" max="11410" width="14.125" style="862" bestFit="1" customWidth="1"/>
    <col min="11411" max="11411" width="23.25" style="862" bestFit="1" customWidth="1"/>
    <col min="11412" max="11413" width="14.375" style="862" bestFit="1" customWidth="1"/>
    <col min="11414" max="11414" width="23.125" style="862" bestFit="1" customWidth="1"/>
    <col min="11415" max="11415" width="18.875" style="862" bestFit="1" customWidth="1"/>
    <col min="11416" max="11416" width="14.375" style="862" bestFit="1" customWidth="1"/>
    <col min="11417" max="11417" width="16.5" style="862" bestFit="1" customWidth="1"/>
    <col min="11418" max="11418" width="25.25" style="862" bestFit="1" customWidth="1"/>
    <col min="11419" max="11420" width="18.625" style="862" bestFit="1" customWidth="1"/>
    <col min="11421" max="11421" width="23" style="862" bestFit="1" customWidth="1"/>
    <col min="11422" max="11423" width="26.75" style="862" bestFit="1" customWidth="1"/>
    <col min="11424" max="11424" width="25.25" style="862" bestFit="1" customWidth="1"/>
    <col min="11425" max="11425" width="29.625" style="862" bestFit="1" customWidth="1"/>
    <col min="11426" max="11426" width="25.25" style="862" bestFit="1" customWidth="1"/>
    <col min="11427" max="11427" width="29.625" style="862" bestFit="1" customWidth="1"/>
    <col min="11428" max="11431" width="20.875" style="862" bestFit="1" customWidth="1"/>
    <col min="11432" max="11432" width="13.875" style="862" bestFit="1" customWidth="1"/>
    <col min="11433" max="11433" width="16.5" style="862" bestFit="1" customWidth="1"/>
    <col min="11434" max="11434" width="7.75" style="862" bestFit="1" customWidth="1"/>
    <col min="11435" max="11435" width="20.75" style="862" bestFit="1" customWidth="1"/>
    <col min="11436" max="11438" width="16.375" style="862" bestFit="1" customWidth="1"/>
    <col min="11439" max="11442" width="31" style="862" bestFit="1" customWidth="1"/>
    <col min="11443" max="11444" width="18.625" style="862" bestFit="1" customWidth="1"/>
    <col min="11445" max="11445" width="16.375" style="862" bestFit="1" customWidth="1"/>
    <col min="11446" max="11447" width="18.625" style="862" bestFit="1" customWidth="1"/>
    <col min="11448" max="11448" width="16.375" style="862" bestFit="1" customWidth="1"/>
    <col min="11449" max="11450" width="18.625" style="862" bestFit="1" customWidth="1"/>
    <col min="11451" max="11451" width="20.75" style="862" bestFit="1" customWidth="1"/>
    <col min="11452" max="11453" width="23" style="862" bestFit="1" customWidth="1"/>
    <col min="11454" max="11454" width="25.25" style="862" bestFit="1" customWidth="1"/>
    <col min="11455" max="11455" width="23" style="862" bestFit="1" customWidth="1"/>
    <col min="11456" max="11456" width="20.75" style="862" bestFit="1" customWidth="1"/>
    <col min="11457" max="11458" width="23" style="862" bestFit="1" customWidth="1"/>
    <col min="11459" max="11459" width="25.25" style="862" bestFit="1" customWidth="1"/>
    <col min="11460" max="11460" width="23" style="862" bestFit="1" customWidth="1"/>
    <col min="11461" max="11461" width="18.625" style="862" bestFit="1" customWidth="1"/>
    <col min="11462" max="11464" width="20.75" style="862" bestFit="1" customWidth="1"/>
    <col min="11465" max="11465" width="19.75" style="862" bestFit="1" customWidth="1"/>
    <col min="11466" max="11467" width="22" style="862" bestFit="1" customWidth="1"/>
    <col min="11468" max="11468" width="14.125" style="862" bestFit="1" customWidth="1"/>
    <col min="11469" max="11470" width="20.75" style="862" bestFit="1" customWidth="1"/>
    <col min="11471" max="11472" width="18.625" style="862" bestFit="1" customWidth="1"/>
    <col min="11473" max="11475" width="20.75" style="862" bestFit="1" customWidth="1"/>
    <col min="11476" max="11477" width="23" style="862" bestFit="1" customWidth="1"/>
    <col min="11478" max="11478" width="20.75" style="862" bestFit="1" customWidth="1"/>
    <col min="11479" max="11480" width="23" style="862" bestFit="1" customWidth="1"/>
    <col min="11481" max="11481" width="25.25" style="862" bestFit="1" customWidth="1"/>
    <col min="11482" max="11483" width="23" style="862" bestFit="1" customWidth="1"/>
    <col min="11484" max="11486" width="25.25" style="862" bestFit="1" customWidth="1"/>
    <col min="11487" max="11488" width="27.5" style="862" bestFit="1" customWidth="1"/>
    <col min="11489" max="11489" width="25.25" style="862" bestFit="1" customWidth="1"/>
    <col min="11490" max="11491" width="27.5" style="862" bestFit="1" customWidth="1"/>
    <col min="11492" max="11492" width="29.625" style="862" bestFit="1" customWidth="1"/>
    <col min="11493" max="11493" width="27.5" style="862" bestFit="1" customWidth="1"/>
    <col min="11494" max="11494" width="24.5" style="862" bestFit="1" customWidth="1"/>
    <col min="11495" max="11495" width="29" style="862" bestFit="1" customWidth="1"/>
    <col min="11496" max="11497" width="20.75" style="862" bestFit="1" customWidth="1"/>
    <col min="11498" max="11498" width="27.5" style="862" bestFit="1" customWidth="1"/>
    <col min="11499" max="11500" width="23" style="862" bestFit="1" customWidth="1"/>
    <col min="11501" max="11501" width="29.625" style="862" bestFit="1" customWidth="1"/>
    <col min="11502" max="11502" width="9.125" style="862" bestFit="1" customWidth="1"/>
    <col min="11503" max="11505" width="18.125" style="862" bestFit="1" customWidth="1"/>
    <col min="11506" max="11506" width="20.375" style="862" bestFit="1" customWidth="1"/>
    <col min="11507" max="11507" width="25.25" style="862" bestFit="1" customWidth="1"/>
    <col min="11508" max="11508" width="27.5" style="862" bestFit="1" customWidth="1"/>
    <col min="11509" max="11510" width="9.125" style="862" bestFit="1" customWidth="1"/>
    <col min="11511" max="11511" width="11.25" style="862" bestFit="1" customWidth="1"/>
    <col min="11512" max="11512" width="15" style="862" bestFit="1" customWidth="1"/>
    <col min="11513" max="11513" width="16.375" style="862" bestFit="1" customWidth="1"/>
    <col min="11514" max="11516" width="23.25" style="862" bestFit="1" customWidth="1"/>
    <col min="11517" max="11518" width="20.75" style="862" bestFit="1" customWidth="1"/>
    <col min="11519" max="11519" width="6.625" style="862" bestFit="1" customWidth="1"/>
    <col min="11520" max="11520" width="9" style="862"/>
    <col min="11521" max="11521" width="16.375" style="862" bestFit="1" customWidth="1"/>
    <col min="11522" max="11522" width="14.125" style="862" bestFit="1" customWidth="1"/>
    <col min="11523" max="11525" width="9.75" style="862" bestFit="1" customWidth="1"/>
    <col min="11526" max="11526" width="14.125" style="862" bestFit="1" customWidth="1"/>
    <col min="11527" max="11527" width="15.25" style="862" customWidth="1"/>
    <col min="11528" max="11528" width="14.125" style="862" bestFit="1" customWidth="1"/>
    <col min="11529" max="11529" width="15.25" style="862" bestFit="1" customWidth="1"/>
    <col min="11530" max="11532" width="13.625" style="862" bestFit="1" customWidth="1"/>
    <col min="11533" max="11533" width="12" style="862" bestFit="1" customWidth="1"/>
    <col min="11534" max="11534" width="22.125" style="862" bestFit="1" customWidth="1"/>
    <col min="11535" max="11536" width="30.125" style="862" bestFit="1" customWidth="1"/>
    <col min="11537" max="11538" width="21" style="862" bestFit="1" customWidth="1"/>
    <col min="11539" max="11539" width="18.75" style="862" bestFit="1" customWidth="1"/>
    <col min="11540" max="11540" width="21" style="862" bestFit="1" customWidth="1"/>
    <col min="11541" max="11542" width="9.75" style="862" bestFit="1" customWidth="1"/>
    <col min="11543" max="11543" width="18.875" style="862" bestFit="1" customWidth="1"/>
    <col min="11544" max="11544" width="9.75" style="862" bestFit="1" customWidth="1"/>
    <col min="11545" max="11545" width="18.875" style="862" bestFit="1" customWidth="1"/>
    <col min="11546" max="11547" width="9.75" style="862" bestFit="1" customWidth="1"/>
    <col min="11548" max="11549" width="12.125" style="862" bestFit="1" customWidth="1"/>
    <col min="11550" max="11550" width="7.125" style="862" bestFit="1" customWidth="1"/>
    <col min="11551" max="11551" width="9.75" style="862" bestFit="1" customWidth="1"/>
    <col min="11552" max="11552" width="15.5" style="862" bestFit="1" customWidth="1"/>
    <col min="11553" max="11553" width="19.375" style="862" bestFit="1" customWidth="1"/>
    <col min="11554" max="11554" width="5.75" style="862" bestFit="1" customWidth="1"/>
    <col min="11555" max="11555" width="9.75" style="862" bestFit="1" customWidth="1"/>
    <col min="11556" max="11556" width="11.875" style="862" bestFit="1" customWidth="1"/>
    <col min="11557" max="11557" width="9.125" style="862" bestFit="1" customWidth="1"/>
    <col min="11558" max="11558" width="10.5" style="862" bestFit="1" customWidth="1"/>
    <col min="11559" max="11559" width="16.375" style="862" bestFit="1" customWidth="1"/>
    <col min="11560" max="11560" width="12.125" style="862" bestFit="1" customWidth="1"/>
    <col min="11561" max="11561" width="10.375" style="862" bestFit="1" customWidth="1"/>
    <col min="11562" max="11562" width="11.875" style="862" bestFit="1" customWidth="1"/>
    <col min="11563" max="11571" width="16.375" style="862" bestFit="1" customWidth="1"/>
    <col min="11572" max="11572" width="10.625" style="862" bestFit="1" customWidth="1"/>
    <col min="11573" max="11573" width="11.875" style="862" bestFit="1" customWidth="1"/>
    <col min="11574" max="11574" width="16.375" style="862" bestFit="1" customWidth="1"/>
    <col min="11575" max="11575" width="20.75" style="862" bestFit="1" customWidth="1"/>
    <col min="11576" max="11576" width="16.375" style="862" bestFit="1" customWidth="1"/>
    <col min="11577" max="11577" width="20.75" style="862" bestFit="1" customWidth="1"/>
    <col min="11578" max="11578" width="16.375" style="862" bestFit="1" customWidth="1"/>
    <col min="11579" max="11579" width="20.75" style="862" bestFit="1" customWidth="1"/>
    <col min="11580" max="11580" width="16.375" style="862" bestFit="1" customWidth="1"/>
    <col min="11581" max="11581" width="20.75" style="862" bestFit="1" customWidth="1"/>
    <col min="11582" max="11582" width="16.375" style="862" bestFit="1" customWidth="1"/>
    <col min="11583" max="11583" width="20.75" style="862" bestFit="1" customWidth="1"/>
    <col min="11584" max="11584" width="14.125" style="862" bestFit="1" customWidth="1"/>
    <col min="11585" max="11585" width="18.625" style="862" bestFit="1" customWidth="1"/>
    <col min="11586" max="11586" width="16.375" style="862" bestFit="1" customWidth="1"/>
    <col min="11587" max="11587" width="20.75" style="862" bestFit="1" customWidth="1"/>
    <col min="11588" max="11588" width="16.375" style="862" bestFit="1" customWidth="1"/>
    <col min="11589" max="11589" width="20.75" style="862" bestFit="1" customWidth="1"/>
    <col min="11590" max="11595" width="23" style="862" bestFit="1" customWidth="1"/>
    <col min="11596" max="11597" width="18.625" style="862" bestFit="1" customWidth="1"/>
    <col min="11598" max="11598" width="10.5" style="862" bestFit="1" customWidth="1"/>
    <col min="11599" max="11599" width="11.875" style="862" bestFit="1" customWidth="1"/>
    <col min="11600" max="11600" width="10.5" style="862" bestFit="1" customWidth="1"/>
    <col min="11601" max="11602" width="11.875" style="862" bestFit="1" customWidth="1"/>
    <col min="11603" max="11603" width="16.375" style="862" bestFit="1" customWidth="1"/>
    <col min="11604" max="11604" width="17.875" style="862" bestFit="1" customWidth="1"/>
    <col min="11605" max="11605" width="22.25" style="862" bestFit="1" customWidth="1"/>
    <col min="11606" max="11606" width="7.75" style="862" bestFit="1" customWidth="1"/>
    <col min="11607" max="11609" width="11.875" style="862" bestFit="1" customWidth="1"/>
    <col min="11610" max="11610" width="16.375" style="862" bestFit="1" customWidth="1"/>
    <col min="11611" max="11613" width="11.875" style="862" bestFit="1" customWidth="1"/>
    <col min="11614" max="11614" width="14.125" style="862" bestFit="1" customWidth="1"/>
    <col min="11615" max="11615" width="11.875" style="862" bestFit="1" customWidth="1"/>
    <col min="11616" max="11616" width="16.375" style="862" bestFit="1" customWidth="1"/>
    <col min="11617" max="11617" width="18.625" style="862" bestFit="1" customWidth="1"/>
    <col min="11618" max="11618" width="10.5" style="862" bestFit="1" customWidth="1"/>
    <col min="11619" max="11619" width="14.25" style="862" bestFit="1" customWidth="1"/>
    <col min="11620" max="11621" width="13.375" style="862" bestFit="1" customWidth="1"/>
    <col min="11622" max="11622" width="16.375" style="862" bestFit="1" customWidth="1"/>
    <col min="11623" max="11623" width="16.5" style="862" bestFit="1" customWidth="1"/>
    <col min="11624" max="11625" width="20.125" style="862" bestFit="1" customWidth="1"/>
    <col min="11626" max="11627" width="23" style="862" bestFit="1" customWidth="1"/>
    <col min="11628" max="11628" width="18.625" style="862" bestFit="1" customWidth="1"/>
    <col min="11629" max="11629" width="9.25" style="862" bestFit="1" customWidth="1"/>
    <col min="11630" max="11630" width="7.25" style="862" bestFit="1" customWidth="1"/>
    <col min="11631" max="11631" width="10.375" style="862" bestFit="1" customWidth="1"/>
    <col min="11632" max="11633" width="11.875" style="862" bestFit="1" customWidth="1"/>
    <col min="11634" max="11634" width="14.375" style="862" bestFit="1" customWidth="1"/>
    <col min="11635" max="11635" width="11.875" style="862" bestFit="1" customWidth="1"/>
    <col min="11636" max="11637" width="16.375" style="862" bestFit="1" customWidth="1"/>
    <col min="11638" max="11638" width="11.875" style="862" bestFit="1" customWidth="1"/>
    <col min="11639" max="11640" width="16.375" style="862" bestFit="1" customWidth="1"/>
    <col min="11641" max="11641" width="17.875" style="862" bestFit="1" customWidth="1"/>
    <col min="11642" max="11642" width="16.375" style="862" bestFit="1" customWidth="1"/>
    <col min="11643" max="11643" width="17.875" style="862" bestFit="1" customWidth="1"/>
    <col min="11644" max="11644" width="5.75" style="862" bestFit="1" customWidth="1"/>
    <col min="11645" max="11646" width="9.75" style="862" bestFit="1" customWidth="1"/>
    <col min="11647" max="11647" width="7.75" style="862" bestFit="1" customWidth="1"/>
    <col min="11648" max="11648" width="9.75" style="862" bestFit="1" customWidth="1"/>
    <col min="11649" max="11649" width="59.375" style="862" bestFit="1" customWidth="1"/>
    <col min="11650" max="11650" width="45.5" style="862" bestFit="1" customWidth="1"/>
    <col min="11651" max="11651" width="27.625" style="862" bestFit="1" customWidth="1"/>
    <col min="11652" max="11652" width="11.875" style="862" bestFit="1" customWidth="1"/>
    <col min="11653" max="11656" width="14.125" style="862" bestFit="1" customWidth="1"/>
    <col min="11657" max="11657" width="15.625" style="862" bestFit="1" customWidth="1"/>
    <col min="11658" max="11658" width="14.125" style="862" bestFit="1" customWidth="1"/>
    <col min="11659" max="11660" width="19.625" style="862" bestFit="1" customWidth="1"/>
    <col min="11661" max="11661" width="21.875" style="862" bestFit="1" customWidth="1"/>
    <col min="11662" max="11662" width="19.375" style="862" bestFit="1" customWidth="1"/>
    <col min="11663" max="11663" width="16.375" style="862" bestFit="1" customWidth="1"/>
    <col min="11664" max="11664" width="23" style="862" bestFit="1" customWidth="1"/>
    <col min="11665" max="11666" width="14.125" style="862" bestFit="1" customWidth="1"/>
    <col min="11667" max="11667" width="23.25" style="862" bestFit="1" customWidth="1"/>
    <col min="11668" max="11669" width="14.375" style="862" bestFit="1" customWidth="1"/>
    <col min="11670" max="11670" width="23.125" style="862" bestFit="1" customWidth="1"/>
    <col min="11671" max="11671" width="18.875" style="862" bestFit="1" customWidth="1"/>
    <col min="11672" max="11672" width="14.375" style="862" bestFit="1" customWidth="1"/>
    <col min="11673" max="11673" width="16.5" style="862" bestFit="1" customWidth="1"/>
    <col min="11674" max="11674" width="25.25" style="862" bestFit="1" customWidth="1"/>
    <col min="11675" max="11676" width="18.625" style="862" bestFit="1" customWidth="1"/>
    <col min="11677" max="11677" width="23" style="862" bestFit="1" customWidth="1"/>
    <col min="11678" max="11679" width="26.75" style="862" bestFit="1" customWidth="1"/>
    <col min="11680" max="11680" width="25.25" style="862" bestFit="1" customWidth="1"/>
    <col min="11681" max="11681" width="29.625" style="862" bestFit="1" customWidth="1"/>
    <col min="11682" max="11682" width="25.25" style="862" bestFit="1" customWidth="1"/>
    <col min="11683" max="11683" width="29.625" style="862" bestFit="1" customWidth="1"/>
    <col min="11684" max="11687" width="20.875" style="862" bestFit="1" customWidth="1"/>
    <col min="11688" max="11688" width="13.875" style="862" bestFit="1" customWidth="1"/>
    <col min="11689" max="11689" width="16.5" style="862" bestFit="1" customWidth="1"/>
    <col min="11690" max="11690" width="7.75" style="862" bestFit="1" customWidth="1"/>
    <col min="11691" max="11691" width="20.75" style="862" bestFit="1" customWidth="1"/>
    <col min="11692" max="11694" width="16.375" style="862" bestFit="1" customWidth="1"/>
    <col min="11695" max="11698" width="31" style="862" bestFit="1" customWidth="1"/>
    <col min="11699" max="11700" width="18.625" style="862" bestFit="1" customWidth="1"/>
    <col min="11701" max="11701" width="16.375" style="862" bestFit="1" customWidth="1"/>
    <col min="11702" max="11703" width="18.625" style="862" bestFit="1" customWidth="1"/>
    <col min="11704" max="11704" width="16.375" style="862" bestFit="1" customWidth="1"/>
    <col min="11705" max="11706" width="18.625" style="862" bestFit="1" customWidth="1"/>
    <col min="11707" max="11707" width="20.75" style="862" bestFit="1" customWidth="1"/>
    <col min="11708" max="11709" width="23" style="862" bestFit="1" customWidth="1"/>
    <col min="11710" max="11710" width="25.25" style="862" bestFit="1" customWidth="1"/>
    <col min="11711" max="11711" width="23" style="862" bestFit="1" customWidth="1"/>
    <col min="11712" max="11712" width="20.75" style="862" bestFit="1" customWidth="1"/>
    <col min="11713" max="11714" width="23" style="862" bestFit="1" customWidth="1"/>
    <col min="11715" max="11715" width="25.25" style="862" bestFit="1" customWidth="1"/>
    <col min="11716" max="11716" width="23" style="862" bestFit="1" customWidth="1"/>
    <col min="11717" max="11717" width="18.625" style="862" bestFit="1" customWidth="1"/>
    <col min="11718" max="11720" width="20.75" style="862" bestFit="1" customWidth="1"/>
    <col min="11721" max="11721" width="19.75" style="862" bestFit="1" customWidth="1"/>
    <col min="11722" max="11723" width="22" style="862" bestFit="1" customWidth="1"/>
    <col min="11724" max="11724" width="14.125" style="862" bestFit="1" customWidth="1"/>
    <col min="11725" max="11726" width="20.75" style="862" bestFit="1" customWidth="1"/>
    <col min="11727" max="11728" width="18.625" style="862" bestFit="1" customWidth="1"/>
    <col min="11729" max="11731" width="20.75" style="862" bestFit="1" customWidth="1"/>
    <col min="11732" max="11733" width="23" style="862" bestFit="1" customWidth="1"/>
    <col min="11734" max="11734" width="20.75" style="862" bestFit="1" customWidth="1"/>
    <col min="11735" max="11736" width="23" style="862" bestFit="1" customWidth="1"/>
    <col min="11737" max="11737" width="25.25" style="862" bestFit="1" customWidth="1"/>
    <col min="11738" max="11739" width="23" style="862" bestFit="1" customWidth="1"/>
    <col min="11740" max="11742" width="25.25" style="862" bestFit="1" customWidth="1"/>
    <col min="11743" max="11744" width="27.5" style="862" bestFit="1" customWidth="1"/>
    <col min="11745" max="11745" width="25.25" style="862" bestFit="1" customWidth="1"/>
    <col min="11746" max="11747" width="27.5" style="862" bestFit="1" customWidth="1"/>
    <col min="11748" max="11748" width="29.625" style="862" bestFit="1" customWidth="1"/>
    <col min="11749" max="11749" width="27.5" style="862" bestFit="1" customWidth="1"/>
    <col min="11750" max="11750" width="24.5" style="862" bestFit="1" customWidth="1"/>
    <col min="11751" max="11751" width="29" style="862" bestFit="1" customWidth="1"/>
    <col min="11752" max="11753" width="20.75" style="862" bestFit="1" customWidth="1"/>
    <col min="11754" max="11754" width="27.5" style="862" bestFit="1" customWidth="1"/>
    <col min="11755" max="11756" width="23" style="862" bestFit="1" customWidth="1"/>
    <col min="11757" max="11757" width="29.625" style="862" bestFit="1" customWidth="1"/>
    <col min="11758" max="11758" width="9.125" style="862" bestFit="1" customWidth="1"/>
    <col min="11759" max="11761" width="18.125" style="862" bestFit="1" customWidth="1"/>
    <col min="11762" max="11762" width="20.375" style="862" bestFit="1" customWidth="1"/>
    <col min="11763" max="11763" width="25.25" style="862" bestFit="1" customWidth="1"/>
    <col min="11764" max="11764" width="27.5" style="862" bestFit="1" customWidth="1"/>
    <col min="11765" max="11766" width="9.125" style="862" bestFit="1" customWidth="1"/>
    <col min="11767" max="11767" width="11.25" style="862" bestFit="1" customWidth="1"/>
    <col min="11768" max="11768" width="15" style="862" bestFit="1" customWidth="1"/>
    <col min="11769" max="11769" width="16.375" style="862" bestFit="1" customWidth="1"/>
    <col min="11770" max="11772" width="23.25" style="862" bestFit="1" customWidth="1"/>
    <col min="11773" max="11774" width="20.75" style="862" bestFit="1" customWidth="1"/>
    <col min="11775" max="11775" width="6.625" style="862" bestFit="1" customWidth="1"/>
    <col min="11776" max="11776" width="9" style="862"/>
    <col min="11777" max="11777" width="16.375" style="862" bestFit="1" customWidth="1"/>
    <col min="11778" max="11778" width="14.125" style="862" bestFit="1" customWidth="1"/>
    <col min="11779" max="11781" width="9.75" style="862" bestFit="1" customWidth="1"/>
    <col min="11782" max="11782" width="14.125" style="862" bestFit="1" customWidth="1"/>
    <col min="11783" max="11783" width="15.25" style="862" customWidth="1"/>
    <col min="11784" max="11784" width="14.125" style="862" bestFit="1" customWidth="1"/>
    <col min="11785" max="11785" width="15.25" style="862" bestFit="1" customWidth="1"/>
    <col min="11786" max="11788" width="13.625" style="862" bestFit="1" customWidth="1"/>
    <col min="11789" max="11789" width="12" style="862" bestFit="1" customWidth="1"/>
    <col min="11790" max="11790" width="22.125" style="862" bestFit="1" customWidth="1"/>
    <col min="11791" max="11792" width="30.125" style="862" bestFit="1" customWidth="1"/>
    <col min="11793" max="11794" width="21" style="862" bestFit="1" customWidth="1"/>
    <col min="11795" max="11795" width="18.75" style="862" bestFit="1" customWidth="1"/>
    <col min="11796" max="11796" width="21" style="862" bestFit="1" customWidth="1"/>
    <col min="11797" max="11798" width="9.75" style="862" bestFit="1" customWidth="1"/>
    <col min="11799" max="11799" width="18.875" style="862" bestFit="1" customWidth="1"/>
    <col min="11800" max="11800" width="9.75" style="862" bestFit="1" customWidth="1"/>
    <col min="11801" max="11801" width="18.875" style="862" bestFit="1" customWidth="1"/>
    <col min="11802" max="11803" width="9.75" style="862" bestFit="1" customWidth="1"/>
    <col min="11804" max="11805" width="12.125" style="862" bestFit="1" customWidth="1"/>
    <col min="11806" max="11806" width="7.125" style="862" bestFit="1" customWidth="1"/>
    <col min="11807" max="11807" width="9.75" style="862" bestFit="1" customWidth="1"/>
    <col min="11808" max="11808" width="15.5" style="862" bestFit="1" customWidth="1"/>
    <col min="11809" max="11809" width="19.375" style="862" bestFit="1" customWidth="1"/>
    <col min="11810" max="11810" width="5.75" style="862" bestFit="1" customWidth="1"/>
    <col min="11811" max="11811" width="9.75" style="862" bestFit="1" customWidth="1"/>
    <col min="11812" max="11812" width="11.875" style="862" bestFit="1" customWidth="1"/>
    <col min="11813" max="11813" width="9.125" style="862" bestFit="1" customWidth="1"/>
    <col min="11814" max="11814" width="10.5" style="862" bestFit="1" customWidth="1"/>
    <col min="11815" max="11815" width="16.375" style="862" bestFit="1" customWidth="1"/>
    <col min="11816" max="11816" width="12.125" style="862" bestFit="1" customWidth="1"/>
    <col min="11817" max="11817" width="10.375" style="862" bestFit="1" customWidth="1"/>
    <col min="11818" max="11818" width="11.875" style="862" bestFit="1" customWidth="1"/>
    <col min="11819" max="11827" width="16.375" style="862" bestFit="1" customWidth="1"/>
    <col min="11828" max="11828" width="10.625" style="862" bestFit="1" customWidth="1"/>
    <col min="11829" max="11829" width="11.875" style="862" bestFit="1" customWidth="1"/>
    <col min="11830" max="11830" width="16.375" style="862" bestFit="1" customWidth="1"/>
    <col min="11831" max="11831" width="20.75" style="862" bestFit="1" customWidth="1"/>
    <col min="11832" max="11832" width="16.375" style="862" bestFit="1" customWidth="1"/>
    <col min="11833" max="11833" width="20.75" style="862" bestFit="1" customWidth="1"/>
    <col min="11834" max="11834" width="16.375" style="862" bestFit="1" customWidth="1"/>
    <col min="11835" max="11835" width="20.75" style="862" bestFit="1" customWidth="1"/>
    <col min="11836" max="11836" width="16.375" style="862" bestFit="1" customWidth="1"/>
    <col min="11837" max="11837" width="20.75" style="862" bestFit="1" customWidth="1"/>
    <col min="11838" max="11838" width="16.375" style="862" bestFit="1" customWidth="1"/>
    <col min="11839" max="11839" width="20.75" style="862" bestFit="1" customWidth="1"/>
    <col min="11840" max="11840" width="14.125" style="862" bestFit="1" customWidth="1"/>
    <col min="11841" max="11841" width="18.625" style="862" bestFit="1" customWidth="1"/>
    <col min="11842" max="11842" width="16.375" style="862" bestFit="1" customWidth="1"/>
    <col min="11843" max="11843" width="20.75" style="862" bestFit="1" customWidth="1"/>
    <col min="11844" max="11844" width="16.375" style="862" bestFit="1" customWidth="1"/>
    <col min="11845" max="11845" width="20.75" style="862" bestFit="1" customWidth="1"/>
    <col min="11846" max="11851" width="23" style="862" bestFit="1" customWidth="1"/>
    <col min="11852" max="11853" width="18.625" style="862" bestFit="1" customWidth="1"/>
    <col min="11854" max="11854" width="10.5" style="862" bestFit="1" customWidth="1"/>
    <col min="11855" max="11855" width="11.875" style="862" bestFit="1" customWidth="1"/>
    <col min="11856" max="11856" width="10.5" style="862" bestFit="1" customWidth="1"/>
    <col min="11857" max="11858" width="11.875" style="862" bestFit="1" customWidth="1"/>
    <col min="11859" max="11859" width="16.375" style="862" bestFit="1" customWidth="1"/>
    <col min="11860" max="11860" width="17.875" style="862" bestFit="1" customWidth="1"/>
    <col min="11861" max="11861" width="22.25" style="862" bestFit="1" customWidth="1"/>
    <col min="11862" max="11862" width="7.75" style="862" bestFit="1" customWidth="1"/>
    <col min="11863" max="11865" width="11.875" style="862" bestFit="1" customWidth="1"/>
    <col min="11866" max="11866" width="16.375" style="862" bestFit="1" customWidth="1"/>
    <col min="11867" max="11869" width="11.875" style="862" bestFit="1" customWidth="1"/>
    <col min="11870" max="11870" width="14.125" style="862" bestFit="1" customWidth="1"/>
    <col min="11871" max="11871" width="11.875" style="862" bestFit="1" customWidth="1"/>
    <col min="11872" max="11872" width="16.375" style="862" bestFit="1" customWidth="1"/>
    <col min="11873" max="11873" width="18.625" style="862" bestFit="1" customWidth="1"/>
    <col min="11874" max="11874" width="10.5" style="862" bestFit="1" customWidth="1"/>
    <col min="11875" max="11875" width="14.25" style="862" bestFit="1" customWidth="1"/>
    <col min="11876" max="11877" width="13.375" style="862" bestFit="1" customWidth="1"/>
    <col min="11878" max="11878" width="16.375" style="862" bestFit="1" customWidth="1"/>
    <col min="11879" max="11879" width="16.5" style="862" bestFit="1" customWidth="1"/>
    <col min="11880" max="11881" width="20.125" style="862" bestFit="1" customWidth="1"/>
    <col min="11882" max="11883" width="23" style="862" bestFit="1" customWidth="1"/>
    <col min="11884" max="11884" width="18.625" style="862" bestFit="1" customWidth="1"/>
    <col min="11885" max="11885" width="9.25" style="862" bestFit="1" customWidth="1"/>
    <col min="11886" max="11886" width="7.25" style="862" bestFit="1" customWidth="1"/>
    <col min="11887" max="11887" width="10.375" style="862" bestFit="1" customWidth="1"/>
    <col min="11888" max="11889" width="11.875" style="862" bestFit="1" customWidth="1"/>
    <col min="11890" max="11890" width="14.375" style="862" bestFit="1" customWidth="1"/>
    <col min="11891" max="11891" width="11.875" style="862" bestFit="1" customWidth="1"/>
    <col min="11892" max="11893" width="16.375" style="862" bestFit="1" customWidth="1"/>
    <col min="11894" max="11894" width="11.875" style="862" bestFit="1" customWidth="1"/>
    <col min="11895" max="11896" width="16.375" style="862" bestFit="1" customWidth="1"/>
    <col min="11897" max="11897" width="17.875" style="862" bestFit="1" customWidth="1"/>
    <col min="11898" max="11898" width="16.375" style="862" bestFit="1" customWidth="1"/>
    <col min="11899" max="11899" width="17.875" style="862" bestFit="1" customWidth="1"/>
    <col min="11900" max="11900" width="5.75" style="862" bestFit="1" customWidth="1"/>
    <col min="11901" max="11902" width="9.75" style="862" bestFit="1" customWidth="1"/>
    <col min="11903" max="11903" width="7.75" style="862" bestFit="1" customWidth="1"/>
    <col min="11904" max="11904" width="9.75" style="862" bestFit="1" customWidth="1"/>
    <col min="11905" max="11905" width="59.375" style="862" bestFit="1" customWidth="1"/>
    <col min="11906" max="11906" width="45.5" style="862" bestFit="1" customWidth="1"/>
    <col min="11907" max="11907" width="27.625" style="862" bestFit="1" customWidth="1"/>
    <col min="11908" max="11908" width="11.875" style="862" bestFit="1" customWidth="1"/>
    <col min="11909" max="11912" width="14.125" style="862" bestFit="1" customWidth="1"/>
    <col min="11913" max="11913" width="15.625" style="862" bestFit="1" customWidth="1"/>
    <col min="11914" max="11914" width="14.125" style="862" bestFit="1" customWidth="1"/>
    <col min="11915" max="11916" width="19.625" style="862" bestFit="1" customWidth="1"/>
    <col min="11917" max="11917" width="21.875" style="862" bestFit="1" customWidth="1"/>
    <col min="11918" max="11918" width="19.375" style="862" bestFit="1" customWidth="1"/>
    <col min="11919" max="11919" width="16.375" style="862" bestFit="1" customWidth="1"/>
    <col min="11920" max="11920" width="23" style="862" bestFit="1" customWidth="1"/>
    <col min="11921" max="11922" width="14.125" style="862" bestFit="1" customWidth="1"/>
    <col min="11923" max="11923" width="23.25" style="862" bestFit="1" customWidth="1"/>
    <col min="11924" max="11925" width="14.375" style="862" bestFit="1" customWidth="1"/>
    <col min="11926" max="11926" width="23.125" style="862" bestFit="1" customWidth="1"/>
    <col min="11927" max="11927" width="18.875" style="862" bestFit="1" customWidth="1"/>
    <col min="11928" max="11928" width="14.375" style="862" bestFit="1" customWidth="1"/>
    <col min="11929" max="11929" width="16.5" style="862" bestFit="1" customWidth="1"/>
    <col min="11930" max="11930" width="25.25" style="862" bestFit="1" customWidth="1"/>
    <col min="11931" max="11932" width="18.625" style="862" bestFit="1" customWidth="1"/>
    <col min="11933" max="11933" width="23" style="862" bestFit="1" customWidth="1"/>
    <col min="11934" max="11935" width="26.75" style="862" bestFit="1" customWidth="1"/>
    <col min="11936" max="11936" width="25.25" style="862" bestFit="1" customWidth="1"/>
    <col min="11937" max="11937" width="29.625" style="862" bestFit="1" customWidth="1"/>
    <col min="11938" max="11938" width="25.25" style="862" bestFit="1" customWidth="1"/>
    <col min="11939" max="11939" width="29.625" style="862" bestFit="1" customWidth="1"/>
    <col min="11940" max="11943" width="20.875" style="862" bestFit="1" customWidth="1"/>
    <col min="11944" max="11944" width="13.875" style="862" bestFit="1" customWidth="1"/>
    <col min="11945" max="11945" width="16.5" style="862" bestFit="1" customWidth="1"/>
    <col min="11946" max="11946" width="7.75" style="862" bestFit="1" customWidth="1"/>
    <col min="11947" max="11947" width="20.75" style="862" bestFit="1" customWidth="1"/>
    <col min="11948" max="11950" width="16.375" style="862" bestFit="1" customWidth="1"/>
    <col min="11951" max="11954" width="31" style="862" bestFit="1" customWidth="1"/>
    <col min="11955" max="11956" width="18.625" style="862" bestFit="1" customWidth="1"/>
    <col min="11957" max="11957" width="16.375" style="862" bestFit="1" customWidth="1"/>
    <col min="11958" max="11959" width="18.625" style="862" bestFit="1" customWidth="1"/>
    <col min="11960" max="11960" width="16.375" style="862" bestFit="1" customWidth="1"/>
    <col min="11961" max="11962" width="18.625" style="862" bestFit="1" customWidth="1"/>
    <col min="11963" max="11963" width="20.75" style="862" bestFit="1" customWidth="1"/>
    <col min="11964" max="11965" width="23" style="862" bestFit="1" customWidth="1"/>
    <col min="11966" max="11966" width="25.25" style="862" bestFit="1" customWidth="1"/>
    <col min="11967" max="11967" width="23" style="862" bestFit="1" customWidth="1"/>
    <col min="11968" max="11968" width="20.75" style="862" bestFit="1" customWidth="1"/>
    <col min="11969" max="11970" width="23" style="862" bestFit="1" customWidth="1"/>
    <col min="11971" max="11971" width="25.25" style="862" bestFit="1" customWidth="1"/>
    <col min="11972" max="11972" width="23" style="862" bestFit="1" customWidth="1"/>
    <col min="11973" max="11973" width="18.625" style="862" bestFit="1" customWidth="1"/>
    <col min="11974" max="11976" width="20.75" style="862" bestFit="1" customWidth="1"/>
    <col min="11977" max="11977" width="19.75" style="862" bestFit="1" customWidth="1"/>
    <col min="11978" max="11979" width="22" style="862" bestFit="1" customWidth="1"/>
    <col min="11980" max="11980" width="14.125" style="862" bestFit="1" customWidth="1"/>
    <col min="11981" max="11982" width="20.75" style="862" bestFit="1" customWidth="1"/>
    <col min="11983" max="11984" width="18.625" style="862" bestFit="1" customWidth="1"/>
    <col min="11985" max="11987" width="20.75" style="862" bestFit="1" customWidth="1"/>
    <col min="11988" max="11989" width="23" style="862" bestFit="1" customWidth="1"/>
    <col min="11990" max="11990" width="20.75" style="862" bestFit="1" customWidth="1"/>
    <col min="11991" max="11992" width="23" style="862" bestFit="1" customWidth="1"/>
    <col min="11993" max="11993" width="25.25" style="862" bestFit="1" customWidth="1"/>
    <col min="11994" max="11995" width="23" style="862" bestFit="1" customWidth="1"/>
    <col min="11996" max="11998" width="25.25" style="862" bestFit="1" customWidth="1"/>
    <col min="11999" max="12000" width="27.5" style="862" bestFit="1" customWidth="1"/>
    <col min="12001" max="12001" width="25.25" style="862" bestFit="1" customWidth="1"/>
    <col min="12002" max="12003" width="27.5" style="862" bestFit="1" customWidth="1"/>
    <col min="12004" max="12004" width="29.625" style="862" bestFit="1" customWidth="1"/>
    <col min="12005" max="12005" width="27.5" style="862" bestFit="1" customWidth="1"/>
    <col min="12006" max="12006" width="24.5" style="862" bestFit="1" customWidth="1"/>
    <col min="12007" max="12007" width="29" style="862" bestFit="1" customWidth="1"/>
    <col min="12008" max="12009" width="20.75" style="862" bestFit="1" customWidth="1"/>
    <col min="12010" max="12010" width="27.5" style="862" bestFit="1" customWidth="1"/>
    <col min="12011" max="12012" width="23" style="862" bestFit="1" customWidth="1"/>
    <col min="12013" max="12013" width="29.625" style="862" bestFit="1" customWidth="1"/>
    <col min="12014" max="12014" width="9.125" style="862" bestFit="1" customWidth="1"/>
    <col min="12015" max="12017" width="18.125" style="862" bestFit="1" customWidth="1"/>
    <col min="12018" max="12018" width="20.375" style="862" bestFit="1" customWidth="1"/>
    <col min="12019" max="12019" width="25.25" style="862" bestFit="1" customWidth="1"/>
    <col min="12020" max="12020" width="27.5" style="862" bestFit="1" customWidth="1"/>
    <col min="12021" max="12022" width="9.125" style="862" bestFit="1" customWidth="1"/>
    <col min="12023" max="12023" width="11.25" style="862" bestFit="1" customWidth="1"/>
    <col min="12024" max="12024" width="15" style="862" bestFit="1" customWidth="1"/>
    <col min="12025" max="12025" width="16.375" style="862" bestFit="1" customWidth="1"/>
    <col min="12026" max="12028" width="23.25" style="862" bestFit="1" customWidth="1"/>
    <col min="12029" max="12030" width="20.75" style="862" bestFit="1" customWidth="1"/>
    <col min="12031" max="12031" width="6.625" style="862" bestFit="1" customWidth="1"/>
    <col min="12032" max="12032" width="9" style="862"/>
    <col min="12033" max="12033" width="16.375" style="862" bestFit="1" customWidth="1"/>
    <col min="12034" max="12034" width="14.125" style="862" bestFit="1" customWidth="1"/>
    <col min="12035" max="12037" width="9.75" style="862" bestFit="1" customWidth="1"/>
    <col min="12038" max="12038" width="14.125" style="862" bestFit="1" customWidth="1"/>
    <col min="12039" max="12039" width="15.25" style="862" customWidth="1"/>
    <col min="12040" max="12040" width="14.125" style="862" bestFit="1" customWidth="1"/>
    <col min="12041" max="12041" width="15.25" style="862" bestFit="1" customWidth="1"/>
    <col min="12042" max="12044" width="13.625" style="862" bestFit="1" customWidth="1"/>
    <col min="12045" max="12045" width="12" style="862" bestFit="1" customWidth="1"/>
    <col min="12046" max="12046" width="22.125" style="862" bestFit="1" customWidth="1"/>
    <col min="12047" max="12048" width="30.125" style="862" bestFit="1" customWidth="1"/>
    <col min="12049" max="12050" width="21" style="862" bestFit="1" customWidth="1"/>
    <col min="12051" max="12051" width="18.75" style="862" bestFit="1" customWidth="1"/>
    <col min="12052" max="12052" width="21" style="862" bestFit="1" customWidth="1"/>
    <col min="12053" max="12054" width="9.75" style="862" bestFit="1" customWidth="1"/>
    <col min="12055" max="12055" width="18.875" style="862" bestFit="1" customWidth="1"/>
    <col min="12056" max="12056" width="9.75" style="862" bestFit="1" customWidth="1"/>
    <col min="12057" max="12057" width="18.875" style="862" bestFit="1" customWidth="1"/>
    <col min="12058" max="12059" width="9.75" style="862" bestFit="1" customWidth="1"/>
    <col min="12060" max="12061" width="12.125" style="862" bestFit="1" customWidth="1"/>
    <col min="12062" max="12062" width="7.125" style="862" bestFit="1" customWidth="1"/>
    <col min="12063" max="12063" width="9.75" style="862" bestFit="1" customWidth="1"/>
    <col min="12064" max="12064" width="15.5" style="862" bestFit="1" customWidth="1"/>
    <col min="12065" max="12065" width="19.375" style="862" bestFit="1" customWidth="1"/>
    <col min="12066" max="12066" width="5.75" style="862" bestFit="1" customWidth="1"/>
    <col min="12067" max="12067" width="9.75" style="862" bestFit="1" customWidth="1"/>
    <col min="12068" max="12068" width="11.875" style="862" bestFit="1" customWidth="1"/>
    <col min="12069" max="12069" width="9.125" style="862" bestFit="1" customWidth="1"/>
    <col min="12070" max="12070" width="10.5" style="862" bestFit="1" customWidth="1"/>
    <col min="12071" max="12071" width="16.375" style="862" bestFit="1" customWidth="1"/>
    <col min="12072" max="12072" width="12.125" style="862" bestFit="1" customWidth="1"/>
    <col min="12073" max="12073" width="10.375" style="862" bestFit="1" customWidth="1"/>
    <col min="12074" max="12074" width="11.875" style="862" bestFit="1" customWidth="1"/>
    <col min="12075" max="12083" width="16.375" style="862" bestFit="1" customWidth="1"/>
    <col min="12084" max="12084" width="10.625" style="862" bestFit="1" customWidth="1"/>
    <col min="12085" max="12085" width="11.875" style="862" bestFit="1" customWidth="1"/>
    <col min="12086" max="12086" width="16.375" style="862" bestFit="1" customWidth="1"/>
    <col min="12087" max="12087" width="20.75" style="862" bestFit="1" customWidth="1"/>
    <col min="12088" max="12088" width="16.375" style="862" bestFit="1" customWidth="1"/>
    <col min="12089" max="12089" width="20.75" style="862" bestFit="1" customWidth="1"/>
    <col min="12090" max="12090" width="16.375" style="862" bestFit="1" customWidth="1"/>
    <col min="12091" max="12091" width="20.75" style="862" bestFit="1" customWidth="1"/>
    <col min="12092" max="12092" width="16.375" style="862" bestFit="1" customWidth="1"/>
    <col min="12093" max="12093" width="20.75" style="862" bestFit="1" customWidth="1"/>
    <col min="12094" max="12094" width="16.375" style="862" bestFit="1" customWidth="1"/>
    <col min="12095" max="12095" width="20.75" style="862" bestFit="1" customWidth="1"/>
    <col min="12096" max="12096" width="14.125" style="862" bestFit="1" customWidth="1"/>
    <col min="12097" max="12097" width="18.625" style="862" bestFit="1" customWidth="1"/>
    <col min="12098" max="12098" width="16.375" style="862" bestFit="1" customWidth="1"/>
    <col min="12099" max="12099" width="20.75" style="862" bestFit="1" customWidth="1"/>
    <col min="12100" max="12100" width="16.375" style="862" bestFit="1" customWidth="1"/>
    <col min="12101" max="12101" width="20.75" style="862" bestFit="1" customWidth="1"/>
    <col min="12102" max="12107" width="23" style="862" bestFit="1" customWidth="1"/>
    <col min="12108" max="12109" width="18.625" style="862" bestFit="1" customWidth="1"/>
    <col min="12110" max="12110" width="10.5" style="862" bestFit="1" customWidth="1"/>
    <col min="12111" max="12111" width="11.875" style="862" bestFit="1" customWidth="1"/>
    <col min="12112" max="12112" width="10.5" style="862" bestFit="1" customWidth="1"/>
    <col min="12113" max="12114" width="11.875" style="862" bestFit="1" customWidth="1"/>
    <col min="12115" max="12115" width="16.375" style="862" bestFit="1" customWidth="1"/>
    <col min="12116" max="12116" width="17.875" style="862" bestFit="1" customWidth="1"/>
    <col min="12117" max="12117" width="22.25" style="862" bestFit="1" customWidth="1"/>
    <col min="12118" max="12118" width="7.75" style="862" bestFit="1" customWidth="1"/>
    <col min="12119" max="12121" width="11.875" style="862" bestFit="1" customWidth="1"/>
    <col min="12122" max="12122" width="16.375" style="862" bestFit="1" customWidth="1"/>
    <col min="12123" max="12125" width="11.875" style="862" bestFit="1" customWidth="1"/>
    <col min="12126" max="12126" width="14.125" style="862" bestFit="1" customWidth="1"/>
    <col min="12127" max="12127" width="11.875" style="862" bestFit="1" customWidth="1"/>
    <col min="12128" max="12128" width="16.375" style="862" bestFit="1" customWidth="1"/>
    <col min="12129" max="12129" width="18.625" style="862" bestFit="1" customWidth="1"/>
    <col min="12130" max="12130" width="10.5" style="862" bestFit="1" customWidth="1"/>
    <col min="12131" max="12131" width="14.25" style="862" bestFit="1" customWidth="1"/>
    <col min="12132" max="12133" width="13.375" style="862" bestFit="1" customWidth="1"/>
    <col min="12134" max="12134" width="16.375" style="862" bestFit="1" customWidth="1"/>
    <col min="12135" max="12135" width="16.5" style="862" bestFit="1" customWidth="1"/>
    <col min="12136" max="12137" width="20.125" style="862" bestFit="1" customWidth="1"/>
    <col min="12138" max="12139" width="23" style="862" bestFit="1" customWidth="1"/>
    <col min="12140" max="12140" width="18.625" style="862" bestFit="1" customWidth="1"/>
    <col min="12141" max="12141" width="9.25" style="862" bestFit="1" customWidth="1"/>
    <col min="12142" max="12142" width="7.25" style="862" bestFit="1" customWidth="1"/>
    <col min="12143" max="12143" width="10.375" style="862" bestFit="1" customWidth="1"/>
    <col min="12144" max="12145" width="11.875" style="862" bestFit="1" customWidth="1"/>
    <col min="12146" max="12146" width="14.375" style="862" bestFit="1" customWidth="1"/>
    <col min="12147" max="12147" width="11.875" style="862" bestFit="1" customWidth="1"/>
    <col min="12148" max="12149" width="16.375" style="862" bestFit="1" customWidth="1"/>
    <col min="12150" max="12150" width="11.875" style="862" bestFit="1" customWidth="1"/>
    <col min="12151" max="12152" width="16.375" style="862" bestFit="1" customWidth="1"/>
    <col min="12153" max="12153" width="17.875" style="862" bestFit="1" customWidth="1"/>
    <col min="12154" max="12154" width="16.375" style="862" bestFit="1" customWidth="1"/>
    <col min="12155" max="12155" width="17.875" style="862" bestFit="1" customWidth="1"/>
    <col min="12156" max="12156" width="5.75" style="862" bestFit="1" customWidth="1"/>
    <col min="12157" max="12158" width="9.75" style="862" bestFit="1" customWidth="1"/>
    <col min="12159" max="12159" width="7.75" style="862" bestFit="1" customWidth="1"/>
    <col min="12160" max="12160" width="9.75" style="862" bestFit="1" customWidth="1"/>
    <col min="12161" max="12161" width="59.375" style="862" bestFit="1" customWidth="1"/>
    <col min="12162" max="12162" width="45.5" style="862" bestFit="1" customWidth="1"/>
    <col min="12163" max="12163" width="27.625" style="862" bestFit="1" customWidth="1"/>
    <col min="12164" max="12164" width="11.875" style="862" bestFit="1" customWidth="1"/>
    <col min="12165" max="12168" width="14.125" style="862" bestFit="1" customWidth="1"/>
    <col min="12169" max="12169" width="15.625" style="862" bestFit="1" customWidth="1"/>
    <col min="12170" max="12170" width="14.125" style="862" bestFit="1" customWidth="1"/>
    <col min="12171" max="12172" width="19.625" style="862" bestFit="1" customWidth="1"/>
    <col min="12173" max="12173" width="21.875" style="862" bestFit="1" customWidth="1"/>
    <col min="12174" max="12174" width="19.375" style="862" bestFit="1" customWidth="1"/>
    <col min="12175" max="12175" width="16.375" style="862" bestFit="1" customWidth="1"/>
    <col min="12176" max="12176" width="23" style="862" bestFit="1" customWidth="1"/>
    <col min="12177" max="12178" width="14.125" style="862" bestFit="1" customWidth="1"/>
    <col min="12179" max="12179" width="23.25" style="862" bestFit="1" customWidth="1"/>
    <col min="12180" max="12181" width="14.375" style="862" bestFit="1" customWidth="1"/>
    <col min="12182" max="12182" width="23.125" style="862" bestFit="1" customWidth="1"/>
    <col min="12183" max="12183" width="18.875" style="862" bestFit="1" customWidth="1"/>
    <col min="12184" max="12184" width="14.375" style="862" bestFit="1" customWidth="1"/>
    <col min="12185" max="12185" width="16.5" style="862" bestFit="1" customWidth="1"/>
    <col min="12186" max="12186" width="25.25" style="862" bestFit="1" customWidth="1"/>
    <col min="12187" max="12188" width="18.625" style="862" bestFit="1" customWidth="1"/>
    <col min="12189" max="12189" width="23" style="862" bestFit="1" customWidth="1"/>
    <col min="12190" max="12191" width="26.75" style="862" bestFit="1" customWidth="1"/>
    <col min="12192" max="12192" width="25.25" style="862" bestFit="1" customWidth="1"/>
    <col min="12193" max="12193" width="29.625" style="862" bestFit="1" customWidth="1"/>
    <col min="12194" max="12194" width="25.25" style="862" bestFit="1" customWidth="1"/>
    <col min="12195" max="12195" width="29.625" style="862" bestFit="1" customWidth="1"/>
    <col min="12196" max="12199" width="20.875" style="862" bestFit="1" customWidth="1"/>
    <col min="12200" max="12200" width="13.875" style="862" bestFit="1" customWidth="1"/>
    <col min="12201" max="12201" width="16.5" style="862" bestFit="1" customWidth="1"/>
    <col min="12202" max="12202" width="7.75" style="862" bestFit="1" customWidth="1"/>
    <col min="12203" max="12203" width="20.75" style="862" bestFit="1" customWidth="1"/>
    <col min="12204" max="12206" width="16.375" style="862" bestFit="1" customWidth="1"/>
    <col min="12207" max="12210" width="31" style="862" bestFit="1" customWidth="1"/>
    <col min="12211" max="12212" width="18.625" style="862" bestFit="1" customWidth="1"/>
    <col min="12213" max="12213" width="16.375" style="862" bestFit="1" customWidth="1"/>
    <col min="12214" max="12215" width="18.625" style="862" bestFit="1" customWidth="1"/>
    <col min="12216" max="12216" width="16.375" style="862" bestFit="1" customWidth="1"/>
    <col min="12217" max="12218" width="18.625" style="862" bestFit="1" customWidth="1"/>
    <col min="12219" max="12219" width="20.75" style="862" bestFit="1" customWidth="1"/>
    <col min="12220" max="12221" width="23" style="862" bestFit="1" customWidth="1"/>
    <col min="12222" max="12222" width="25.25" style="862" bestFit="1" customWidth="1"/>
    <col min="12223" max="12223" width="23" style="862" bestFit="1" customWidth="1"/>
    <col min="12224" max="12224" width="20.75" style="862" bestFit="1" customWidth="1"/>
    <col min="12225" max="12226" width="23" style="862" bestFit="1" customWidth="1"/>
    <col min="12227" max="12227" width="25.25" style="862" bestFit="1" customWidth="1"/>
    <col min="12228" max="12228" width="23" style="862" bestFit="1" customWidth="1"/>
    <col min="12229" max="12229" width="18.625" style="862" bestFit="1" customWidth="1"/>
    <col min="12230" max="12232" width="20.75" style="862" bestFit="1" customWidth="1"/>
    <col min="12233" max="12233" width="19.75" style="862" bestFit="1" customWidth="1"/>
    <col min="12234" max="12235" width="22" style="862" bestFit="1" customWidth="1"/>
    <col min="12236" max="12236" width="14.125" style="862" bestFit="1" customWidth="1"/>
    <col min="12237" max="12238" width="20.75" style="862" bestFit="1" customWidth="1"/>
    <col min="12239" max="12240" width="18.625" style="862" bestFit="1" customWidth="1"/>
    <col min="12241" max="12243" width="20.75" style="862" bestFit="1" customWidth="1"/>
    <col min="12244" max="12245" width="23" style="862" bestFit="1" customWidth="1"/>
    <col min="12246" max="12246" width="20.75" style="862" bestFit="1" customWidth="1"/>
    <col min="12247" max="12248" width="23" style="862" bestFit="1" customWidth="1"/>
    <col min="12249" max="12249" width="25.25" style="862" bestFit="1" customWidth="1"/>
    <col min="12250" max="12251" width="23" style="862" bestFit="1" customWidth="1"/>
    <col min="12252" max="12254" width="25.25" style="862" bestFit="1" customWidth="1"/>
    <col min="12255" max="12256" width="27.5" style="862" bestFit="1" customWidth="1"/>
    <col min="12257" max="12257" width="25.25" style="862" bestFit="1" customWidth="1"/>
    <col min="12258" max="12259" width="27.5" style="862" bestFit="1" customWidth="1"/>
    <col min="12260" max="12260" width="29.625" style="862" bestFit="1" customWidth="1"/>
    <col min="12261" max="12261" width="27.5" style="862" bestFit="1" customWidth="1"/>
    <col min="12262" max="12262" width="24.5" style="862" bestFit="1" customWidth="1"/>
    <col min="12263" max="12263" width="29" style="862" bestFit="1" customWidth="1"/>
    <col min="12264" max="12265" width="20.75" style="862" bestFit="1" customWidth="1"/>
    <col min="12266" max="12266" width="27.5" style="862" bestFit="1" customWidth="1"/>
    <col min="12267" max="12268" width="23" style="862" bestFit="1" customWidth="1"/>
    <col min="12269" max="12269" width="29.625" style="862" bestFit="1" customWidth="1"/>
    <col min="12270" max="12270" width="9.125" style="862" bestFit="1" customWidth="1"/>
    <col min="12271" max="12273" width="18.125" style="862" bestFit="1" customWidth="1"/>
    <col min="12274" max="12274" width="20.375" style="862" bestFit="1" customWidth="1"/>
    <col min="12275" max="12275" width="25.25" style="862" bestFit="1" customWidth="1"/>
    <col min="12276" max="12276" width="27.5" style="862" bestFit="1" customWidth="1"/>
    <col min="12277" max="12278" width="9.125" style="862" bestFit="1" customWidth="1"/>
    <col min="12279" max="12279" width="11.25" style="862" bestFit="1" customWidth="1"/>
    <col min="12280" max="12280" width="15" style="862" bestFit="1" customWidth="1"/>
    <col min="12281" max="12281" width="16.375" style="862" bestFit="1" customWidth="1"/>
    <col min="12282" max="12284" width="23.25" style="862" bestFit="1" customWidth="1"/>
    <col min="12285" max="12286" width="20.75" style="862" bestFit="1" customWidth="1"/>
    <col min="12287" max="12287" width="6.625" style="862" bestFit="1" customWidth="1"/>
    <col min="12288" max="12288" width="9" style="862"/>
    <col min="12289" max="12289" width="16.375" style="862" bestFit="1" customWidth="1"/>
    <col min="12290" max="12290" width="14.125" style="862" bestFit="1" customWidth="1"/>
    <col min="12291" max="12293" width="9.75" style="862" bestFit="1" customWidth="1"/>
    <col min="12294" max="12294" width="14.125" style="862" bestFit="1" customWidth="1"/>
    <col min="12295" max="12295" width="15.25" style="862" customWidth="1"/>
    <col min="12296" max="12296" width="14.125" style="862" bestFit="1" customWidth="1"/>
    <col min="12297" max="12297" width="15.25" style="862" bestFit="1" customWidth="1"/>
    <col min="12298" max="12300" width="13.625" style="862" bestFit="1" customWidth="1"/>
    <col min="12301" max="12301" width="12" style="862" bestFit="1" customWidth="1"/>
    <col min="12302" max="12302" width="22.125" style="862" bestFit="1" customWidth="1"/>
    <col min="12303" max="12304" width="30.125" style="862" bestFit="1" customWidth="1"/>
    <col min="12305" max="12306" width="21" style="862" bestFit="1" customWidth="1"/>
    <col min="12307" max="12307" width="18.75" style="862" bestFit="1" customWidth="1"/>
    <col min="12308" max="12308" width="21" style="862" bestFit="1" customWidth="1"/>
    <col min="12309" max="12310" width="9.75" style="862" bestFit="1" customWidth="1"/>
    <col min="12311" max="12311" width="18.875" style="862" bestFit="1" customWidth="1"/>
    <col min="12312" max="12312" width="9.75" style="862" bestFit="1" customWidth="1"/>
    <col min="12313" max="12313" width="18.875" style="862" bestFit="1" customWidth="1"/>
    <col min="12314" max="12315" width="9.75" style="862" bestFit="1" customWidth="1"/>
    <col min="12316" max="12317" width="12.125" style="862" bestFit="1" customWidth="1"/>
    <col min="12318" max="12318" width="7.125" style="862" bestFit="1" customWidth="1"/>
    <col min="12319" max="12319" width="9.75" style="862" bestFit="1" customWidth="1"/>
    <col min="12320" max="12320" width="15.5" style="862" bestFit="1" customWidth="1"/>
    <col min="12321" max="12321" width="19.375" style="862" bestFit="1" customWidth="1"/>
    <col min="12322" max="12322" width="5.75" style="862" bestFit="1" customWidth="1"/>
    <col min="12323" max="12323" width="9.75" style="862" bestFit="1" customWidth="1"/>
    <col min="12324" max="12324" width="11.875" style="862" bestFit="1" customWidth="1"/>
    <col min="12325" max="12325" width="9.125" style="862" bestFit="1" customWidth="1"/>
    <col min="12326" max="12326" width="10.5" style="862" bestFit="1" customWidth="1"/>
    <col min="12327" max="12327" width="16.375" style="862" bestFit="1" customWidth="1"/>
    <col min="12328" max="12328" width="12.125" style="862" bestFit="1" customWidth="1"/>
    <col min="12329" max="12329" width="10.375" style="862" bestFit="1" customWidth="1"/>
    <col min="12330" max="12330" width="11.875" style="862" bestFit="1" customWidth="1"/>
    <col min="12331" max="12339" width="16.375" style="862" bestFit="1" customWidth="1"/>
    <col min="12340" max="12340" width="10.625" style="862" bestFit="1" customWidth="1"/>
    <col min="12341" max="12341" width="11.875" style="862" bestFit="1" customWidth="1"/>
    <col min="12342" max="12342" width="16.375" style="862" bestFit="1" customWidth="1"/>
    <col min="12343" max="12343" width="20.75" style="862" bestFit="1" customWidth="1"/>
    <col min="12344" max="12344" width="16.375" style="862" bestFit="1" customWidth="1"/>
    <col min="12345" max="12345" width="20.75" style="862" bestFit="1" customWidth="1"/>
    <col min="12346" max="12346" width="16.375" style="862" bestFit="1" customWidth="1"/>
    <col min="12347" max="12347" width="20.75" style="862" bestFit="1" customWidth="1"/>
    <col min="12348" max="12348" width="16.375" style="862" bestFit="1" customWidth="1"/>
    <col min="12349" max="12349" width="20.75" style="862" bestFit="1" customWidth="1"/>
    <col min="12350" max="12350" width="16.375" style="862" bestFit="1" customWidth="1"/>
    <col min="12351" max="12351" width="20.75" style="862" bestFit="1" customWidth="1"/>
    <col min="12352" max="12352" width="14.125" style="862" bestFit="1" customWidth="1"/>
    <col min="12353" max="12353" width="18.625" style="862" bestFit="1" customWidth="1"/>
    <col min="12354" max="12354" width="16.375" style="862" bestFit="1" customWidth="1"/>
    <col min="12355" max="12355" width="20.75" style="862" bestFit="1" customWidth="1"/>
    <col min="12356" max="12356" width="16.375" style="862" bestFit="1" customWidth="1"/>
    <col min="12357" max="12357" width="20.75" style="862" bestFit="1" customWidth="1"/>
    <col min="12358" max="12363" width="23" style="862" bestFit="1" customWidth="1"/>
    <col min="12364" max="12365" width="18.625" style="862" bestFit="1" customWidth="1"/>
    <col min="12366" max="12366" width="10.5" style="862" bestFit="1" customWidth="1"/>
    <col min="12367" max="12367" width="11.875" style="862" bestFit="1" customWidth="1"/>
    <col min="12368" max="12368" width="10.5" style="862" bestFit="1" customWidth="1"/>
    <col min="12369" max="12370" width="11.875" style="862" bestFit="1" customWidth="1"/>
    <col min="12371" max="12371" width="16.375" style="862" bestFit="1" customWidth="1"/>
    <col min="12372" max="12372" width="17.875" style="862" bestFit="1" customWidth="1"/>
    <col min="12373" max="12373" width="22.25" style="862" bestFit="1" customWidth="1"/>
    <col min="12374" max="12374" width="7.75" style="862" bestFit="1" customWidth="1"/>
    <col min="12375" max="12377" width="11.875" style="862" bestFit="1" customWidth="1"/>
    <col min="12378" max="12378" width="16.375" style="862" bestFit="1" customWidth="1"/>
    <col min="12379" max="12381" width="11.875" style="862" bestFit="1" customWidth="1"/>
    <col min="12382" max="12382" width="14.125" style="862" bestFit="1" customWidth="1"/>
    <col min="12383" max="12383" width="11.875" style="862" bestFit="1" customWidth="1"/>
    <col min="12384" max="12384" width="16.375" style="862" bestFit="1" customWidth="1"/>
    <col min="12385" max="12385" width="18.625" style="862" bestFit="1" customWidth="1"/>
    <col min="12386" max="12386" width="10.5" style="862" bestFit="1" customWidth="1"/>
    <col min="12387" max="12387" width="14.25" style="862" bestFit="1" customWidth="1"/>
    <col min="12388" max="12389" width="13.375" style="862" bestFit="1" customWidth="1"/>
    <col min="12390" max="12390" width="16.375" style="862" bestFit="1" customWidth="1"/>
    <col min="12391" max="12391" width="16.5" style="862" bestFit="1" customWidth="1"/>
    <col min="12392" max="12393" width="20.125" style="862" bestFit="1" customWidth="1"/>
    <col min="12394" max="12395" width="23" style="862" bestFit="1" customWidth="1"/>
    <col min="12396" max="12396" width="18.625" style="862" bestFit="1" customWidth="1"/>
    <col min="12397" max="12397" width="9.25" style="862" bestFit="1" customWidth="1"/>
    <col min="12398" max="12398" width="7.25" style="862" bestFit="1" customWidth="1"/>
    <col min="12399" max="12399" width="10.375" style="862" bestFit="1" customWidth="1"/>
    <col min="12400" max="12401" width="11.875" style="862" bestFit="1" customWidth="1"/>
    <col min="12402" max="12402" width="14.375" style="862" bestFit="1" customWidth="1"/>
    <col min="12403" max="12403" width="11.875" style="862" bestFit="1" customWidth="1"/>
    <col min="12404" max="12405" width="16.375" style="862" bestFit="1" customWidth="1"/>
    <col min="12406" max="12406" width="11.875" style="862" bestFit="1" customWidth="1"/>
    <col min="12407" max="12408" width="16.375" style="862" bestFit="1" customWidth="1"/>
    <col min="12409" max="12409" width="17.875" style="862" bestFit="1" customWidth="1"/>
    <col min="12410" max="12410" width="16.375" style="862" bestFit="1" customWidth="1"/>
    <col min="12411" max="12411" width="17.875" style="862" bestFit="1" customWidth="1"/>
    <col min="12412" max="12412" width="5.75" style="862" bestFit="1" customWidth="1"/>
    <col min="12413" max="12414" width="9.75" style="862" bestFit="1" customWidth="1"/>
    <col min="12415" max="12415" width="7.75" style="862" bestFit="1" customWidth="1"/>
    <col min="12416" max="12416" width="9.75" style="862" bestFit="1" customWidth="1"/>
    <col min="12417" max="12417" width="59.375" style="862" bestFit="1" customWidth="1"/>
    <col min="12418" max="12418" width="45.5" style="862" bestFit="1" customWidth="1"/>
    <col min="12419" max="12419" width="27.625" style="862" bestFit="1" customWidth="1"/>
    <col min="12420" max="12420" width="11.875" style="862" bestFit="1" customWidth="1"/>
    <col min="12421" max="12424" width="14.125" style="862" bestFit="1" customWidth="1"/>
    <col min="12425" max="12425" width="15.625" style="862" bestFit="1" customWidth="1"/>
    <col min="12426" max="12426" width="14.125" style="862" bestFit="1" customWidth="1"/>
    <col min="12427" max="12428" width="19.625" style="862" bestFit="1" customWidth="1"/>
    <col min="12429" max="12429" width="21.875" style="862" bestFit="1" customWidth="1"/>
    <col min="12430" max="12430" width="19.375" style="862" bestFit="1" customWidth="1"/>
    <col min="12431" max="12431" width="16.375" style="862" bestFit="1" customWidth="1"/>
    <col min="12432" max="12432" width="23" style="862" bestFit="1" customWidth="1"/>
    <col min="12433" max="12434" width="14.125" style="862" bestFit="1" customWidth="1"/>
    <col min="12435" max="12435" width="23.25" style="862" bestFit="1" customWidth="1"/>
    <col min="12436" max="12437" width="14.375" style="862" bestFit="1" customWidth="1"/>
    <col min="12438" max="12438" width="23.125" style="862" bestFit="1" customWidth="1"/>
    <col min="12439" max="12439" width="18.875" style="862" bestFit="1" customWidth="1"/>
    <col min="12440" max="12440" width="14.375" style="862" bestFit="1" customWidth="1"/>
    <col min="12441" max="12441" width="16.5" style="862" bestFit="1" customWidth="1"/>
    <col min="12442" max="12442" width="25.25" style="862" bestFit="1" customWidth="1"/>
    <col min="12443" max="12444" width="18.625" style="862" bestFit="1" customWidth="1"/>
    <col min="12445" max="12445" width="23" style="862" bestFit="1" customWidth="1"/>
    <col min="12446" max="12447" width="26.75" style="862" bestFit="1" customWidth="1"/>
    <col min="12448" max="12448" width="25.25" style="862" bestFit="1" customWidth="1"/>
    <col min="12449" max="12449" width="29.625" style="862" bestFit="1" customWidth="1"/>
    <col min="12450" max="12450" width="25.25" style="862" bestFit="1" customWidth="1"/>
    <col min="12451" max="12451" width="29.625" style="862" bestFit="1" customWidth="1"/>
    <col min="12452" max="12455" width="20.875" style="862" bestFit="1" customWidth="1"/>
    <col min="12456" max="12456" width="13.875" style="862" bestFit="1" customWidth="1"/>
    <col min="12457" max="12457" width="16.5" style="862" bestFit="1" customWidth="1"/>
    <col min="12458" max="12458" width="7.75" style="862" bestFit="1" customWidth="1"/>
    <col min="12459" max="12459" width="20.75" style="862" bestFit="1" customWidth="1"/>
    <col min="12460" max="12462" width="16.375" style="862" bestFit="1" customWidth="1"/>
    <col min="12463" max="12466" width="31" style="862" bestFit="1" customWidth="1"/>
    <col min="12467" max="12468" width="18.625" style="862" bestFit="1" customWidth="1"/>
    <col min="12469" max="12469" width="16.375" style="862" bestFit="1" customWidth="1"/>
    <col min="12470" max="12471" width="18.625" style="862" bestFit="1" customWidth="1"/>
    <col min="12472" max="12472" width="16.375" style="862" bestFit="1" customWidth="1"/>
    <col min="12473" max="12474" width="18.625" style="862" bestFit="1" customWidth="1"/>
    <col min="12475" max="12475" width="20.75" style="862" bestFit="1" customWidth="1"/>
    <col min="12476" max="12477" width="23" style="862" bestFit="1" customWidth="1"/>
    <col min="12478" max="12478" width="25.25" style="862" bestFit="1" customWidth="1"/>
    <col min="12479" max="12479" width="23" style="862" bestFit="1" customWidth="1"/>
    <col min="12480" max="12480" width="20.75" style="862" bestFit="1" customWidth="1"/>
    <col min="12481" max="12482" width="23" style="862" bestFit="1" customWidth="1"/>
    <col min="12483" max="12483" width="25.25" style="862" bestFit="1" customWidth="1"/>
    <col min="12484" max="12484" width="23" style="862" bestFit="1" customWidth="1"/>
    <col min="12485" max="12485" width="18.625" style="862" bestFit="1" customWidth="1"/>
    <col min="12486" max="12488" width="20.75" style="862" bestFit="1" customWidth="1"/>
    <col min="12489" max="12489" width="19.75" style="862" bestFit="1" customWidth="1"/>
    <col min="12490" max="12491" width="22" style="862" bestFit="1" customWidth="1"/>
    <col min="12492" max="12492" width="14.125" style="862" bestFit="1" customWidth="1"/>
    <col min="12493" max="12494" width="20.75" style="862" bestFit="1" customWidth="1"/>
    <col min="12495" max="12496" width="18.625" style="862" bestFit="1" customWidth="1"/>
    <col min="12497" max="12499" width="20.75" style="862" bestFit="1" customWidth="1"/>
    <col min="12500" max="12501" width="23" style="862" bestFit="1" customWidth="1"/>
    <col min="12502" max="12502" width="20.75" style="862" bestFit="1" customWidth="1"/>
    <col min="12503" max="12504" width="23" style="862" bestFit="1" customWidth="1"/>
    <col min="12505" max="12505" width="25.25" style="862" bestFit="1" customWidth="1"/>
    <col min="12506" max="12507" width="23" style="862" bestFit="1" customWidth="1"/>
    <col min="12508" max="12510" width="25.25" style="862" bestFit="1" customWidth="1"/>
    <col min="12511" max="12512" width="27.5" style="862" bestFit="1" customWidth="1"/>
    <col min="12513" max="12513" width="25.25" style="862" bestFit="1" customWidth="1"/>
    <col min="12514" max="12515" width="27.5" style="862" bestFit="1" customWidth="1"/>
    <col min="12516" max="12516" width="29.625" style="862" bestFit="1" customWidth="1"/>
    <col min="12517" max="12517" width="27.5" style="862" bestFit="1" customWidth="1"/>
    <col min="12518" max="12518" width="24.5" style="862" bestFit="1" customWidth="1"/>
    <col min="12519" max="12519" width="29" style="862" bestFit="1" customWidth="1"/>
    <col min="12520" max="12521" width="20.75" style="862" bestFit="1" customWidth="1"/>
    <col min="12522" max="12522" width="27.5" style="862" bestFit="1" customWidth="1"/>
    <col min="12523" max="12524" width="23" style="862" bestFit="1" customWidth="1"/>
    <col min="12525" max="12525" width="29.625" style="862" bestFit="1" customWidth="1"/>
    <col min="12526" max="12526" width="9.125" style="862" bestFit="1" customWidth="1"/>
    <col min="12527" max="12529" width="18.125" style="862" bestFit="1" customWidth="1"/>
    <col min="12530" max="12530" width="20.375" style="862" bestFit="1" customWidth="1"/>
    <col min="12531" max="12531" width="25.25" style="862" bestFit="1" customWidth="1"/>
    <col min="12532" max="12532" width="27.5" style="862" bestFit="1" customWidth="1"/>
    <col min="12533" max="12534" width="9.125" style="862" bestFit="1" customWidth="1"/>
    <col min="12535" max="12535" width="11.25" style="862" bestFit="1" customWidth="1"/>
    <col min="12536" max="12536" width="15" style="862" bestFit="1" customWidth="1"/>
    <col min="12537" max="12537" width="16.375" style="862" bestFit="1" customWidth="1"/>
    <col min="12538" max="12540" width="23.25" style="862" bestFit="1" customWidth="1"/>
    <col min="12541" max="12542" width="20.75" style="862" bestFit="1" customWidth="1"/>
    <col min="12543" max="12543" width="6.625" style="862" bestFit="1" customWidth="1"/>
    <col min="12544" max="12544" width="9" style="862"/>
    <col min="12545" max="12545" width="16.375" style="862" bestFit="1" customWidth="1"/>
    <col min="12546" max="12546" width="14.125" style="862" bestFit="1" customWidth="1"/>
    <col min="12547" max="12549" width="9.75" style="862" bestFit="1" customWidth="1"/>
    <col min="12550" max="12550" width="14.125" style="862" bestFit="1" customWidth="1"/>
    <col min="12551" max="12551" width="15.25" style="862" customWidth="1"/>
    <col min="12552" max="12552" width="14.125" style="862" bestFit="1" customWidth="1"/>
    <col min="12553" max="12553" width="15.25" style="862" bestFit="1" customWidth="1"/>
    <col min="12554" max="12556" width="13.625" style="862" bestFit="1" customWidth="1"/>
    <col min="12557" max="12557" width="12" style="862" bestFit="1" customWidth="1"/>
    <col min="12558" max="12558" width="22.125" style="862" bestFit="1" customWidth="1"/>
    <col min="12559" max="12560" width="30.125" style="862" bestFit="1" customWidth="1"/>
    <col min="12561" max="12562" width="21" style="862" bestFit="1" customWidth="1"/>
    <col min="12563" max="12563" width="18.75" style="862" bestFit="1" customWidth="1"/>
    <col min="12564" max="12564" width="21" style="862" bestFit="1" customWidth="1"/>
    <col min="12565" max="12566" width="9.75" style="862" bestFit="1" customWidth="1"/>
    <col min="12567" max="12567" width="18.875" style="862" bestFit="1" customWidth="1"/>
    <col min="12568" max="12568" width="9.75" style="862" bestFit="1" customWidth="1"/>
    <col min="12569" max="12569" width="18.875" style="862" bestFit="1" customWidth="1"/>
    <col min="12570" max="12571" width="9.75" style="862" bestFit="1" customWidth="1"/>
    <col min="12572" max="12573" width="12.125" style="862" bestFit="1" customWidth="1"/>
    <col min="12574" max="12574" width="7.125" style="862" bestFit="1" customWidth="1"/>
    <col min="12575" max="12575" width="9.75" style="862" bestFit="1" customWidth="1"/>
    <col min="12576" max="12576" width="15.5" style="862" bestFit="1" customWidth="1"/>
    <col min="12577" max="12577" width="19.375" style="862" bestFit="1" customWidth="1"/>
    <col min="12578" max="12578" width="5.75" style="862" bestFit="1" customWidth="1"/>
    <col min="12579" max="12579" width="9.75" style="862" bestFit="1" customWidth="1"/>
    <col min="12580" max="12580" width="11.875" style="862" bestFit="1" customWidth="1"/>
    <col min="12581" max="12581" width="9.125" style="862" bestFit="1" customWidth="1"/>
    <col min="12582" max="12582" width="10.5" style="862" bestFit="1" customWidth="1"/>
    <col min="12583" max="12583" width="16.375" style="862" bestFit="1" customWidth="1"/>
    <col min="12584" max="12584" width="12.125" style="862" bestFit="1" customWidth="1"/>
    <col min="12585" max="12585" width="10.375" style="862" bestFit="1" customWidth="1"/>
    <col min="12586" max="12586" width="11.875" style="862" bestFit="1" customWidth="1"/>
    <col min="12587" max="12595" width="16.375" style="862" bestFit="1" customWidth="1"/>
    <col min="12596" max="12596" width="10.625" style="862" bestFit="1" customWidth="1"/>
    <col min="12597" max="12597" width="11.875" style="862" bestFit="1" customWidth="1"/>
    <col min="12598" max="12598" width="16.375" style="862" bestFit="1" customWidth="1"/>
    <col min="12599" max="12599" width="20.75" style="862" bestFit="1" customWidth="1"/>
    <col min="12600" max="12600" width="16.375" style="862" bestFit="1" customWidth="1"/>
    <col min="12601" max="12601" width="20.75" style="862" bestFit="1" customWidth="1"/>
    <col min="12602" max="12602" width="16.375" style="862" bestFit="1" customWidth="1"/>
    <col min="12603" max="12603" width="20.75" style="862" bestFit="1" customWidth="1"/>
    <col min="12604" max="12604" width="16.375" style="862" bestFit="1" customWidth="1"/>
    <col min="12605" max="12605" width="20.75" style="862" bestFit="1" customWidth="1"/>
    <col min="12606" max="12606" width="16.375" style="862" bestFit="1" customWidth="1"/>
    <col min="12607" max="12607" width="20.75" style="862" bestFit="1" customWidth="1"/>
    <col min="12608" max="12608" width="14.125" style="862" bestFit="1" customWidth="1"/>
    <col min="12609" max="12609" width="18.625" style="862" bestFit="1" customWidth="1"/>
    <col min="12610" max="12610" width="16.375" style="862" bestFit="1" customWidth="1"/>
    <col min="12611" max="12611" width="20.75" style="862" bestFit="1" customWidth="1"/>
    <col min="12612" max="12612" width="16.375" style="862" bestFit="1" customWidth="1"/>
    <col min="12613" max="12613" width="20.75" style="862" bestFit="1" customWidth="1"/>
    <col min="12614" max="12619" width="23" style="862" bestFit="1" customWidth="1"/>
    <col min="12620" max="12621" width="18.625" style="862" bestFit="1" customWidth="1"/>
    <col min="12622" max="12622" width="10.5" style="862" bestFit="1" customWidth="1"/>
    <col min="12623" max="12623" width="11.875" style="862" bestFit="1" customWidth="1"/>
    <col min="12624" max="12624" width="10.5" style="862" bestFit="1" customWidth="1"/>
    <col min="12625" max="12626" width="11.875" style="862" bestFit="1" customWidth="1"/>
    <col min="12627" max="12627" width="16.375" style="862" bestFit="1" customWidth="1"/>
    <col min="12628" max="12628" width="17.875" style="862" bestFit="1" customWidth="1"/>
    <col min="12629" max="12629" width="22.25" style="862" bestFit="1" customWidth="1"/>
    <col min="12630" max="12630" width="7.75" style="862" bestFit="1" customWidth="1"/>
    <col min="12631" max="12633" width="11.875" style="862" bestFit="1" customWidth="1"/>
    <col min="12634" max="12634" width="16.375" style="862" bestFit="1" customWidth="1"/>
    <col min="12635" max="12637" width="11.875" style="862" bestFit="1" customWidth="1"/>
    <col min="12638" max="12638" width="14.125" style="862" bestFit="1" customWidth="1"/>
    <col min="12639" max="12639" width="11.875" style="862" bestFit="1" customWidth="1"/>
    <col min="12640" max="12640" width="16.375" style="862" bestFit="1" customWidth="1"/>
    <col min="12641" max="12641" width="18.625" style="862" bestFit="1" customWidth="1"/>
    <col min="12642" max="12642" width="10.5" style="862" bestFit="1" customWidth="1"/>
    <col min="12643" max="12643" width="14.25" style="862" bestFit="1" customWidth="1"/>
    <col min="12644" max="12645" width="13.375" style="862" bestFit="1" customWidth="1"/>
    <col min="12646" max="12646" width="16.375" style="862" bestFit="1" customWidth="1"/>
    <col min="12647" max="12647" width="16.5" style="862" bestFit="1" customWidth="1"/>
    <col min="12648" max="12649" width="20.125" style="862" bestFit="1" customWidth="1"/>
    <col min="12650" max="12651" width="23" style="862" bestFit="1" customWidth="1"/>
    <col min="12652" max="12652" width="18.625" style="862" bestFit="1" customWidth="1"/>
    <col min="12653" max="12653" width="9.25" style="862" bestFit="1" customWidth="1"/>
    <col min="12654" max="12654" width="7.25" style="862" bestFit="1" customWidth="1"/>
    <col min="12655" max="12655" width="10.375" style="862" bestFit="1" customWidth="1"/>
    <col min="12656" max="12657" width="11.875" style="862" bestFit="1" customWidth="1"/>
    <col min="12658" max="12658" width="14.375" style="862" bestFit="1" customWidth="1"/>
    <col min="12659" max="12659" width="11.875" style="862" bestFit="1" customWidth="1"/>
    <col min="12660" max="12661" width="16.375" style="862" bestFit="1" customWidth="1"/>
    <col min="12662" max="12662" width="11.875" style="862" bestFit="1" customWidth="1"/>
    <col min="12663" max="12664" width="16.375" style="862" bestFit="1" customWidth="1"/>
    <col min="12665" max="12665" width="17.875" style="862" bestFit="1" customWidth="1"/>
    <col min="12666" max="12666" width="16.375" style="862" bestFit="1" customWidth="1"/>
    <col min="12667" max="12667" width="17.875" style="862" bestFit="1" customWidth="1"/>
    <col min="12668" max="12668" width="5.75" style="862" bestFit="1" customWidth="1"/>
    <col min="12669" max="12670" width="9.75" style="862" bestFit="1" customWidth="1"/>
    <col min="12671" max="12671" width="7.75" style="862" bestFit="1" customWidth="1"/>
    <col min="12672" max="12672" width="9.75" style="862" bestFit="1" customWidth="1"/>
    <col min="12673" max="12673" width="59.375" style="862" bestFit="1" customWidth="1"/>
    <col min="12674" max="12674" width="45.5" style="862" bestFit="1" customWidth="1"/>
    <col min="12675" max="12675" width="27.625" style="862" bestFit="1" customWidth="1"/>
    <col min="12676" max="12676" width="11.875" style="862" bestFit="1" customWidth="1"/>
    <col min="12677" max="12680" width="14.125" style="862" bestFit="1" customWidth="1"/>
    <col min="12681" max="12681" width="15.625" style="862" bestFit="1" customWidth="1"/>
    <col min="12682" max="12682" width="14.125" style="862" bestFit="1" customWidth="1"/>
    <col min="12683" max="12684" width="19.625" style="862" bestFit="1" customWidth="1"/>
    <col min="12685" max="12685" width="21.875" style="862" bestFit="1" customWidth="1"/>
    <col min="12686" max="12686" width="19.375" style="862" bestFit="1" customWidth="1"/>
    <col min="12687" max="12687" width="16.375" style="862" bestFit="1" customWidth="1"/>
    <col min="12688" max="12688" width="23" style="862" bestFit="1" customWidth="1"/>
    <col min="12689" max="12690" width="14.125" style="862" bestFit="1" customWidth="1"/>
    <col min="12691" max="12691" width="23.25" style="862" bestFit="1" customWidth="1"/>
    <col min="12692" max="12693" width="14.375" style="862" bestFit="1" customWidth="1"/>
    <col min="12694" max="12694" width="23.125" style="862" bestFit="1" customWidth="1"/>
    <col min="12695" max="12695" width="18.875" style="862" bestFit="1" customWidth="1"/>
    <col min="12696" max="12696" width="14.375" style="862" bestFit="1" customWidth="1"/>
    <col min="12697" max="12697" width="16.5" style="862" bestFit="1" customWidth="1"/>
    <col min="12698" max="12698" width="25.25" style="862" bestFit="1" customWidth="1"/>
    <col min="12699" max="12700" width="18.625" style="862" bestFit="1" customWidth="1"/>
    <col min="12701" max="12701" width="23" style="862" bestFit="1" customWidth="1"/>
    <col min="12702" max="12703" width="26.75" style="862" bestFit="1" customWidth="1"/>
    <col min="12704" max="12704" width="25.25" style="862" bestFit="1" customWidth="1"/>
    <col min="12705" max="12705" width="29.625" style="862" bestFit="1" customWidth="1"/>
    <col min="12706" max="12706" width="25.25" style="862" bestFit="1" customWidth="1"/>
    <col min="12707" max="12707" width="29.625" style="862" bestFit="1" customWidth="1"/>
    <col min="12708" max="12711" width="20.875" style="862" bestFit="1" customWidth="1"/>
    <col min="12712" max="12712" width="13.875" style="862" bestFit="1" customWidth="1"/>
    <col min="12713" max="12713" width="16.5" style="862" bestFit="1" customWidth="1"/>
    <col min="12714" max="12714" width="7.75" style="862" bestFit="1" customWidth="1"/>
    <col min="12715" max="12715" width="20.75" style="862" bestFit="1" customWidth="1"/>
    <col min="12716" max="12718" width="16.375" style="862" bestFit="1" customWidth="1"/>
    <col min="12719" max="12722" width="31" style="862" bestFit="1" customWidth="1"/>
    <col min="12723" max="12724" width="18.625" style="862" bestFit="1" customWidth="1"/>
    <col min="12725" max="12725" width="16.375" style="862" bestFit="1" customWidth="1"/>
    <col min="12726" max="12727" width="18.625" style="862" bestFit="1" customWidth="1"/>
    <col min="12728" max="12728" width="16.375" style="862" bestFit="1" customWidth="1"/>
    <col min="12729" max="12730" width="18.625" style="862" bestFit="1" customWidth="1"/>
    <col min="12731" max="12731" width="20.75" style="862" bestFit="1" customWidth="1"/>
    <col min="12732" max="12733" width="23" style="862" bestFit="1" customWidth="1"/>
    <col min="12734" max="12734" width="25.25" style="862" bestFit="1" customWidth="1"/>
    <col min="12735" max="12735" width="23" style="862" bestFit="1" customWidth="1"/>
    <col min="12736" max="12736" width="20.75" style="862" bestFit="1" customWidth="1"/>
    <col min="12737" max="12738" width="23" style="862" bestFit="1" customWidth="1"/>
    <col min="12739" max="12739" width="25.25" style="862" bestFit="1" customWidth="1"/>
    <col min="12740" max="12740" width="23" style="862" bestFit="1" customWidth="1"/>
    <col min="12741" max="12741" width="18.625" style="862" bestFit="1" customWidth="1"/>
    <col min="12742" max="12744" width="20.75" style="862" bestFit="1" customWidth="1"/>
    <col min="12745" max="12745" width="19.75" style="862" bestFit="1" customWidth="1"/>
    <col min="12746" max="12747" width="22" style="862" bestFit="1" customWidth="1"/>
    <col min="12748" max="12748" width="14.125" style="862" bestFit="1" customWidth="1"/>
    <col min="12749" max="12750" width="20.75" style="862" bestFit="1" customWidth="1"/>
    <col min="12751" max="12752" width="18.625" style="862" bestFit="1" customWidth="1"/>
    <col min="12753" max="12755" width="20.75" style="862" bestFit="1" customWidth="1"/>
    <col min="12756" max="12757" width="23" style="862" bestFit="1" customWidth="1"/>
    <col min="12758" max="12758" width="20.75" style="862" bestFit="1" customWidth="1"/>
    <col min="12759" max="12760" width="23" style="862" bestFit="1" customWidth="1"/>
    <col min="12761" max="12761" width="25.25" style="862" bestFit="1" customWidth="1"/>
    <col min="12762" max="12763" width="23" style="862" bestFit="1" customWidth="1"/>
    <col min="12764" max="12766" width="25.25" style="862" bestFit="1" customWidth="1"/>
    <col min="12767" max="12768" width="27.5" style="862" bestFit="1" customWidth="1"/>
    <col min="12769" max="12769" width="25.25" style="862" bestFit="1" customWidth="1"/>
    <col min="12770" max="12771" width="27.5" style="862" bestFit="1" customWidth="1"/>
    <col min="12772" max="12772" width="29.625" style="862" bestFit="1" customWidth="1"/>
    <col min="12773" max="12773" width="27.5" style="862" bestFit="1" customWidth="1"/>
    <col min="12774" max="12774" width="24.5" style="862" bestFit="1" customWidth="1"/>
    <col min="12775" max="12775" width="29" style="862" bestFit="1" customWidth="1"/>
    <col min="12776" max="12777" width="20.75" style="862" bestFit="1" customWidth="1"/>
    <col min="12778" max="12778" width="27.5" style="862" bestFit="1" customWidth="1"/>
    <col min="12779" max="12780" width="23" style="862" bestFit="1" customWidth="1"/>
    <col min="12781" max="12781" width="29.625" style="862" bestFit="1" customWidth="1"/>
    <col min="12782" max="12782" width="9.125" style="862" bestFit="1" customWidth="1"/>
    <col min="12783" max="12785" width="18.125" style="862" bestFit="1" customWidth="1"/>
    <col min="12786" max="12786" width="20.375" style="862" bestFit="1" customWidth="1"/>
    <col min="12787" max="12787" width="25.25" style="862" bestFit="1" customWidth="1"/>
    <col min="12788" max="12788" width="27.5" style="862" bestFit="1" customWidth="1"/>
    <col min="12789" max="12790" width="9.125" style="862" bestFit="1" customWidth="1"/>
    <col min="12791" max="12791" width="11.25" style="862" bestFit="1" customWidth="1"/>
    <col min="12792" max="12792" width="15" style="862" bestFit="1" customWidth="1"/>
    <col min="12793" max="12793" width="16.375" style="862" bestFit="1" customWidth="1"/>
    <col min="12794" max="12796" width="23.25" style="862" bestFit="1" customWidth="1"/>
    <col min="12797" max="12798" width="20.75" style="862" bestFit="1" customWidth="1"/>
    <col min="12799" max="12799" width="6.625" style="862" bestFit="1" customWidth="1"/>
    <col min="12800" max="12800" width="9" style="862"/>
    <col min="12801" max="12801" width="16.375" style="862" bestFit="1" customWidth="1"/>
    <col min="12802" max="12802" width="14.125" style="862" bestFit="1" customWidth="1"/>
    <col min="12803" max="12805" width="9.75" style="862" bestFit="1" customWidth="1"/>
    <col min="12806" max="12806" width="14.125" style="862" bestFit="1" customWidth="1"/>
    <col min="12807" max="12807" width="15.25" style="862" customWidth="1"/>
    <col min="12808" max="12808" width="14.125" style="862" bestFit="1" customWidth="1"/>
    <col min="12809" max="12809" width="15.25" style="862" bestFit="1" customWidth="1"/>
    <col min="12810" max="12812" width="13.625" style="862" bestFit="1" customWidth="1"/>
    <col min="12813" max="12813" width="12" style="862" bestFit="1" customWidth="1"/>
    <col min="12814" max="12814" width="22.125" style="862" bestFit="1" customWidth="1"/>
    <col min="12815" max="12816" width="30.125" style="862" bestFit="1" customWidth="1"/>
    <col min="12817" max="12818" width="21" style="862" bestFit="1" customWidth="1"/>
    <col min="12819" max="12819" width="18.75" style="862" bestFit="1" customWidth="1"/>
    <col min="12820" max="12820" width="21" style="862" bestFit="1" customWidth="1"/>
    <col min="12821" max="12822" width="9.75" style="862" bestFit="1" customWidth="1"/>
    <col min="12823" max="12823" width="18.875" style="862" bestFit="1" customWidth="1"/>
    <col min="12824" max="12824" width="9.75" style="862" bestFit="1" customWidth="1"/>
    <col min="12825" max="12825" width="18.875" style="862" bestFit="1" customWidth="1"/>
    <col min="12826" max="12827" width="9.75" style="862" bestFit="1" customWidth="1"/>
    <col min="12828" max="12829" width="12.125" style="862" bestFit="1" customWidth="1"/>
    <col min="12830" max="12830" width="7.125" style="862" bestFit="1" customWidth="1"/>
    <col min="12831" max="12831" width="9.75" style="862" bestFit="1" customWidth="1"/>
    <col min="12832" max="12832" width="15.5" style="862" bestFit="1" customWidth="1"/>
    <col min="12833" max="12833" width="19.375" style="862" bestFit="1" customWidth="1"/>
    <col min="12834" max="12834" width="5.75" style="862" bestFit="1" customWidth="1"/>
    <col min="12835" max="12835" width="9.75" style="862" bestFit="1" customWidth="1"/>
    <col min="12836" max="12836" width="11.875" style="862" bestFit="1" customWidth="1"/>
    <col min="12837" max="12837" width="9.125" style="862" bestFit="1" customWidth="1"/>
    <col min="12838" max="12838" width="10.5" style="862" bestFit="1" customWidth="1"/>
    <col min="12839" max="12839" width="16.375" style="862" bestFit="1" customWidth="1"/>
    <col min="12840" max="12840" width="12.125" style="862" bestFit="1" customWidth="1"/>
    <col min="12841" max="12841" width="10.375" style="862" bestFit="1" customWidth="1"/>
    <col min="12842" max="12842" width="11.875" style="862" bestFit="1" customWidth="1"/>
    <col min="12843" max="12851" width="16.375" style="862" bestFit="1" customWidth="1"/>
    <col min="12852" max="12852" width="10.625" style="862" bestFit="1" customWidth="1"/>
    <col min="12853" max="12853" width="11.875" style="862" bestFit="1" customWidth="1"/>
    <col min="12854" max="12854" width="16.375" style="862" bestFit="1" customWidth="1"/>
    <col min="12855" max="12855" width="20.75" style="862" bestFit="1" customWidth="1"/>
    <col min="12856" max="12856" width="16.375" style="862" bestFit="1" customWidth="1"/>
    <col min="12857" max="12857" width="20.75" style="862" bestFit="1" customWidth="1"/>
    <col min="12858" max="12858" width="16.375" style="862" bestFit="1" customWidth="1"/>
    <col min="12859" max="12859" width="20.75" style="862" bestFit="1" customWidth="1"/>
    <col min="12860" max="12860" width="16.375" style="862" bestFit="1" customWidth="1"/>
    <col min="12861" max="12861" width="20.75" style="862" bestFit="1" customWidth="1"/>
    <col min="12862" max="12862" width="16.375" style="862" bestFit="1" customWidth="1"/>
    <col min="12863" max="12863" width="20.75" style="862" bestFit="1" customWidth="1"/>
    <col min="12864" max="12864" width="14.125" style="862" bestFit="1" customWidth="1"/>
    <col min="12865" max="12865" width="18.625" style="862" bestFit="1" customWidth="1"/>
    <col min="12866" max="12866" width="16.375" style="862" bestFit="1" customWidth="1"/>
    <col min="12867" max="12867" width="20.75" style="862" bestFit="1" customWidth="1"/>
    <col min="12868" max="12868" width="16.375" style="862" bestFit="1" customWidth="1"/>
    <col min="12869" max="12869" width="20.75" style="862" bestFit="1" customWidth="1"/>
    <col min="12870" max="12875" width="23" style="862" bestFit="1" customWidth="1"/>
    <col min="12876" max="12877" width="18.625" style="862" bestFit="1" customWidth="1"/>
    <col min="12878" max="12878" width="10.5" style="862" bestFit="1" customWidth="1"/>
    <col min="12879" max="12879" width="11.875" style="862" bestFit="1" customWidth="1"/>
    <col min="12880" max="12880" width="10.5" style="862" bestFit="1" customWidth="1"/>
    <col min="12881" max="12882" width="11.875" style="862" bestFit="1" customWidth="1"/>
    <col min="12883" max="12883" width="16.375" style="862" bestFit="1" customWidth="1"/>
    <col min="12884" max="12884" width="17.875" style="862" bestFit="1" customWidth="1"/>
    <col min="12885" max="12885" width="22.25" style="862" bestFit="1" customWidth="1"/>
    <col min="12886" max="12886" width="7.75" style="862" bestFit="1" customWidth="1"/>
    <col min="12887" max="12889" width="11.875" style="862" bestFit="1" customWidth="1"/>
    <col min="12890" max="12890" width="16.375" style="862" bestFit="1" customWidth="1"/>
    <col min="12891" max="12893" width="11.875" style="862" bestFit="1" customWidth="1"/>
    <col min="12894" max="12894" width="14.125" style="862" bestFit="1" customWidth="1"/>
    <col min="12895" max="12895" width="11.875" style="862" bestFit="1" customWidth="1"/>
    <col min="12896" max="12896" width="16.375" style="862" bestFit="1" customWidth="1"/>
    <col min="12897" max="12897" width="18.625" style="862" bestFit="1" customWidth="1"/>
    <col min="12898" max="12898" width="10.5" style="862" bestFit="1" customWidth="1"/>
    <col min="12899" max="12899" width="14.25" style="862" bestFit="1" customWidth="1"/>
    <col min="12900" max="12901" width="13.375" style="862" bestFit="1" customWidth="1"/>
    <col min="12902" max="12902" width="16.375" style="862" bestFit="1" customWidth="1"/>
    <col min="12903" max="12903" width="16.5" style="862" bestFit="1" customWidth="1"/>
    <col min="12904" max="12905" width="20.125" style="862" bestFit="1" customWidth="1"/>
    <col min="12906" max="12907" width="23" style="862" bestFit="1" customWidth="1"/>
    <col min="12908" max="12908" width="18.625" style="862" bestFit="1" customWidth="1"/>
    <col min="12909" max="12909" width="9.25" style="862" bestFit="1" customWidth="1"/>
    <col min="12910" max="12910" width="7.25" style="862" bestFit="1" customWidth="1"/>
    <col min="12911" max="12911" width="10.375" style="862" bestFit="1" customWidth="1"/>
    <col min="12912" max="12913" width="11.875" style="862" bestFit="1" customWidth="1"/>
    <col min="12914" max="12914" width="14.375" style="862" bestFit="1" customWidth="1"/>
    <col min="12915" max="12915" width="11.875" style="862" bestFit="1" customWidth="1"/>
    <col min="12916" max="12917" width="16.375" style="862" bestFit="1" customWidth="1"/>
    <col min="12918" max="12918" width="11.875" style="862" bestFit="1" customWidth="1"/>
    <col min="12919" max="12920" width="16.375" style="862" bestFit="1" customWidth="1"/>
    <col min="12921" max="12921" width="17.875" style="862" bestFit="1" customWidth="1"/>
    <col min="12922" max="12922" width="16.375" style="862" bestFit="1" customWidth="1"/>
    <col min="12923" max="12923" width="17.875" style="862" bestFit="1" customWidth="1"/>
    <col min="12924" max="12924" width="5.75" style="862" bestFit="1" customWidth="1"/>
    <col min="12925" max="12926" width="9.75" style="862" bestFit="1" customWidth="1"/>
    <col min="12927" max="12927" width="7.75" style="862" bestFit="1" customWidth="1"/>
    <col min="12928" max="12928" width="9.75" style="862" bestFit="1" customWidth="1"/>
    <col min="12929" max="12929" width="59.375" style="862" bestFit="1" customWidth="1"/>
    <col min="12930" max="12930" width="45.5" style="862" bestFit="1" customWidth="1"/>
    <col min="12931" max="12931" width="27.625" style="862" bestFit="1" customWidth="1"/>
    <col min="12932" max="12932" width="11.875" style="862" bestFit="1" customWidth="1"/>
    <col min="12933" max="12936" width="14.125" style="862" bestFit="1" customWidth="1"/>
    <col min="12937" max="12937" width="15.625" style="862" bestFit="1" customWidth="1"/>
    <col min="12938" max="12938" width="14.125" style="862" bestFit="1" customWidth="1"/>
    <col min="12939" max="12940" width="19.625" style="862" bestFit="1" customWidth="1"/>
    <col min="12941" max="12941" width="21.875" style="862" bestFit="1" customWidth="1"/>
    <col min="12942" max="12942" width="19.375" style="862" bestFit="1" customWidth="1"/>
    <col min="12943" max="12943" width="16.375" style="862" bestFit="1" customWidth="1"/>
    <col min="12944" max="12944" width="23" style="862" bestFit="1" customWidth="1"/>
    <col min="12945" max="12946" width="14.125" style="862" bestFit="1" customWidth="1"/>
    <col min="12947" max="12947" width="23.25" style="862" bestFit="1" customWidth="1"/>
    <col min="12948" max="12949" width="14.375" style="862" bestFit="1" customWidth="1"/>
    <col min="12950" max="12950" width="23.125" style="862" bestFit="1" customWidth="1"/>
    <col min="12951" max="12951" width="18.875" style="862" bestFit="1" customWidth="1"/>
    <col min="12952" max="12952" width="14.375" style="862" bestFit="1" customWidth="1"/>
    <col min="12953" max="12953" width="16.5" style="862" bestFit="1" customWidth="1"/>
    <col min="12954" max="12954" width="25.25" style="862" bestFit="1" customWidth="1"/>
    <col min="12955" max="12956" width="18.625" style="862" bestFit="1" customWidth="1"/>
    <col min="12957" max="12957" width="23" style="862" bestFit="1" customWidth="1"/>
    <col min="12958" max="12959" width="26.75" style="862" bestFit="1" customWidth="1"/>
    <col min="12960" max="12960" width="25.25" style="862" bestFit="1" customWidth="1"/>
    <col min="12961" max="12961" width="29.625" style="862" bestFit="1" customWidth="1"/>
    <col min="12962" max="12962" width="25.25" style="862" bestFit="1" customWidth="1"/>
    <col min="12963" max="12963" width="29.625" style="862" bestFit="1" customWidth="1"/>
    <col min="12964" max="12967" width="20.875" style="862" bestFit="1" customWidth="1"/>
    <col min="12968" max="12968" width="13.875" style="862" bestFit="1" customWidth="1"/>
    <col min="12969" max="12969" width="16.5" style="862" bestFit="1" customWidth="1"/>
    <col min="12970" max="12970" width="7.75" style="862" bestFit="1" customWidth="1"/>
    <col min="12971" max="12971" width="20.75" style="862" bestFit="1" customWidth="1"/>
    <col min="12972" max="12974" width="16.375" style="862" bestFit="1" customWidth="1"/>
    <col min="12975" max="12978" width="31" style="862" bestFit="1" customWidth="1"/>
    <col min="12979" max="12980" width="18.625" style="862" bestFit="1" customWidth="1"/>
    <col min="12981" max="12981" width="16.375" style="862" bestFit="1" customWidth="1"/>
    <col min="12982" max="12983" width="18.625" style="862" bestFit="1" customWidth="1"/>
    <col min="12984" max="12984" width="16.375" style="862" bestFit="1" customWidth="1"/>
    <col min="12985" max="12986" width="18.625" style="862" bestFit="1" customWidth="1"/>
    <col min="12987" max="12987" width="20.75" style="862" bestFit="1" customWidth="1"/>
    <col min="12988" max="12989" width="23" style="862" bestFit="1" customWidth="1"/>
    <col min="12990" max="12990" width="25.25" style="862" bestFit="1" customWidth="1"/>
    <col min="12991" max="12991" width="23" style="862" bestFit="1" customWidth="1"/>
    <col min="12992" max="12992" width="20.75" style="862" bestFit="1" customWidth="1"/>
    <col min="12993" max="12994" width="23" style="862" bestFit="1" customWidth="1"/>
    <col min="12995" max="12995" width="25.25" style="862" bestFit="1" customWidth="1"/>
    <col min="12996" max="12996" width="23" style="862" bestFit="1" customWidth="1"/>
    <col min="12997" max="12997" width="18.625" style="862" bestFit="1" customWidth="1"/>
    <col min="12998" max="13000" width="20.75" style="862" bestFit="1" customWidth="1"/>
    <col min="13001" max="13001" width="19.75" style="862" bestFit="1" customWidth="1"/>
    <col min="13002" max="13003" width="22" style="862" bestFit="1" customWidth="1"/>
    <col min="13004" max="13004" width="14.125" style="862" bestFit="1" customWidth="1"/>
    <col min="13005" max="13006" width="20.75" style="862" bestFit="1" customWidth="1"/>
    <col min="13007" max="13008" width="18.625" style="862" bestFit="1" customWidth="1"/>
    <col min="13009" max="13011" width="20.75" style="862" bestFit="1" customWidth="1"/>
    <col min="13012" max="13013" width="23" style="862" bestFit="1" customWidth="1"/>
    <col min="13014" max="13014" width="20.75" style="862" bestFit="1" customWidth="1"/>
    <col min="13015" max="13016" width="23" style="862" bestFit="1" customWidth="1"/>
    <col min="13017" max="13017" width="25.25" style="862" bestFit="1" customWidth="1"/>
    <col min="13018" max="13019" width="23" style="862" bestFit="1" customWidth="1"/>
    <col min="13020" max="13022" width="25.25" style="862" bestFit="1" customWidth="1"/>
    <col min="13023" max="13024" width="27.5" style="862" bestFit="1" customWidth="1"/>
    <col min="13025" max="13025" width="25.25" style="862" bestFit="1" customWidth="1"/>
    <col min="13026" max="13027" width="27.5" style="862" bestFit="1" customWidth="1"/>
    <col min="13028" max="13028" width="29.625" style="862" bestFit="1" customWidth="1"/>
    <col min="13029" max="13029" width="27.5" style="862" bestFit="1" customWidth="1"/>
    <col min="13030" max="13030" width="24.5" style="862" bestFit="1" customWidth="1"/>
    <col min="13031" max="13031" width="29" style="862" bestFit="1" customWidth="1"/>
    <col min="13032" max="13033" width="20.75" style="862" bestFit="1" customWidth="1"/>
    <col min="13034" max="13034" width="27.5" style="862" bestFit="1" customWidth="1"/>
    <col min="13035" max="13036" width="23" style="862" bestFit="1" customWidth="1"/>
    <col min="13037" max="13037" width="29.625" style="862" bestFit="1" customWidth="1"/>
    <col min="13038" max="13038" width="9.125" style="862" bestFit="1" customWidth="1"/>
    <col min="13039" max="13041" width="18.125" style="862" bestFit="1" customWidth="1"/>
    <col min="13042" max="13042" width="20.375" style="862" bestFit="1" customWidth="1"/>
    <col min="13043" max="13043" width="25.25" style="862" bestFit="1" customWidth="1"/>
    <col min="13044" max="13044" width="27.5" style="862" bestFit="1" customWidth="1"/>
    <col min="13045" max="13046" width="9.125" style="862" bestFit="1" customWidth="1"/>
    <col min="13047" max="13047" width="11.25" style="862" bestFit="1" customWidth="1"/>
    <col min="13048" max="13048" width="15" style="862" bestFit="1" customWidth="1"/>
    <col min="13049" max="13049" width="16.375" style="862" bestFit="1" customWidth="1"/>
    <col min="13050" max="13052" width="23.25" style="862" bestFit="1" customWidth="1"/>
    <col min="13053" max="13054" width="20.75" style="862" bestFit="1" customWidth="1"/>
    <col min="13055" max="13055" width="6.625" style="862" bestFit="1" customWidth="1"/>
    <col min="13056" max="13056" width="9" style="862"/>
    <col min="13057" max="13057" width="16.375" style="862" bestFit="1" customWidth="1"/>
    <col min="13058" max="13058" width="14.125" style="862" bestFit="1" customWidth="1"/>
    <col min="13059" max="13061" width="9.75" style="862" bestFit="1" customWidth="1"/>
    <col min="13062" max="13062" width="14.125" style="862" bestFit="1" customWidth="1"/>
    <col min="13063" max="13063" width="15.25" style="862" customWidth="1"/>
    <col min="13064" max="13064" width="14.125" style="862" bestFit="1" customWidth="1"/>
    <col min="13065" max="13065" width="15.25" style="862" bestFit="1" customWidth="1"/>
    <col min="13066" max="13068" width="13.625" style="862" bestFit="1" customWidth="1"/>
    <col min="13069" max="13069" width="12" style="862" bestFit="1" customWidth="1"/>
    <col min="13070" max="13070" width="22.125" style="862" bestFit="1" customWidth="1"/>
    <col min="13071" max="13072" width="30.125" style="862" bestFit="1" customWidth="1"/>
    <col min="13073" max="13074" width="21" style="862" bestFit="1" customWidth="1"/>
    <col min="13075" max="13075" width="18.75" style="862" bestFit="1" customWidth="1"/>
    <col min="13076" max="13076" width="21" style="862" bestFit="1" customWidth="1"/>
    <col min="13077" max="13078" width="9.75" style="862" bestFit="1" customWidth="1"/>
    <col min="13079" max="13079" width="18.875" style="862" bestFit="1" customWidth="1"/>
    <col min="13080" max="13080" width="9.75" style="862" bestFit="1" customWidth="1"/>
    <col min="13081" max="13081" width="18.875" style="862" bestFit="1" customWidth="1"/>
    <col min="13082" max="13083" width="9.75" style="862" bestFit="1" customWidth="1"/>
    <col min="13084" max="13085" width="12.125" style="862" bestFit="1" customWidth="1"/>
    <col min="13086" max="13086" width="7.125" style="862" bestFit="1" customWidth="1"/>
    <col min="13087" max="13087" width="9.75" style="862" bestFit="1" customWidth="1"/>
    <col min="13088" max="13088" width="15.5" style="862" bestFit="1" customWidth="1"/>
    <col min="13089" max="13089" width="19.375" style="862" bestFit="1" customWidth="1"/>
    <col min="13090" max="13090" width="5.75" style="862" bestFit="1" customWidth="1"/>
    <col min="13091" max="13091" width="9.75" style="862" bestFit="1" customWidth="1"/>
    <col min="13092" max="13092" width="11.875" style="862" bestFit="1" customWidth="1"/>
    <col min="13093" max="13093" width="9.125" style="862" bestFit="1" customWidth="1"/>
    <col min="13094" max="13094" width="10.5" style="862" bestFit="1" customWidth="1"/>
    <col min="13095" max="13095" width="16.375" style="862" bestFit="1" customWidth="1"/>
    <col min="13096" max="13096" width="12.125" style="862" bestFit="1" customWidth="1"/>
    <col min="13097" max="13097" width="10.375" style="862" bestFit="1" customWidth="1"/>
    <col min="13098" max="13098" width="11.875" style="862" bestFit="1" customWidth="1"/>
    <col min="13099" max="13107" width="16.375" style="862" bestFit="1" customWidth="1"/>
    <col min="13108" max="13108" width="10.625" style="862" bestFit="1" customWidth="1"/>
    <col min="13109" max="13109" width="11.875" style="862" bestFit="1" customWidth="1"/>
    <col min="13110" max="13110" width="16.375" style="862" bestFit="1" customWidth="1"/>
    <col min="13111" max="13111" width="20.75" style="862" bestFit="1" customWidth="1"/>
    <col min="13112" max="13112" width="16.375" style="862" bestFit="1" customWidth="1"/>
    <col min="13113" max="13113" width="20.75" style="862" bestFit="1" customWidth="1"/>
    <col min="13114" max="13114" width="16.375" style="862" bestFit="1" customWidth="1"/>
    <col min="13115" max="13115" width="20.75" style="862" bestFit="1" customWidth="1"/>
    <col min="13116" max="13116" width="16.375" style="862" bestFit="1" customWidth="1"/>
    <col min="13117" max="13117" width="20.75" style="862" bestFit="1" customWidth="1"/>
    <col min="13118" max="13118" width="16.375" style="862" bestFit="1" customWidth="1"/>
    <col min="13119" max="13119" width="20.75" style="862" bestFit="1" customWidth="1"/>
    <col min="13120" max="13120" width="14.125" style="862" bestFit="1" customWidth="1"/>
    <col min="13121" max="13121" width="18.625" style="862" bestFit="1" customWidth="1"/>
    <col min="13122" max="13122" width="16.375" style="862" bestFit="1" customWidth="1"/>
    <col min="13123" max="13123" width="20.75" style="862" bestFit="1" customWidth="1"/>
    <col min="13124" max="13124" width="16.375" style="862" bestFit="1" customWidth="1"/>
    <col min="13125" max="13125" width="20.75" style="862" bestFit="1" customWidth="1"/>
    <col min="13126" max="13131" width="23" style="862" bestFit="1" customWidth="1"/>
    <col min="13132" max="13133" width="18.625" style="862" bestFit="1" customWidth="1"/>
    <col min="13134" max="13134" width="10.5" style="862" bestFit="1" customWidth="1"/>
    <col min="13135" max="13135" width="11.875" style="862" bestFit="1" customWidth="1"/>
    <col min="13136" max="13136" width="10.5" style="862" bestFit="1" customWidth="1"/>
    <col min="13137" max="13138" width="11.875" style="862" bestFit="1" customWidth="1"/>
    <col min="13139" max="13139" width="16.375" style="862" bestFit="1" customWidth="1"/>
    <col min="13140" max="13140" width="17.875" style="862" bestFit="1" customWidth="1"/>
    <col min="13141" max="13141" width="22.25" style="862" bestFit="1" customWidth="1"/>
    <col min="13142" max="13142" width="7.75" style="862" bestFit="1" customWidth="1"/>
    <col min="13143" max="13145" width="11.875" style="862" bestFit="1" customWidth="1"/>
    <col min="13146" max="13146" width="16.375" style="862" bestFit="1" customWidth="1"/>
    <col min="13147" max="13149" width="11.875" style="862" bestFit="1" customWidth="1"/>
    <col min="13150" max="13150" width="14.125" style="862" bestFit="1" customWidth="1"/>
    <col min="13151" max="13151" width="11.875" style="862" bestFit="1" customWidth="1"/>
    <col min="13152" max="13152" width="16.375" style="862" bestFit="1" customWidth="1"/>
    <col min="13153" max="13153" width="18.625" style="862" bestFit="1" customWidth="1"/>
    <col min="13154" max="13154" width="10.5" style="862" bestFit="1" customWidth="1"/>
    <col min="13155" max="13155" width="14.25" style="862" bestFit="1" customWidth="1"/>
    <col min="13156" max="13157" width="13.375" style="862" bestFit="1" customWidth="1"/>
    <col min="13158" max="13158" width="16.375" style="862" bestFit="1" customWidth="1"/>
    <col min="13159" max="13159" width="16.5" style="862" bestFit="1" customWidth="1"/>
    <col min="13160" max="13161" width="20.125" style="862" bestFit="1" customWidth="1"/>
    <col min="13162" max="13163" width="23" style="862" bestFit="1" customWidth="1"/>
    <col min="13164" max="13164" width="18.625" style="862" bestFit="1" customWidth="1"/>
    <col min="13165" max="13165" width="9.25" style="862" bestFit="1" customWidth="1"/>
    <col min="13166" max="13166" width="7.25" style="862" bestFit="1" customWidth="1"/>
    <col min="13167" max="13167" width="10.375" style="862" bestFit="1" customWidth="1"/>
    <col min="13168" max="13169" width="11.875" style="862" bestFit="1" customWidth="1"/>
    <col min="13170" max="13170" width="14.375" style="862" bestFit="1" customWidth="1"/>
    <col min="13171" max="13171" width="11.875" style="862" bestFit="1" customWidth="1"/>
    <col min="13172" max="13173" width="16.375" style="862" bestFit="1" customWidth="1"/>
    <col min="13174" max="13174" width="11.875" style="862" bestFit="1" customWidth="1"/>
    <col min="13175" max="13176" width="16.375" style="862" bestFit="1" customWidth="1"/>
    <col min="13177" max="13177" width="17.875" style="862" bestFit="1" customWidth="1"/>
    <col min="13178" max="13178" width="16.375" style="862" bestFit="1" customWidth="1"/>
    <col min="13179" max="13179" width="17.875" style="862" bestFit="1" customWidth="1"/>
    <col min="13180" max="13180" width="5.75" style="862" bestFit="1" customWidth="1"/>
    <col min="13181" max="13182" width="9.75" style="862" bestFit="1" customWidth="1"/>
    <col min="13183" max="13183" width="7.75" style="862" bestFit="1" customWidth="1"/>
    <col min="13184" max="13184" width="9.75" style="862" bestFit="1" customWidth="1"/>
    <col min="13185" max="13185" width="59.375" style="862" bestFit="1" customWidth="1"/>
    <col min="13186" max="13186" width="45.5" style="862" bestFit="1" customWidth="1"/>
    <col min="13187" max="13187" width="27.625" style="862" bestFit="1" customWidth="1"/>
    <col min="13188" max="13188" width="11.875" style="862" bestFit="1" customWidth="1"/>
    <col min="13189" max="13192" width="14.125" style="862" bestFit="1" customWidth="1"/>
    <col min="13193" max="13193" width="15.625" style="862" bestFit="1" customWidth="1"/>
    <col min="13194" max="13194" width="14.125" style="862" bestFit="1" customWidth="1"/>
    <col min="13195" max="13196" width="19.625" style="862" bestFit="1" customWidth="1"/>
    <col min="13197" max="13197" width="21.875" style="862" bestFit="1" customWidth="1"/>
    <col min="13198" max="13198" width="19.375" style="862" bestFit="1" customWidth="1"/>
    <col min="13199" max="13199" width="16.375" style="862" bestFit="1" customWidth="1"/>
    <col min="13200" max="13200" width="23" style="862" bestFit="1" customWidth="1"/>
    <col min="13201" max="13202" width="14.125" style="862" bestFit="1" customWidth="1"/>
    <col min="13203" max="13203" width="23.25" style="862" bestFit="1" customWidth="1"/>
    <col min="13204" max="13205" width="14.375" style="862" bestFit="1" customWidth="1"/>
    <col min="13206" max="13206" width="23.125" style="862" bestFit="1" customWidth="1"/>
    <col min="13207" max="13207" width="18.875" style="862" bestFit="1" customWidth="1"/>
    <col min="13208" max="13208" width="14.375" style="862" bestFit="1" customWidth="1"/>
    <col min="13209" max="13209" width="16.5" style="862" bestFit="1" customWidth="1"/>
    <col min="13210" max="13210" width="25.25" style="862" bestFit="1" customWidth="1"/>
    <col min="13211" max="13212" width="18.625" style="862" bestFit="1" customWidth="1"/>
    <col min="13213" max="13213" width="23" style="862" bestFit="1" customWidth="1"/>
    <col min="13214" max="13215" width="26.75" style="862" bestFit="1" customWidth="1"/>
    <col min="13216" max="13216" width="25.25" style="862" bestFit="1" customWidth="1"/>
    <col min="13217" max="13217" width="29.625" style="862" bestFit="1" customWidth="1"/>
    <col min="13218" max="13218" width="25.25" style="862" bestFit="1" customWidth="1"/>
    <col min="13219" max="13219" width="29.625" style="862" bestFit="1" customWidth="1"/>
    <col min="13220" max="13223" width="20.875" style="862" bestFit="1" customWidth="1"/>
    <col min="13224" max="13224" width="13.875" style="862" bestFit="1" customWidth="1"/>
    <col min="13225" max="13225" width="16.5" style="862" bestFit="1" customWidth="1"/>
    <col min="13226" max="13226" width="7.75" style="862" bestFit="1" customWidth="1"/>
    <col min="13227" max="13227" width="20.75" style="862" bestFit="1" customWidth="1"/>
    <col min="13228" max="13230" width="16.375" style="862" bestFit="1" customWidth="1"/>
    <col min="13231" max="13234" width="31" style="862" bestFit="1" customWidth="1"/>
    <col min="13235" max="13236" width="18.625" style="862" bestFit="1" customWidth="1"/>
    <col min="13237" max="13237" width="16.375" style="862" bestFit="1" customWidth="1"/>
    <col min="13238" max="13239" width="18.625" style="862" bestFit="1" customWidth="1"/>
    <col min="13240" max="13240" width="16.375" style="862" bestFit="1" customWidth="1"/>
    <col min="13241" max="13242" width="18.625" style="862" bestFit="1" customWidth="1"/>
    <col min="13243" max="13243" width="20.75" style="862" bestFit="1" customWidth="1"/>
    <col min="13244" max="13245" width="23" style="862" bestFit="1" customWidth="1"/>
    <col min="13246" max="13246" width="25.25" style="862" bestFit="1" customWidth="1"/>
    <col min="13247" max="13247" width="23" style="862" bestFit="1" customWidth="1"/>
    <col min="13248" max="13248" width="20.75" style="862" bestFit="1" customWidth="1"/>
    <col min="13249" max="13250" width="23" style="862" bestFit="1" customWidth="1"/>
    <col min="13251" max="13251" width="25.25" style="862" bestFit="1" customWidth="1"/>
    <col min="13252" max="13252" width="23" style="862" bestFit="1" customWidth="1"/>
    <col min="13253" max="13253" width="18.625" style="862" bestFit="1" customWidth="1"/>
    <col min="13254" max="13256" width="20.75" style="862" bestFit="1" customWidth="1"/>
    <col min="13257" max="13257" width="19.75" style="862" bestFit="1" customWidth="1"/>
    <col min="13258" max="13259" width="22" style="862" bestFit="1" customWidth="1"/>
    <col min="13260" max="13260" width="14.125" style="862" bestFit="1" customWidth="1"/>
    <col min="13261" max="13262" width="20.75" style="862" bestFit="1" customWidth="1"/>
    <col min="13263" max="13264" width="18.625" style="862" bestFit="1" customWidth="1"/>
    <col min="13265" max="13267" width="20.75" style="862" bestFit="1" customWidth="1"/>
    <col min="13268" max="13269" width="23" style="862" bestFit="1" customWidth="1"/>
    <col min="13270" max="13270" width="20.75" style="862" bestFit="1" customWidth="1"/>
    <col min="13271" max="13272" width="23" style="862" bestFit="1" customWidth="1"/>
    <col min="13273" max="13273" width="25.25" style="862" bestFit="1" customWidth="1"/>
    <col min="13274" max="13275" width="23" style="862" bestFit="1" customWidth="1"/>
    <col min="13276" max="13278" width="25.25" style="862" bestFit="1" customWidth="1"/>
    <col min="13279" max="13280" width="27.5" style="862" bestFit="1" customWidth="1"/>
    <col min="13281" max="13281" width="25.25" style="862" bestFit="1" customWidth="1"/>
    <col min="13282" max="13283" width="27.5" style="862" bestFit="1" customWidth="1"/>
    <col min="13284" max="13284" width="29.625" style="862" bestFit="1" customWidth="1"/>
    <col min="13285" max="13285" width="27.5" style="862" bestFit="1" customWidth="1"/>
    <col min="13286" max="13286" width="24.5" style="862" bestFit="1" customWidth="1"/>
    <col min="13287" max="13287" width="29" style="862" bestFit="1" customWidth="1"/>
    <col min="13288" max="13289" width="20.75" style="862" bestFit="1" customWidth="1"/>
    <col min="13290" max="13290" width="27.5" style="862" bestFit="1" customWidth="1"/>
    <col min="13291" max="13292" width="23" style="862" bestFit="1" customWidth="1"/>
    <col min="13293" max="13293" width="29.625" style="862" bestFit="1" customWidth="1"/>
    <col min="13294" max="13294" width="9.125" style="862" bestFit="1" customWidth="1"/>
    <col min="13295" max="13297" width="18.125" style="862" bestFit="1" customWidth="1"/>
    <col min="13298" max="13298" width="20.375" style="862" bestFit="1" customWidth="1"/>
    <col min="13299" max="13299" width="25.25" style="862" bestFit="1" customWidth="1"/>
    <col min="13300" max="13300" width="27.5" style="862" bestFit="1" customWidth="1"/>
    <col min="13301" max="13302" width="9.125" style="862" bestFit="1" customWidth="1"/>
    <col min="13303" max="13303" width="11.25" style="862" bestFit="1" customWidth="1"/>
    <col min="13304" max="13304" width="15" style="862" bestFit="1" customWidth="1"/>
    <col min="13305" max="13305" width="16.375" style="862" bestFit="1" customWidth="1"/>
    <col min="13306" max="13308" width="23.25" style="862" bestFit="1" customWidth="1"/>
    <col min="13309" max="13310" width="20.75" style="862" bestFit="1" customWidth="1"/>
    <col min="13311" max="13311" width="6.625" style="862" bestFit="1" customWidth="1"/>
    <col min="13312" max="13312" width="9" style="862"/>
    <col min="13313" max="13313" width="16.375" style="862" bestFit="1" customWidth="1"/>
    <col min="13314" max="13314" width="14.125" style="862" bestFit="1" customWidth="1"/>
    <col min="13315" max="13317" width="9.75" style="862" bestFit="1" customWidth="1"/>
    <col min="13318" max="13318" width="14.125" style="862" bestFit="1" customWidth="1"/>
    <col min="13319" max="13319" width="15.25" style="862" customWidth="1"/>
    <col min="13320" max="13320" width="14.125" style="862" bestFit="1" customWidth="1"/>
    <col min="13321" max="13321" width="15.25" style="862" bestFit="1" customWidth="1"/>
    <col min="13322" max="13324" width="13.625" style="862" bestFit="1" customWidth="1"/>
    <col min="13325" max="13325" width="12" style="862" bestFit="1" customWidth="1"/>
    <col min="13326" max="13326" width="22.125" style="862" bestFit="1" customWidth="1"/>
    <col min="13327" max="13328" width="30.125" style="862" bestFit="1" customWidth="1"/>
    <col min="13329" max="13330" width="21" style="862" bestFit="1" customWidth="1"/>
    <col min="13331" max="13331" width="18.75" style="862" bestFit="1" customWidth="1"/>
    <col min="13332" max="13332" width="21" style="862" bestFit="1" customWidth="1"/>
    <col min="13333" max="13334" width="9.75" style="862" bestFit="1" customWidth="1"/>
    <col min="13335" max="13335" width="18.875" style="862" bestFit="1" customWidth="1"/>
    <col min="13336" max="13336" width="9.75" style="862" bestFit="1" customWidth="1"/>
    <col min="13337" max="13337" width="18.875" style="862" bestFit="1" customWidth="1"/>
    <col min="13338" max="13339" width="9.75" style="862" bestFit="1" customWidth="1"/>
    <col min="13340" max="13341" width="12.125" style="862" bestFit="1" customWidth="1"/>
    <col min="13342" max="13342" width="7.125" style="862" bestFit="1" customWidth="1"/>
    <col min="13343" max="13343" width="9.75" style="862" bestFit="1" customWidth="1"/>
    <col min="13344" max="13344" width="15.5" style="862" bestFit="1" customWidth="1"/>
    <col min="13345" max="13345" width="19.375" style="862" bestFit="1" customWidth="1"/>
    <col min="13346" max="13346" width="5.75" style="862" bestFit="1" customWidth="1"/>
    <col min="13347" max="13347" width="9.75" style="862" bestFit="1" customWidth="1"/>
    <col min="13348" max="13348" width="11.875" style="862" bestFit="1" customWidth="1"/>
    <col min="13349" max="13349" width="9.125" style="862" bestFit="1" customWidth="1"/>
    <col min="13350" max="13350" width="10.5" style="862" bestFit="1" customWidth="1"/>
    <col min="13351" max="13351" width="16.375" style="862" bestFit="1" customWidth="1"/>
    <col min="13352" max="13352" width="12.125" style="862" bestFit="1" customWidth="1"/>
    <col min="13353" max="13353" width="10.375" style="862" bestFit="1" customWidth="1"/>
    <col min="13354" max="13354" width="11.875" style="862" bestFit="1" customWidth="1"/>
    <col min="13355" max="13363" width="16.375" style="862" bestFit="1" customWidth="1"/>
    <col min="13364" max="13364" width="10.625" style="862" bestFit="1" customWidth="1"/>
    <col min="13365" max="13365" width="11.875" style="862" bestFit="1" customWidth="1"/>
    <col min="13366" max="13366" width="16.375" style="862" bestFit="1" customWidth="1"/>
    <col min="13367" max="13367" width="20.75" style="862" bestFit="1" customWidth="1"/>
    <col min="13368" max="13368" width="16.375" style="862" bestFit="1" customWidth="1"/>
    <col min="13369" max="13369" width="20.75" style="862" bestFit="1" customWidth="1"/>
    <col min="13370" max="13370" width="16.375" style="862" bestFit="1" customWidth="1"/>
    <col min="13371" max="13371" width="20.75" style="862" bestFit="1" customWidth="1"/>
    <col min="13372" max="13372" width="16.375" style="862" bestFit="1" customWidth="1"/>
    <col min="13373" max="13373" width="20.75" style="862" bestFit="1" customWidth="1"/>
    <col min="13374" max="13374" width="16.375" style="862" bestFit="1" customWidth="1"/>
    <col min="13375" max="13375" width="20.75" style="862" bestFit="1" customWidth="1"/>
    <col min="13376" max="13376" width="14.125" style="862" bestFit="1" customWidth="1"/>
    <col min="13377" max="13377" width="18.625" style="862" bestFit="1" customWidth="1"/>
    <col min="13378" max="13378" width="16.375" style="862" bestFit="1" customWidth="1"/>
    <col min="13379" max="13379" width="20.75" style="862" bestFit="1" customWidth="1"/>
    <col min="13380" max="13380" width="16.375" style="862" bestFit="1" customWidth="1"/>
    <col min="13381" max="13381" width="20.75" style="862" bestFit="1" customWidth="1"/>
    <col min="13382" max="13387" width="23" style="862" bestFit="1" customWidth="1"/>
    <col min="13388" max="13389" width="18.625" style="862" bestFit="1" customWidth="1"/>
    <col min="13390" max="13390" width="10.5" style="862" bestFit="1" customWidth="1"/>
    <col min="13391" max="13391" width="11.875" style="862" bestFit="1" customWidth="1"/>
    <col min="13392" max="13392" width="10.5" style="862" bestFit="1" customWidth="1"/>
    <col min="13393" max="13394" width="11.875" style="862" bestFit="1" customWidth="1"/>
    <col min="13395" max="13395" width="16.375" style="862" bestFit="1" customWidth="1"/>
    <col min="13396" max="13396" width="17.875" style="862" bestFit="1" customWidth="1"/>
    <col min="13397" max="13397" width="22.25" style="862" bestFit="1" customWidth="1"/>
    <col min="13398" max="13398" width="7.75" style="862" bestFit="1" customWidth="1"/>
    <col min="13399" max="13401" width="11.875" style="862" bestFit="1" customWidth="1"/>
    <col min="13402" max="13402" width="16.375" style="862" bestFit="1" customWidth="1"/>
    <col min="13403" max="13405" width="11.875" style="862" bestFit="1" customWidth="1"/>
    <col min="13406" max="13406" width="14.125" style="862" bestFit="1" customWidth="1"/>
    <col min="13407" max="13407" width="11.875" style="862" bestFit="1" customWidth="1"/>
    <col min="13408" max="13408" width="16.375" style="862" bestFit="1" customWidth="1"/>
    <col min="13409" max="13409" width="18.625" style="862" bestFit="1" customWidth="1"/>
    <col min="13410" max="13410" width="10.5" style="862" bestFit="1" customWidth="1"/>
    <col min="13411" max="13411" width="14.25" style="862" bestFit="1" customWidth="1"/>
    <col min="13412" max="13413" width="13.375" style="862" bestFit="1" customWidth="1"/>
    <col min="13414" max="13414" width="16.375" style="862" bestFit="1" customWidth="1"/>
    <col min="13415" max="13415" width="16.5" style="862" bestFit="1" customWidth="1"/>
    <col min="13416" max="13417" width="20.125" style="862" bestFit="1" customWidth="1"/>
    <col min="13418" max="13419" width="23" style="862" bestFit="1" customWidth="1"/>
    <col min="13420" max="13420" width="18.625" style="862" bestFit="1" customWidth="1"/>
    <col min="13421" max="13421" width="9.25" style="862" bestFit="1" customWidth="1"/>
    <col min="13422" max="13422" width="7.25" style="862" bestFit="1" customWidth="1"/>
    <col min="13423" max="13423" width="10.375" style="862" bestFit="1" customWidth="1"/>
    <col min="13424" max="13425" width="11.875" style="862" bestFit="1" customWidth="1"/>
    <col min="13426" max="13426" width="14.375" style="862" bestFit="1" customWidth="1"/>
    <col min="13427" max="13427" width="11.875" style="862" bestFit="1" customWidth="1"/>
    <col min="13428" max="13429" width="16.375" style="862" bestFit="1" customWidth="1"/>
    <col min="13430" max="13430" width="11.875" style="862" bestFit="1" customWidth="1"/>
    <col min="13431" max="13432" width="16.375" style="862" bestFit="1" customWidth="1"/>
    <col min="13433" max="13433" width="17.875" style="862" bestFit="1" customWidth="1"/>
    <col min="13434" max="13434" width="16.375" style="862" bestFit="1" customWidth="1"/>
    <col min="13435" max="13435" width="17.875" style="862" bestFit="1" customWidth="1"/>
    <col min="13436" max="13436" width="5.75" style="862" bestFit="1" customWidth="1"/>
    <col min="13437" max="13438" width="9.75" style="862" bestFit="1" customWidth="1"/>
    <col min="13439" max="13439" width="7.75" style="862" bestFit="1" customWidth="1"/>
    <col min="13440" max="13440" width="9.75" style="862" bestFit="1" customWidth="1"/>
    <col min="13441" max="13441" width="59.375" style="862" bestFit="1" customWidth="1"/>
    <col min="13442" max="13442" width="45.5" style="862" bestFit="1" customWidth="1"/>
    <col min="13443" max="13443" width="27.625" style="862" bestFit="1" customWidth="1"/>
    <col min="13444" max="13444" width="11.875" style="862" bestFit="1" customWidth="1"/>
    <col min="13445" max="13448" width="14.125" style="862" bestFit="1" customWidth="1"/>
    <col min="13449" max="13449" width="15.625" style="862" bestFit="1" customWidth="1"/>
    <col min="13450" max="13450" width="14.125" style="862" bestFit="1" customWidth="1"/>
    <col min="13451" max="13452" width="19.625" style="862" bestFit="1" customWidth="1"/>
    <col min="13453" max="13453" width="21.875" style="862" bestFit="1" customWidth="1"/>
    <col min="13454" max="13454" width="19.375" style="862" bestFit="1" customWidth="1"/>
    <col min="13455" max="13455" width="16.375" style="862" bestFit="1" customWidth="1"/>
    <col min="13456" max="13456" width="23" style="862" bestFit="1" customWidth="1"/>
    <col min="13457" max="13458" width="14.125" style="862" bestFit="1" customWidth="1"/>
    <col min="13459" max="13459" width="23.25" style="862" bestFit="1" customWidth="1"/>
    <col min="13460" max="13461" width="14.375" style="862" bestFit="1" customWidth="1"/>
    <col min="13462" max="13462" width="23.125" style="862" bestFit="1" customWidth="1"/>
    <col min="13463" max="13463" width="18.875" style="862" bestFit="1" customWidth="1"/>
    <col min="13464" max="13464" width="14.375" style="862" bestFit="1" customWidth="1"/>
    <col min="13465" max="13465" width="16.5" style="862" bestFit="1" customWidth="1"/>
    <col min="13466" max="13466" width="25.25" style="862" bestFit="1" customWidth="1"/>
    <col min="13467" max="13468" width="18.625" style="862" bestFit="1" customWidth="1"/>
    <col min="13469" max="13469" width="23" style="862" bestFit="1" customWidth="1"/>
    <col min="13470" max="13471" width="26.75" style="862" bestFit="1" customWidth="1"/>
    <col min="13472" max="13472" width="25.25" style="862" bestFit="1" customWidth="1"/>
    <col min="13473" max="13473" width="29.625" style="862" bestFit="1" customWidth="1"/>
    <col min="13474" max="13474" width="25.25" style="862" bestFit="1" customWidth="1"/>
    <col min="13475" max="13475" width="29.625" style="862" bestFit="1" customWidth="1"/>
    <col min="13476" max="13479" width="20.875" style="862" bestFit="1" customWidth="1"/>
    <col min="13480" max="13480" width="13.875" style="862" bestFit="1" customWidth="1"/>
    <col min="13481" max="13481" width="16.5" style="862" bestFit="1" customWidth="1"/>
    <col min="13482" max="13482" width="7.75" style="862" bestFit="1" customWidth="1"/>
    <col min="13483" max="13483" width="20.75" style="862" bestFit="1" customWidth="1"/>
    <col min="13484" max="13486" width="16.375" style="862" bestFit="1" customWidth="1"/>
    <col min="13487" max="13490" width="31" style="862" bestFit="1" customWidth="1"/>
    <col min="13491" max="13492" width="18.625" style="862" bestFit="1" customWidth="1"/>
    <col min="13493" max="13493" width="16.375" style="862" bestFit="1" customWidth="1"/>
    <col min="13494" max="13495" width="18.625" style="862" bestFit="1" customWidth="1"/>
    <col min="13496" max="13496" width="16.375" style="862" bestFit="1" customWidth="1"/>
    <col min="13497" max="13498" width="18.625" style="862" bestFit="1" customWidth="1"/>
    <col min="13499" max="13499" width="20.75" style="862" bestFit="1" customWidth="1"/>
    <col min="13500" max="13501" width="23" style="862" bestFit="1" customWidth="1"/>
    <col min="13502" max="13502" width="25.25" style="862" bestFit="1" customWidth="1"/>
    <col min="13503" max="13503" width="23" style="862" bestFit="1" customWidth="1"/>
    <col min="13504" max="13504" width="20.75" style="862" bestFit="1" customWidth="1"/>
    <col min="13505" max="13506" width="23" style="862" bestFit="1" customWidth="1"/>
    <col min="13507" max="13507" width="25.25" style="862" bestFit="1" customWidth="1"/>
    <col min="13508" max="13508" width="23" style="862" bestFit="1" customWidth="1"/>
    <col min="13509" max="13509" width="18.625" style="862" bestFit="1" customWidth="1"/>
    <col min="13510" max="13512" width="20.75" style="862" bestFit="1" customWidth="1"/>
    <col min="13513" max="13513" width="19.75" style="862" bestFit="1" customWidth="1"/>
    <col min="13514" max="13515" width="22" style="862" bestFit="1" customWidth="1"/>
    <col min="13516" max="13516" width="14.125" style="862" bestFit="1" customWidth="1"/>
    <col min="13517" max="13518" width="20.75" style="862" bestFit="1" customWidth="1"/>
    <col min="13519" max="13520" width="18.625" style="862" bestFit="1" customWidth="1"/>
    <col min="13521" max="13523" width="20.75" style="862" bestFit="1" customWidth="1"/>
    <col min="13524" max="13525" width="23" style="862" bestFit="1" customWidth="1"/>
    <col min="13526" max="13526" width="20.75" style="862" bestFit="1" customWidth="1"/>
    <col min="13527" max="13528" width="23" style="862" bestFit="1" customWidth="1"/>
    <col min="13529" max="13529" width="25.25" style="862" bestFit="1" customWidth="1"/>
    <col min="13530" max="13531" width="23" style="862" bestFit="1" customWidth="1"/>
    <col min="13532" max="13534" width="25.25" style="862" bestFit="1" customWidth="1"/>
    <col min="13535" max="13536" width="27.5" style="862" bestFit="1" customWidth="1"/>
    <col min="13537" max="13537" width="25.25" style="862" bestFit="1" customWidth="1"/>
    <col min="13538" max="13539" width="27.5" style="862" bestFit="1" customWidth="1"/>
    <col min="13540" max="13540" width="29.625" style="862" bestFit="1" customWidth="1"/>
    <col min="13541" max="13541" width="27.5" style="862" bestFit="1" customWidth="1"/>
    <col min="13542" max="13542" width="24.5" style="862" bestFit="1" customWidth="1"/>
    <col min="13543" max="13543" width="29" style="862" bestFit="1" customWidth="1"/>
    <col min="13544" max="13545" width="20.75" style="862" bestFit="1" customWidth="1"/>
    <col min="13546" max="13546" width="27.5" style="862" bestFit="1" customWidth="1"/>
    <col min="13547" max="13548" width="23" style="862" bestFit="1" customWidth="1"/>
    <col min="13549" max="13549" width="29.625" style="862" bestFit="1" customWidth="1"/>
    <col min="13550" max="13550" width="9.125" style="862" bestFit="1" customWidth="1"/>
    <col min="13551" max="13553" width="18.125" style="862" bestFit="1" customWidth="1"/>
    <col min="13554" max="13554" width="20.375" style="862" bestFit="1" customWidth="1"/>
    <col min="13555" max="13555" width="25.25" style="862" bestFit="1" customWidth="1"/>
    <col min="13556" max="13556" width="27.5" style="862" bestFit="1" customWidth="1"/>
    <col min="13557" max="13558" width="9.125" style="862" bestFit="1" customWidth="1"/>
    <col min="13559" max="13559" width="11.25" style="862" bestFit="1" customWidth="1"/>
    <col min="13560" max="13560" width="15" style="862" bestFit="1" customWidth="1"/>
    <col min="13561" max="13561" width="16.375" style="862" bestFit="1" customWidth="1"/>
    <col min="13562" max="13564" width="23.25" style="862" bestFit="1" customWidth="1"/>
    <col min="13565" max="13566" width="20.75" style="862" bestFit="1" customWidth="1"/>
    <col min="13567" max="13567" width="6.625" style="862" bestFit="1" customWidth="1"/>
    <col min="13568" max="13568" width="9" style="862"/>
    <col min="13569" max="13569" width="16.375" style="862" bestFit="1" customWidth="1"/>
    <col min="13570" max="13570" width="14.125" style="862" bestFit="1" customWidth="1"/>
    <col min="13571" max="13573" width="9.75" style="862" bestFit="1" customWidth="1"/>
    <col min="13574" max="13574" width="14.125" style="862" bestFit="1" customWidth="1"/>
    <col min="13575" max="13575" width="15.25" style="862" customWidth="1"/>
    <col min="13576" max="13576" width="14.125" style="862" bestFit="1" customWidth="1"/>
    <col min="13577" max="13577" width="15.25" style="862" bestFit="1" customWidth="1"/>
    <col min="13578" max="13580" width="13.625" style="862" bestFit="1" customWidth="1"/>
    <col min="13581" max="13581" width="12" style="862" bestFit="1" customWidth="1"/>
    <col min="13582" max="13582" width="22.125" style="862" bestFit="1" customWidth="1"/>
    <col min="13583" max="13584" width="30.125" style="862" bestFit="1" customWidth="1"/>
    <col min="13585" max="13586" width="21" style="862" bestFit="1" customWidth="1"/>
    <col min="13587" max="13587" width="18.75" style="862" bestFit="1" customWidth="1"/>
    <col min="13588" max="13588" width="21" style="862" bestFit="1" customWidth="1"/>
    <col min="13589" max="13590" width="9.75" style="862" bestFit="1" customWidth="1"/>
    <col min="13591" max="13591" width="18.875" style="862" bestFit="1" customWidth="1"/>
    <col min="13592" max="13592" width="9.75" style="862" bestFit="1" customWidth="1"/>
    <col min="13593" max="13593" width="18.875" style="862" bestFit="1" customWidth="1"/>
    <col min="13594" max="13595" width="9.75" style="862" bestFit="1" customWidth="1"/>
    <col min="13596" max="13597" width="12.125" style="862" bestFit="1" customWidth="1"/>
    <col min="13598" max="13598" width="7.125" style="862" bestFit="1" customWidth="1"/>
    <col min="13599" max="13599" width="9.75" style="862" bestFit="1" customWidth="1"/>
    <col min="13600" max="13600" width="15.5" style="862" bestFit="1" customWidth="1"/>
    <col min="13601" max="13601" width="19.375" style="862" bestFit="1" customWidth="1"/>
    <col min="13602" max="13602" width="5.75" style="862" bestFit="1" customWidth="1"/>
    <col min="13603" max="13603" width="9.75" style="862" bestFit="1" customWidth="1"/>
    <col min="13604" max="13604" width="11.875" style="862" bestFit="1" customWidth="1"/>
    <col min="13605" max="13605" width="9.125" style="862" bestFit="1" customWidth="1"/>
    <col min="13606" max="13606" width="10.5" style="862" bestFit="1" customWidth="1"/>
    <col min="13607" max="13607" width="16.375" style="862" bestFit="1" customWidth="1"/>
    <col min="13608" max="13608" width="12.125" style="862" bestFit="1" customWidth="1"/>
    <col min="13609" max="13609" width="10.375" style="862" bestFit="1" customWidth="1"/>
    <col min="13610" max="13610" width="11.875" style="862" bestFit="1" customWidth="1"/>
    <col min="13611" max="13619" width="16.375" style="862" bestFit="1" customWidth="1"/>
    <col min="13620" max="13620" width="10.625" style="862" bestFit="1" customWidth="1"/>
    <col min="13621" max="13621" width="11.875" style="862" bestFit="1" customWidth="1"/>
    <col min="13622" max="13622" width="16.375" style="862" bestFit="1" customWidth="1"/>
    <col min="13623" max="13623" width="20.75" style="862" bestFit="1" customWidth="1"/>
    <col min="13624" max="13624" width="16.375" style="862" bestFit="1" customWidth="1"/>
    <col min="13625" max="13625" width="20.75" style="862" bestFit="1" customWidth="1"/>
    <col min="13626" max="13626" width="16.375" style="862" bestFit="1" customWidth="1"/>
    <col min="13627" max="13627" width="20.75" style="862" bestFit="1" customWidth="1"/>
    <col min="13628" max="13628" width="16.375" style="862" bestFit="1" customWidth="1"/>
    <col min="13629" max="13629" width="20.75" style="862" bestFit="1" customWidth="1"/>
    <col min="13630" max="13630" width="16.375" style="862" bestFit="1" customWidth="1"/>
    <col min="13631" max="13631" width="20.75" style="862" bestFit="1" customWidth="1"/>
    <col min="13632" max="13632" width="14.125" style="862" bestFit="1" customWidth="1"/>
    <col min="13633" max="13633" width="18.625" style="862" bestFit="1" customWidth="1"/>
    <col min="13634" max="13634" width="16.375" style="862" bestFit="1" customWidth="1"/>
    <col min="13635" max="13635" width="20.75" style="862" bestFit="1" customWidth="1"/>
    <col min="13636" max="13636" width="16.375" style="862" bestFit="1" customWidth="1"/>
    <col min="13637" max="13637" width="20.75" style="862" bestFit="1" customWidth="1"/>
    <col min="13638" max="13643" width="23" style="862" bestFit="1" customWidth="1"/>
    <col min="13644" max="13645" width="18.625" style="862" bestFit="1" customWidth="1"/>
    <col min="13646" max="13646" width="10.5" style="862" bestFit="1" customWidth="1"/>
    <col min="13647" max="13647" width="11.875" style="862" bestFit="1" customWidth="1"/>
    <col min="13648" max="13648" width="10.5" style="862" bestFit="1" customWidth="1"/>
    <col min="13649" max="13650" width="11.875" style="862" bestFit="1" customWidth="1"/>
    <col min="13651" max="13651" width="16.375" style="862" bestFit="1" customWidth="1"/>
    <col min="13652" max="13652" width="17.875" style="862" bestFit="1" customWidth="1"/>
    <col min="13653" max="13653" width="22.25" style="862" bestFit="1" customWidth="1"/>
    <col min="13654" max="13654" width="7.75" style="862" bestFit="1" customWidth="1"/>
    <col min="13655" max="13657" width="11.875" style="862" bestFit="1" customWidth="1"/>
    <col min="13658" max="13658" width="16.375" style="862" bestFit="1" customWidth="1"/>
    <col min="13659" max="13661" width="11.875" style="862" bestFit="1" customWidth="1"/>
    <col min="13662" max="13662" width="14.125" style="862" bestFit="1" customWidth="1"/>
    <col min="13663" max="13663" width="11.875" style="862" bestFit="1" customWidth="1"/>
    <col min="13664" max="13664" width="16.375" style="862" bestFit="1" customWidth="1"/>
    <col min="13665" max="13665" width="18.625" style="862" bestFit="1" customWidth="1"/>
    <col min="13666" max="13666" width="10.5" style="862" bestFit="1" customWidth="1"/>
    <col min="13667" max="13667" width="14.25" style="862" bestFit="1" customWidth="1"/>
    <col min="13668" max="13669" width="13.375" style="862" bestFit="1" customWidth="1"/>
    <col min="13670" max="13670" width="16.375" style="862" bestFit="1" customWidth="1"/>
    <col min="13671" max="13671" width="16.5" style="862" bestFit="1" customWidth="1"/>
    <col min="13672" max="13673" width="20.125" style="862" bestFit="1" customWidth="1"/>
    <col min="13674" max="13675" width="23" style="862" bestFit="1" customWidth="1"/>
    <col min="13676" max="13676" width="18.625" style="862" bestFit="1" customWidth="1"/>
    <col min="13677" max="13677" width="9.25" style="862" bestFit="1" customWidth="1"/>
    <col min="13678" max="13678" width="7.25" style="862" bestFit="1" customWidth="1"/>
    <col min="13679" max="13679" width="10.375" style="862" bestFit="1" customWidth="1"/>
    <col min="13680" max="13681" width="11.875" style="862" bestFit="1" customWidth="1"/>
    <col min="13682" max="13682" width="14.375" style="862" bestFit="1" customWidth="1"/>
    <col min="13683" max="13683" width="11.875" style="862" bestFit="1" customWidth="1"/>
    <col min="13684" max="13685" width="16.375" style="862" bestFit="1" customWidth="1"/>
    <col min="13686" max="13686" width="11.875" style="862" bestFit="1" customWidth="1"/>
    <col min="13687" max="13688" width="16.375" style="862" bestFit="1" customWidth="1"/>
    <col min="13689" max="13689" width="17.875" style="862" bestFit="1" customWidth="1"/>
    <col min="13690" max="13690" width="16.375" style="862" bestFit="1" customWidth="1"/>
    <col min="13691" max="13691" width="17.875" style="862" bestFit="1" customWidth="1"/>
    <col min="13692" max="13692" width="5.75" style="862" bestFit="1" customWidth="1"/>
    <col min="13693" max="13694" width="9.75" style="862" bestFit="1" customWidth="1"/>
    <col min="13695" max="13695" width="7.75" style="862" bestFit="1" customWidth="1"/>
    <col min="13696" max="13696" width="9.75" style="862" bestFit="1" customWidth="1"/>
    <col min="13697" max="13697" width="59.375" style="862" bestFit="1" customWidth="1"/>
    <col min="13698" max="13698" width="45.5" style="862" bestFit="1" customWidth="1"/>
    <col min="13699" max="13699" width="27.625" style="862" bestFit="1" customWidth="1"/>
    <col min="13700" max="13700" width="11.875" style="862" bestFit="1" customWidth="1"/>
    <col min="13701" max="13704" width="14.125" style="862" bestFit="1" customWidth="1"/>
    <col min="13705" max="13705" width="15.625" style="862" bestFit="1" customWidth="1"/>
    <col min="13706" max="13706" width="14.125" style="862" bestFit="1" customWidth="1"/>
    <col min="13707" max="13708" width="19.625" style="862" bestFit="1" customWidth="1"/>
    <col min="13709" max="13709" width="21.875" style="862" bestFit="1" customWidth="1"/>
    <col min="13710" max="13710" width="19.375" style="862" bestFit="1" customWidth="1"/>
    <col min="13711" max="13711" width="16.375" style="862" bestFit="1" customWidth="1"/>
    <col min="13712" max="13712" width="23" style="862" bestFit="1" customWidth="1"/>
    <col min="13713" max="13714" width="14.125" style="862" bestFit="1" customWidth="1"/>
    <col min="13715" max="13715" width="23.25" style="862" bestFit="1" customWidth="1"/>
    <col min="13716" max="13717" width="14.375" style="862" bestFit="1" customWidth="1"/>
    <col min="13718" max="13718" width="23.125" style="862" bestFit="1" customWidth="1"/>
    <col min="13719" max="13719" width="18.875" style="862" bestFit="1" customWidth="1"/>
    <col min="13720" max="13720" width="14.375" style="862" bestFit="1" customWidth="1"/>
    <col min="13721" max="13721" width="16.5" style="862" bestFit="1" customWidth="1"/>
    <col min="13722" max="13722" width="25.25" style="862" bestFit="1" customWidth="1"/>
    <col min="13723" max="13724" width="18.625" style="862" bestFit="1" customWidth="1"/>
    <col min="13725" max="13725" width="23" style="862" bestFit="1" customWidth="1"/>
    <col min="13726" max="13727" width="26.75" style="862" bestFit="1" customWidth="1"/>
    <col min="13728" max="13728" width="25.25" style="862" bestFit="1" customWidth="1"/>
    <col min="13729" max="13729" width="29.625" style="862" bestFit="1" customWidth="1"/>
    <col min="13730" max="13730" width="25.25" style="862" bestFit="1" customWidth="1"/>
    <col min="13731" max="13731" width="29.625" style="862" bestFit="1" customWidth="1"/>
    <col min="13732" max="13735" width="20.875" style="862" bestFit="1" customWidth="1"/>
    <col min="13736" max="13736" width="13.875" style="862" bestFit="1" customWidth="1"/>
    <col min="13737" max="13737" width="16.5" style="862" bestFit="1" customWidth="1"/>
    <col min="13738" max="13738" width="7.75" style="862" bestFit="1" customWidth="1"/>
    <col min="13739" max="13739" width="20.75" style="862" bestFit="1" customWidth="1"/>
    <col min="13740" max="13742" width="16.375" style="862" bestFit="1" customWidth="1"/>
    <col min="13743" max="13746" width="31" style="862" bestFit="1" customWidth="1"/>
    <col min="13747" max="13748" width="18.625" style="862" bestFit="1" customWidth="1"/>
    <col min="13749" max="13749" width="16.375" style="862" bestFit="1" customWidth="1"/>
    <col min="13750" max="13751" width="18.625" style="862" bestFit="1" customWidth="1"/>
    <col min="13752" max="13752" width="16.375" style="862" bestFit="1" customWidth="1"/>
    <col min="13753" max="13754" width="18.625" style="862" bestFit="1" customWidth="1"/>
    <col min="13755" max="13755" width="20.75" style="862" bestFit="1" customWidth="1"/>
    <col min="13756" max="13757" width="23" style="862" bestFit="1" customWidth="1"/>
    <col min="13758" max="13758" width="25.25" style="862" bestFit="1" customWidth="1"/>
    <col min="13759" max="13759" width="23" style="862" bestFit="1" customWidth="1"/>
    <col min="13760" max="13760" width="20.75" style="862" bestFit="1" customWidth="1"/>
    <col min="13761" max="13762" width="23" style="862" bestFit="1" customWidth="1"/>
    <col min="13763" max="13763" width="25.25" style="862" bestFit="1" customWidth="1"/>
    <col min="13764" max="13764" width="23" style="862" bestFit="1" customWidth="1"/>
    <col min="13765" max="13765" width="18.625" style="862" bestFit="1" customWidth="1"/>
    <col min="13766" max="13768" width="20.75" style="862" bestFit="1" customWidth="1"/>
    <col min="13769" max="13769" width="19.75" style="862" bestFit="1" customWidth="1"/>
    <col min="13770" max="13771" width="22" style="862" bestFit="1" customWidth="1"/>
    <col min="13772" max="13772" width="14.125" style="862" bestFit="1" customWidth="1"/>
    <col min="13773" max="13774" width="20.75" style="862" bestFit="1" customWidth="1"/>
    <col min="13775" max="13776" width="18.625" style="862" bestFit="1" customWidth="1"/>
    <col min="13777" max="13779" width="20.75" style="862" bestFit="1" customWidth="1"/>
    <col min="13780" max="13781" width="23" style="862" bestFit="1" customWidth="1"/>
    <col min="13782" max="13782" width="20.75" style="862" bestFit="1" customWidth="1"/>
    <col min="13783" max="13784" width="23" style="862" bestFit="1" customWidth="1"/>
    <col min="13785" max="13785" width="25.25" style="862" bestFit="1" customWidth="1"/>
    <col min="13786" max="13787" width="23" style="862" bestFit="1" customWidth="1"/>
    <col min="13788" max="13790" width="25.25" style="862" bestFit="1" customWidth="1"/>
    <col min="13791" max="13792" width="27.5" style="862" bestFit="1" customWidth="1"/>
    <col min="13793" max="13793" width="25.25" style="862" bestFit="1" customWidth="1"/>
    <col min="13794" max="13795" width="27.5" style="862" bestFit="1" customWidth="1"/>
    <col min="13796" max="13796" width="29.625" style="862" bestFit="1" customWidth="1"/>
    <col min="13797" max="13797" width="27.5" style="862" bestFit="1" customWidth="1"/>
    <col min="13798" max="13798" width="24.5" style="862" bestFit="1" customWidth="1"/>
    <col min="13799" max="13799" width="29" style="862" bestFit="1" customWidth="1"/>
    <col min="13800" max="13801" width="20.75" style="862" bestFit="1" customWidth="1"/>
    <col min="13802" max="13802" width="27.5" style="862" bestFit="1" customWidth="1"/>
    <col min="13803" max="13804" width="23" style="862" bestFit="1" customWidth="1"/>
    <col min="13805" max="13805" width="29.625" style="862" bestFit="1" customWidth="1"/>
    <col min="13806" max="13806" width="9.125" style="862" bestFit="1" customWidth="1"/>
    <col min="13807" max="13809" width="18.125" style="862" bestFit="1" customWidth="1"/>
    <col min="13810" max="13810" width="20.375" style="862" bestFit="1" customWidth="1"/>
    <col min="13811" max="13811" width="25.25" style="862" bestFit="1" customWidth="1"/>
    <col min="13812" max="13812" width="27.5" style="862" bestFit="1" customWidth="1"/>
    <col min="13813" max="13814" width="9.125" style="862" bestFit="1" customWidth="1"/>
    <col min="13815" max="13815" width="11.25" style="862" bestFit="1" customWidth="1"/>
    <col min="13816" max="13816" width="15" style="862" bestFit="1" customWidth="1"/>
    <col min="13817" max="13817" width="16.375" style="862" bestFit="1" customWidth="1"/>
    <col min="13818" max="13820" width="23.25" style="862" bestFit="1" customWidth="1"/>
    <col min="13821" max="13822" width="20.75" style="862" bestFit="1" customWidth="1"/>
    <col min="13823" max="13823" width="6.625" style="862" bestFit="1" customWidth="1"/>
    <col min="13824" max="13824" width="9" style="862"/>
    <col min="13825" max="13825" width="16.375" style="862" bestFit="1" customWidth="1"/>
    <col min="13826" max="13826" width="14.125" style="862" bestFit="1" customWidth="1"/>
    <col min="13827" max="13829" width="9.75" style="862" bestFit="1" customWidth="1"/>
    <col min="13830" max="13830" width="14.125" style="862" bestFit="1" customWidth="1"/>
    <col min="13831" max="13831" width="15.25" style="862" customWidth="1"/>
    <col min="13832" max="13832" width="14.125" style="862" bestFit="1" customWidth="1"/>
    <col min="13833" max="13833" width="15.25" style="862" bestFit="1" customWidth="1"/>
    <col min="13834" max="13836" width="13.625" style="862" bestFit="1" customWidth="1"/>
    <col min="13837" max="13837" width="12" style="862" bestFit="1" customWidth="1"/>
    <col min="13838" max="13838" width="22.125" style="862" bestFit="1" customWidth="1"/>
    <col min="13839" max="13840" width="30.125" style="862" bestFit="1" customWidth="1"/>
    <col min="13841" max="13842" width="21" style="862" bestFit="1" customWidth="1"/>
    <col min="13843" max="13843" width="18.75" style="862" bestFit="1" customWidth="1"/>
    <col min="13844" max="13844" width="21" style="862" bestFit="1" customWidth="1"/>
    <col min="13845" max="13846" width="9.75" style="862" bestFit="1" customWidth="1"/>
    <col min="13847" max="13847" width="18.875" style="862" bestFit="1" customWidth="1"/>
    <col min="13848" max="13848" width="9.75" style="862" bestFit="1" customWidth="1"/>
    <col min="13849" max="13849" width="18.875" style="862" bestFit="1" customWidth="1"/>
    <col min="13850" max="13851" width="9.75" style="862" bestFit="1" customWidth="1"/>
    <col min="13852" max="13853" width="12.125" style="862" bestFit="1" customWidth="1"/>
    <col min="13854" max="13854" width="7.125" style="862" bestFit="1" customWidth="1"/>
    <col min="13855" max="13855" width="9.75" style="862" bestFit="1" customWidth="1"/>
    <col min="13856" max="13856" width="15.5" style="862" bestFit="1" customWidth="1"/>
    <col min="13857" max="13857" width="19.375" style="862" bestFit="1" customWidth="1"/>
    <col min="13858" max="13858" width="5.75" style="862" bestFit="1" customWidth="1"/>
    <col min="13859" max="13859" width="9.75" style="862" bestFit="1" customWidth="1"/>
    <col min="13860" max="13860" width="11.875" style="862" bestFit="1" customWidth="1"/>
    <col min="13861" max="13861" width="9.125" style="862" bestFit="1" customWidth="1"/>
    <col min="13862" max="13862" width="10.5" style="862" bestFit="1" customWidth="1"/>
    <col min="13863" max="13863" width="16.375" style="862" bestFit="1" customWidth="1"/>
    <col min="13864" max="13864" width="12.125" style="862" bestFit="1" customWidth="1"/>
    <col min="13865" max="13865" width="10.375" style="862" bestFit="1" customWidth="1"/>
    <col min="13866" max="13866" width="11.875" style="862" bestFit="1" customWidth="1"/>
    <col min="13867" max="13875" width="16.375" style="862" bestFit="1" customWidth="1"/>
    <col min="13876" max="13876" width="10.625" style="862" bestFit="1" customWidth="1"/>
    <col min="13877" max="13877" width="11.875" style="862" bestFit="1" customWidth="1"/>
    <col min="13878" max="13878" width="16.375" style="862" bestFit="1" customWidth="1"/>
    <col min="13879" max="13879" width="20.75" style="862" bestFit="1" customWidth="1"/>
    <col min="13880" max="13880" width="16.375" style="862" bestFit="1" customWidth="1"/>
    <col min="13881" max="13881" width="20.75" style="862" bestFit="1" customWidth="1"/>
    <col min="13882" max="13882" width="16.375" style="862" bestFit="1" customWidth="1"/>
    <col min="13883" max="13883" width="20.75" style="862" bestFit="1" customWidth="1"/>
    <col min="13884" max="13884" width="16.375" style="862" bestFit="1" customWidth="1"/>
    <col min="13885" max="13885" width="20.75" style="862" bestFit="1" customWidth="1"/>
    <col min="13886" max="13886" width="16.375" style="862" bestFit="1" customWidth="1"/>
    <col min="13887" max="13887" width="20.75" style="862" bestFit="1" customWidth="1"/>
    <col min="13888" max="13888" width="14.125" style="862" bestFit="1" customWidth="1"/>
    <col min="13889" max="13889" width="18.625" style="862" bestFit="1" customWidth="1"/>
    <col min="13890" max="13890" width="16.375" style="862" bestFit="1" customWidth="1"/>
    <col min="13891" max="13891" width="20.75" style="862" bestFit="1" customWidth="1"/>
    <col min="13892" max="13892" width="16.375" style="862" bestFit="1" customWidth="1"/>
    <col min="13893" max="13893" width="20.75" style="862" bestFit="1" customWidth="1"/>
    <col min="13894" max="13899" width="23" style="862" bestFit="1" customWidth="1"/>
    <col min="13900" max="13901" width="18.625" style="862" bestFit="1" customWidth="1"/>
    <col min="13902" max="13902" width="10.5" style="862" bestFit="1" customWidth="1"/>
    <col min="13903" max="13903" width="11.875" style="862" bestFit="1" customWidth="1"/>
    <col min="13904" max="13904" width="10.5" style="862" bestFit="1" customWidth="1"/>
    <col min="13905" max="13906" width="11.875" style="862" bestFit="1" customWidth="1"/>
    <col min="13907" max="13907" width="16.375" style="862" bestFit="1" customWidth="1"/>
    <col min="13908" max="13908" width="17.875" style="862" bestFit="1" customWidth="1"/>
    <col min="13909" max="13909" width="22.25" style="862" bestFit="1" customWidth="1"/>
    <col min="13910" max="13910" width="7.75" style="862" bestFit="1" customWidth="1"/>
    <col min="13911" max="13913" width="11.875" style="862" bestFit="1" customWidth="1"/>
    <col min="13914" max="13914" width="16.375" style="862" bestFit="1" customWidth="1"/>
    <col min="13915" max="13917" width="11.875" style="862" bestFit="1" customWidth="1"/>
    <col min="13918" max="13918" width="14.125" style="862" bestFit="1" customWidth="1"/>
    <col min="13919" max="13919" width="11.875" style="862" bestFit="1" customWidth="1"/>
    <col min="13920" max="13920" width="16.375" style="862" bestFit="1" customWidth="1"/>
    <col min="13921" max="13921" width="18.625" style="862" bestFit="1" customWidth="1"/>
    <col min="13922" max="13922" width="10.5" style="862" bestFit="1" customWidth="1"/>
    <col min="13923" max="13923" width="14.25" style="862" bestFit="1" customWidth="1"/>
    <col min="13924" max="13925" width="13.375" style="862" bestFit="1" customWidth="1"/>
    <col min="13926" max="13926" width="16.375" style="862" bestFit="1" customWidth="1"/>
    <col min="13927" max="13927" width="16.5" style="862" bestFit="1" customWidth="1"/>
    <col min="13928" max="13929" width="20.125" style="862" bestFit="1" customWidth="1"/>
    <col min="13930" max="13931" width="23" style="862" bestFit="1" customWidth="1"/>
    <col min="13932" max="13932" width="18.625" style="862" bestFit="1" customWidth="1"/>
    <col min="13933" max="13933" width="9.25" style="862" bestFit="1" customWidth="1"/>
    <col min="13934" max="13934" width="7.25" style="862" bestFit="1" customWidth="1"/>
    <col min="13935" max="13935" width="10.375" style="862" bestFit="1" customWidth="1"/>
    <col min="13936" max="13937" width="11.875" style="862" bestFit="1" customWidth="1"/>
    <col min="13938" max="13938" width="14.375" style="862" bestFit="1" customWidth="1"/>
    <col min="13939" max="13939" width="11.875" style="862" bestFit="1" customWidth="1"/>
    <col min="13940" max="13941" width="16.375" style="862" bestFit="1" customWidth="1"/>
    <col min="13942" max="13942" width="11.875" style="862" bestFit="1" customWidth="1"/>
    <col min="13943" max="13944" width="16.375" style="862" bestFit="1" customWidth="1"/>
    <col min="13945" max="13945" width="17.875" style="862" bestFit="1" customWidth="1"/>
    <col min="13946" max="13946" width="16.375" style="862" bestFit="1" customWidth="1"/>
    <col min="13947" max="13947" width="17.875" style="862" bestFit="1" customWidth="1"/>
    <col min="13948" max="13948" width="5.75" style="862" bestFit="1" customWidth="1"/>
    <col min="13949" max="13950" width="9.75" style="862" bestFit="1" customWidth="1"/>
    <col min="13951" max="13951" width="7.75" style="862" bestFit="1" customWidth="1"/>
    <col min="13952" max="13952" width="9.75" style="862" bestFit="1" customWidth="1"/>
    <col min="13953" max="13953" width="59.375" style="862" bestFit="1" customWidth="1"/>
    <col min="13954" max="13954" width="45.5" style="862" bestFit="1" customWidth="1"/>
    <col min="13955" max="13955" width="27.625" style="862" bestFit="1" customWidth="1"/>
    <col min="13956" max="13956" width="11.875" style="862" bestFit="1" customWidth="1"/>
    <col min="13957" max="13960" width="14.125" style="862" bestFit="1" customWidth="1"/>
    <col min="13961" max="13961" width="15.625" style="862" bestFit="1" customWidth="1"/>
    <col min="13962" max="13962" width="14.125" style="862" bestFit="1" customWidth="1"/>
    <col min="13963" max="13964" width="19.625" style="862" bestFit="1" customWidth="1"/>
    <col min="13965" max="13965" width="21.875" style="862" bestFit="1" customWidth="1"/>
    <col min="13966" max="13966" width="19.375" style="862" bestFit="1" customWidth="1"/>
    <col min="13967" max="13967" width="16.375" style="862" bestFit="1" customWidth="1"/>
    <col min="13968" max="13968" width="23" style="862" bestFit="1" customWidth="1"/>
    <col min="13969" max="13970" width="14.125" style="862" bestFit="1" customWidth="1"/>
    <col min="13971" max="13971" width="23.25" style="862" bestFit="1" customWidth="1"/>
    <col min="13972" max="13973" width="14.375" style="862" bestFit="1" customWidth="1"/>
    <col min="13974" max="13974" width="23.125" style="862" bestFit="1" customWidth="1"/>
    <col min="13975" max="13975" width="18.875" style="862" bestFit="1" customWidth="1"/>
    <col min="13976" max="13976" width="14.375" style="862" bestFit="1" customWidth="1"/>
    <col min="13977" max="13977" width="16.5" style="862" bestFit="1" customWidth="1"/>
    <col min="13978" max="13978" width="25.25" style="862" bestFit="1" customWidth="1"/>
    <col min="13979" max="13980" width="18.625" style="862" bestFit="1" customWidth="1"/>
    <col min="13981" max="13981" width="23" style="862" bestFit="1" customWidth="1"/>
    <col min="13982" max="13983" width="26.75" style="862" bestFit="1" customWidth="1"/>
    <col min="13984" max="13984" width="25.25" style="862" bestFit="1" customWidth="1"/>
    <col min="13985" max="13985" width="29.625" style="862" bestFit="1" customWidth="1"/>
    <col min="13986" max="13986" width="25.25" style="862" bestFit="1" customWidth="1"/>
    <col min="13987" max="13987" width="29.625" style="862" bestFit="1" customWidth="1"/>
    <col min="13988" max="13991" width="20.875" style="862" bestFit="1" customWidth="1"/>
    <col min="13992" max="13992" width="13.875" style="862" bestFit="1" customWidth="1"/>
    <col min="13993" max="13993" width="16.5" style="862" bestFit="1" customWidth="1"/>
    <col min="13994" max="13994" width="7.75" style="862" bestFit="1" customWidth="1"/>
    <col min="13995" max="13995" width="20.75" style="862" bestFit="1" customWidth="1"/>
    <col min="13996" max="13998" width="16.375" style="862" bestFit="1" customWidth="1"/>
    <col min="13999" max="14002" width="31" style="862" bestFit="1" customWidth="1"/>
    <col min="14003" max="14004" width="18.625" style="862" bestFit="1" customWidth="1"/>
    <col min="14005" max="14005" width="16.375" style="862" bestFit="1" customWidth="1"/>
    <col min="14006" max="14007" width="18.625" style="862" bestFit="1" customWidth="1"/>
    <col min="14008" max="14008" width="16.375" style="862" bestFit="1" customWidth="1"/>
    <col min="14009" max="14010" width="18.625" style="862" bestFit="1" customWidth="1"/>
    <col min="14011" max="14011" width="20.75" style="862" bestFit="1" customWidth="1"/>
    <col min="14012" max="14013" width="23" style="862" bestFit="1" customWidth="1"/>
    <col min="14014" max="14014" width="25.25" style="862" bestFit="1" customWidth="1"/>
    <col min="14015" max="14015" width="23" style="862" bestFit="1" customWidth="1"/>
    <col min="14016" max="14016" width="20.75" style="862" bestFit="1" customWidth="1"/>
    <col min="14017" max="14018" width="23" style="862" bestFit="1" customWidth="1"/>
    <col min="14019" max="14019" width="25.25" style="862" bestFit="1" customWidth="1"/>
    <col min="14020" max="14020" width="23" style="862" bestFit="1" customWidth="1"/>
    <col min="14021" max="14021" width="18.625" style="862" bestFit="1" customWidth="1"/>
    <col min="14022" max="14024" width="20.75" style="862" bestFit="1" customWidth="1"/>
    <col min="14025" max="14025" width="19.75" style="862" bestFit="1" customWidth="1"/>
    <col min="14026" max="14027" width="22" style="862" bestFit="1" customWidth="1"/>
    <col min="14028" max="14028" width="14.125" style="862" bestFit="1" customWidth="1"/>
    <col min="14029" max="14030" width="20.75" style="862" bestFit="1" customWidth="1"/>
    <col min="14031" max="14032" width="18.625" style="862" bestFit="1" customWidth="1"/>
    <col min="14033" max="14035" width="20.75" style="862" bestFit="1" customWidth="1"/>
    <col min="14036" max="14037" width="23" style="862" bestFit="1" customWidth="1"/>
    <col min="14038" max="14038" width="20.75" style="862" bestFit="1" customWidth="1"/>
    <col min="14039" max="14040" width="23" style="862" bestFit="1" customWidth="1"/>
    <col min="14041" max="14041" width="25.25" style="862" bestFit="1" customWidth="1"/>
    <col min="14042" max="14043" width="23" style="862" bestFit="1" customWidth="1"/>
    <col min="14044" max="14046" width="25.25" style="862" bestFit="1" customWidth="1"/>
    <col min="14047" max="14048" width="27.5" style="862" bestFit="1" customWidth="1"/>
    <col min="14049" max="14049" width="25.25" style="862" bestFit="1" customWidth="1"/>
    <col min="14050" max="14051" width="27.5" style="862" bestFit="1" customWidth="1"/>
    <col min="14052" max="14052" width="29.625" style="862" bestFit="1" customWidth="1"/>
    <col min="14053" max="14053" width="27.5" style="862" bestFit="1" customWidth="1"/>
    <col min="14054" max="14054" width="24.5" style="862" bestFit="1" customWidth="1"/>
    <col min="14055" max="14055" width="29" style="862" bestFit="1" customWidth="1"/>
    <col min="14056" max="14057" width="20.75" style="862" bestFit="1" customWidth="1"/>
    <col min="14058" max="14058" width="27.5" style="862" bestFit="1" customWidth="1"/>
    <col min="14059" max="14060" width="23" style="862" bestFit="1" customWidth="1"/>
    <col min="14061" max="14061" width="29.625" style="862" bestFit="1" customWidth="1"/>
    <col min="14062" max="14062" width="9.125" style="862" bestFit="1" customWidth="1"/>
    <col min="14063" max="14065" width="18.125" style="862" bestFit="1" customWidth="1"/>
    <col min="14066" max="14066" width="20.375" style="862" bestFit="1" customWidth="1"/>
    <col min="14067" max="14067" width="25.25" style="862" bestFit="1" customWidth="1"/>
    <col min="14068" max="14068" width="27.5" style="862" bestFit="1" customWidth="1"/>
    <col min="14069" max="14070" width="9.125" style="862" bestFit="1" customWidth="1"/>
    <col min="14071" max="14071" width="11.25" style="862" bestFit="1" customWidth="1"/>
    <col min="14072" max="14072" width="15" style="862" bestFit="1" customWidth="1"/>
    <col min="14073" max="14073" width="16.375" style="862" bestFit="1" customWidth="1"/>
    <col min="14074" max="14076" width="23.25" style="862" bestFit="1" customWidth="1"/>
    <col min="14077" max="14078" width="20.75" style="862" bestFit="1" customWidth="1"/>
    <col min="14079" max="14079" width="6.625" style="862" bestFit="1" customWidth="1"/>
    <col min="14080" max="14080" width="9" style="862"/>
    <col min="14081" max="14081" width="16.375" style="862" bestFit="1" customWidth="1"/>
    <col min="14082" max="14082" width="14.125" style="862" bestFit="1" customWidth="1"/>
    <col min="14083" max="14085" width="9.75" style="862" bestFit="1" customWidth="1"/>
    <col min="14086" max="14086" width="14.125" style="862" bestFit="1" customWidth="1"/>
    <col min="14087" max="14087" width="15.25" style="862" customWidth="1"/>
    <col min="14088" max="14088" width="14.125" style="862" bestFit="1" customWidth="1"/>
    <col min="14089" max="14089" width="15.25" style="862" bestFit="1" customWidth="1"/>
    <col min="14090" max="14092" width="13.625" style="862" bestFit="1" customWidth="1"/>
    <col min="14093" max="14093" width="12" style="862" bestFit="1" customWidth="1"/>
    <col min="14094" max="14094" width="22.125" style="862" bestFit="1" customWidth="1"/>
    <col min="14095" max="14096" width="30.125" style="862" bestFit="1" customWidth="1"/>
    <col min="14097" max="14098" width="21" style="862" bestFit="1" customWidth="1"/>
    <col min="14099" max="14099" width="18.75" style="862" bestFit="1" customWidth="1"/>
    <col min="14100" max="14100" width="21" style="862" bestFit="1" customWidth="1"/>
    <col min="14101" max="14102" width="9.75" style="862" bestFit="1" customWidth="1"/>
    <col min="14103" max="14103" width="18.875" style="862" bestFit="1" customWidth="1"/>
    <col min="14104" max="14104" width="9.75" style="862" bestFit="1" customWidth="1"/>
    <col min="14105" max="14105" width="18.875" style="862" bestFit="1" customWidth="1"/>
    <col min="14106" max="14107" width="9.75" style="862" bestFit="1" customWidth="1"/>
    <col min="14108" max="14109" width="12.125" style="862" bestFit="1" customWidth="1"/>
    <col min="14110" max="14110" width="7.125" style="862" bestFit="1" customWidth="1"/>
    <col min="14111" max="14111" width="9.75" style="862" bestFit="1" customWidth="1"/>
    <col min="14112" max="14112" width="15.5" style="862" bestFit="1" customWidth="1"/>
    <col min="14113" max="14113" width="19.375" style="862" bestFit="1" customWidth="1"/>
    <col min="14114" max="14114" width="5.75" style="862" bestFit="1" customWidth="1"/>
    <col min="14115" max="14115" width="9.75" style="862" bestFit="1" customWidth="1"/>
    <col min="14116" max="14116" width="11.875" style="862" bestFit="1" customWidth="1"/>
    <col min="14117" max="14117" width="9.125" style="862" bestFit="1" customWidth="1"/>
    <col min="14118" max="14118" width="10.5" style="862" bestFit="1" customWidth="1"/>
    <col min="14119" max="14119" width="16.375" style="862" bestFit="1" customWidth="1"/>
    <col min="14120" max="14120" width="12.125" style="862" bestFit="1" customWidth="1"/>
    <col min="14121" max="14121" width="10.375" style="862" bestFit="1" customWidth="1"/>
    <col min="14122" max="14122" width="11.875" style="862" bestFit="1" customWidth="1"/>
    <col min="14123" max="14131" width="16.375" style="862" bestFit="1" customWidth="1"/>
    <col min="14132" max="14132" width="10.625" style="862" bestFit="1" customWidth="1"/>
    <col min="14133" max="14133" width="11.875" style="862" bestFit="1" customWidth="1"/>
    <col min="14134" max="14134" width="16.375" style="862" bestFit="1" customWidth="1"/>
    <col min="14135" max="14135" width="20.75" style="862" bestFit="1" customWidth="1"/>
    <col min="14136" max="14136" width="16.375" style="862" bestFit="1" customWidth="1"/>
    <col min="14137" max="14137" width="20.75" style="862" bestFit="1" customWidth="1"/>
    <col min="14138" max="14138" width="16.375" style="862" bestFit="1" customWidth="1"/>
    <col min="14139" max="14139" width="20.75" style="862" bestFit="1" customWidth="1"/>
    <col min="14140" max="14140" width="16.375" style="862" bestFit="1" customWidth="1"/>
    <col min="14141" max="14141" width="20.75" style="862" bestFit="1" customWidth="1"/>
    <col min="14142" max="14142" width="16.375" style="862" bestFit="1" customWidth="1"/>
    <col min="14143" max="14143" width="20.75" style="862" bestFit="1" customWidth="1"/>
    <col min="14144" max="14144" width="14.125" style="862" bestFit="1" customWidth="1"/>
    <col min="14145" max="14145" width="18.625" style="862" bestFit="1" customWidth="1"/>
    <col min="14146" max="14146" width="16.375" style="862" bestFit="1" customWidth="1"/>
    <col min="14147" max="14147" width="20.75" style="862" bestFit="1" customWidth="1"/>
    <col min="14148" max="14148" width="16.375" style="862" bestFit="1" customWidth="1"/>
    <col min="14149" max="14149" width="20.75" style="862" bestFit="1" customWidth="1"/>
    <col min="14150" max="14155" width="23" style="862" bestFit="1" customWidth="1"/>
    <col min="14156" max="14157" width="18.625" style="862" bestFit="1" customWidth="1"/>
    <col min="14158" max="14158" width="10.5" style="862" bestFit="1" customWidth="1"/>
    <col min="14159" max="14159" width="11.875" style="862" bestFit="1" customWidth="1"/>
    <col min="14160" max="14160" width="10.5" style="862" bestFit="1" customWidth="1"/>
    <col min="14161" max="14162" width="11.875" style="862" bestFit="1" customWidth="1"/>
    <col min="14163" max="14163" width="16.375" style="862" bestFit="1" customWidth="1"/>
    <col min="14164" max="14164" width="17.875" style="862" bestFit="1" customWidth="1"/>
    <col min="14165" max="14165" width="22.25" style="862" bestFit="1" customWidth="1"/>
    <col min="14166" max="14166" width="7.75" style="862" bestFit="1" customWidth="1"/>
    <col min="14167" max="14169" width="11.875" style="862" bestFit="1" customWidth="1"/>
    <col min="14170" max="14170" width="16.375" style="862" bestFit="1" customWidth="1"/>
    <col min="14171" max="14173" width="11.875" style="862" bestFit="1" customWidth="1"/>
    <col min="14174" max="14174" width="14.125" style="862" bestFit="1" customWidth="1"/>
    <col min="14175" max="14175" width="11.875" style="862" bestFit="1" customWidth="1"/>
    <col min="14176" max="14176" width="16.375" style="862" bestFit="1" customWidth="1"/>
    <col min="14177" max="14177" width="18.625" style="862" bestFit="1" customWidth="1"/>
    <col min="14178" max="14178" width="10.5" style="862" bestFit="1" customWidth="1"/>
    <col min="14179" max="14179" width="14.25" style="862" bestFit="1" customWidth="1"/>
    <col min="14180" max="14181" width="13.375" style="862" bestFit="1" customWidth="1"/>
    <col min="14182" max="14182" width="16.375" style="862" bestFit="1" customWidth="1"/>
    <col min="14183" max="14183" width="16.5" style="862" bestFit="1" customWidth="1"/>
    <col min="14184" max="14185" width="20.125" style="862" bestFit="1" customWidth="1"/>
    <col min="14186" max="14187" width="23" style="862" bestFit="1" customWidth="1"/>
    <col min="14188" max="14188" width="18.625" style="862" bestFit="1" customWidth="1"/>
    <col min="14189" max="14189" width="9.25" style="862" bestFit="1" customWidth="1"/>
    <col min="14190" max="14190" width="7.25" style="862" bestFit="1" customWidth="1"/>
    <col min="14191" max="14191" width="10.375" style="862" bestFit="1" customWidth="1"/>
    <col min="14192" max="14193" width="11.875" style="862" bestFit="1" customWidth="1"/>
    <col min="14194" max="14194" width="14.375" style="862" bestFit="1" customWidth="1"/>
    <col min="14195" max="14195" width="11.875" style="862" bestFit="1" customWidth="1"/>
    <col min="14196" max="14197" width="16.375" style="862" bestFit="1" customWidth="1"/>
    <col min="14198" max="14198" width="11.875" style="862" bestFit="1" customWidth="1"/>
    <col min="14199" max="14200" width="16.375" style="862" bestFit="1" customWidth="1"/>
    <col min="14201" max="14201" width="17.875" style="862" bestFit="1" customWidth="1"/>
    <col min="14202" max="14202" width="16.375" style="862" bestFit="1" customWidth="1"/>
    <col min="14203" max="14203" width="17.875" style="862" bestFit="1" customWidth="1"/>
    <col min="14204" max="14204" width="5.75" style="862" bestFit="1" customWidth="1"/>
    <col min="14205" max="14206" width="9.75" style="862" bestFit="1" customWidth="1"/>
    <col min="14207" max="14207" width="7.75" style="862" bestFit="1" customWidth="1"/>
    <col min="14208" max="14208" width="9.75" style="862" bestFit="1" customWidth="1"/>
    <col min="14209" max="14209" width="59.375" style="862" bestFit="1" customWidth="1"/>
    <col min="14210" max="14210" width="45.5" style="862" bestFit="1" customWidth="1"/>
    <col min="14211" max="14211" width="27.625" style="862" bestFit="1" customWidth="1"/>
    <col min="14212" max="14212" width="11.875" style="862" bestFit="1" customWidth="1"/>
    <col min="14213" max="14216" width="14.125" style="862" bestFit="1" customWidth="1"/>
    <col min="14217" max="14217" width="15.625" style="862" bestFit="1" customWidth="1"/>
    <col min="14218" max="14218" width="14.125" style="862" bestFit="1" customWidth="1"/>
    <col min="14219" max="14220" width="19.625" style="862" bestFit="1" customWidth="1"/>
    <col min="14221" max="14221" width="21.875" style="862" bestFit="1" customWidth="1"/>
    <col min="14222" max="14222" width="19.375" style="862" bestFit="1" customWidth="1"/>
    <col min="14223" max="14223" width="16.375" style="862" bestFit="1" customWidth="1"/>
    <col min="14224" max="14224" width="23" style="862" bestFit="1" customWidth="1"/>
    <col min="14225" max="14226" width="14.125" style="862" bestFit="1" customWidth="1"/>
    <col min="14227" max="14227" width="23.25" style="862" bestFit="1" customWidth="1"/>
    <col min="14228" max="14229" width="14.375" style="862" bestFit="1" customWidth="1"/>
    <col min="14230" max="14230" width="23.125" style="862" bestFit="1" customWidth="1"/>
    <col min="14231" max="14231" width="18.875" style="862" bestFit="1" customWidth="1"/>
    <col min="14232" max="14232" width="14.375" style="862" bestFit="1" customWidth="1"/>
    <col min="14233" max="14233" width="16.5" style="862" bestFit="1" customWidth="1"/>
    <col min="14234" max="14234" width="25.25" style="862" bestFit="1" customWidth="1"/>
    <col min="14235" max="14236" width="18.625" style="862" bestFit="1" customWidth="1"/>
    <col min="14237" max="14237" width="23" style="862" bestFit="1" customWidth="1"/>
    <col min="14238" max="14239" width="26.75" style="862" bestFit="1" customWidth="1"/>
    <col min="14240" max="14240" width="25.25" style="862" bestFit="1" customWidth="1"/>
    <col min="14241" max="14241" width="29.625" style="862" bestFit="1" customWidth="1"/>
    <col min="14242" max="14242" width="25.25" style="862" bestFit="1" customWidth="1"/>
    <col min="14243" max="14243" width="29.625" style="862" bestFit="1" customWidth="1"/>
    <col min="14244" max="14247" width="20.875" style="862" bestFit="1" customWidth="1"/>
    <col min="14248" max="14248" width="13.875" style="862" bestFit="1" customWidth="1"/>
    <col min="14249" max="14249" width="16.5" style="862" bestFit="1" customWidth="1"/>
    <col min="14250" max="14250" width="7.75" style="862" bestFit="1" customWidth="1"/>
    <col min="14251" max="14251" width="20.75" style="862" bestFit="1" customWidth="1"/>
    <col min="14252" max="14254" width="16.375" style="862" bestFit="1" customWidth="1"/>
    <col min="14255" max="14258" width="31" style="862" bestFit="1" customWidth="1"/>
    <col min="14259" max="14260" width="18.625" style="862" bestFit="1" customWidth="1"/>
    <col min="14261" max="14261" width="16.375" style="862" bestFit="1" customWidth="1"/>
    <col min="14262" max="14263" width="18.625" style="862" bestFit="1" customWidth="1"/>
    <col min="14264" max="14264" width="16.375" style="862" bestFit="1" customWidth="1"/>
    <col min="14265" max="14266" width="18.625" style="862" bestFit="1" customWidth="1"/>
    <col min="14267" max="14267" width="20.75" style="862" bestFit="1" customWidth="1"/>
    <col min="14268" max="14269" width="23" style="862" bestFit="1" customWidth="1"/>
    <col min="14270" max="14270" width="25.25" style="862" bestFit="1" customWidth="1"/>
    <col min="14271" max="14271" width="23" style="862" bestFit="1" customWidth="1"/>
    <col min="14272" max="14272" width="20.75" style="862" bestFit="1" customWidth="1"/>
    <col min="14273" max="14274" width="23" style="862" bestFit="1" customWidth="1"/>
    <col min="14275" max="14275" width="25.25" style="862" bestFit="1" customWidth="1"/>
    <col min="14276" max="14276" width="23" style="862" bestFit="1" customWidth="1"/>
    <col min="14277" max="14277" width="18.625" style="862" bestFit="1" customWidth="1"/>
    <col min="14278" max="14280" width="20.75" style="862" bestFit="1" customWidth="1"/>
    <col min="14281" max="14281" width="19.75" style="862" bestFit="1" customWidth="1"/>
    <col min="14282" max="14283" width="22" style="862" bestFit="1" customWidth="1"/>
    <col min="14284" max="14284" width="14.125" style="862" bestFit="1" customWidth="1"/>
    <col min="14285" max="14286" width="20.75" style="862" bestFit="1" customWidth="1"/>
    <col min="14287" max="14288" width="18.625" style="862" bestFit="1" customWidth="1"/>
    <col min="14289" max="14291" width="20.75" style="862" bestFit="1" customWidth="1"/>
    <col min="14292" max="14293" width="23" style="862" bestFit="1" customWidth="1"/>
    <col min="14294" max="14294" width="20.75" style="862" bestFit="1" customWidth="1"/>
    <col min="14295" max="14296" width="23" style="862" bestFit="1" customWidth="1"/>
    <col min="14297" max="14297" width="25.25" style="862" bestFit="1" customWidth="1"/>
    <col min="14298" max="14299" width="23" style="862" bestFit="1" customWidth="1"/>
    <col min="14300" max="14302" width="25.25" style="862" bestFit="1" customWidth="1"/>
    <col min="14303" max="14304" width="27.5" style="862" bestFit="1" customWidth="1"/>
    <col min="14305" max="14305" width="25.25" style="862" bestFit="1" customWidth="1"/>
    <col min="14306" max="14307" width="27.5" style="862" bestFit="1" customWidth="1"/>
    <col min="14308" max="14308" width="29.625" style="862" bestFit="1" customWidth="1"/>
    <col min="14309" max="14309" width="27.5" style="862" bestFit="1" customWidth="1"/>
    <col min="14310" max="14310" width="24.5" style="862" bestFit="1" customWidth="1"/>
    <col min="14311" max="14311" width="29" style="862" bestFit="1" customWidth="1"/>
    <col min="14312" max="14313" width="20.75" style="862" bestFit="1" customWidth="1"/>
    <col min="14314" max="14314" width="27.5" style="862" bestFit="1" customWidth="1"/>
    <col min="14315" max="14316" width="23" style="862" bestFit="1" customWidth="1"/>
    <col min="14317" max="14317" width="29.625" style="862" bestFit="1" customWidth="1"/>
    <col min="14318" max="14318" width="9.125" style="862" bestFit="1" customWidth="1"/>
    <col min="14319" max="14321" width="18.125" style="862" bestFit="1" customWidth="1"/>
    <col min="14322" max="14322" width="20.375" style="862" bestFit="1" customWidth="1"/>
    <col min="14323" max="14323" width="25.25" style="862" bestFit="1" customWidth="1"/>
    <col min="14324" max="14324" width="27.5" style="862" bestFit="1" customWidth="1"/>
    <col min="14325" max="14326" width="9.125" style="862" bestFit="1" customWidth="1"/>
    <col min="14327" max="14327" width="11.25" style="862" bestFit="1" customWidth="1"/>
    <col min="14328" max="14328" width="15" style="862" bestFit="1" customWidth="1"/>
    <col min="14329" max="14329" width="16.375" style="862" bestFit="1" customWidth="1"/>
    <col min="14330" max="14332" width="23.25" style="862" bestFit="1" customWidth="1"/>
    <col min="14333" max="14334" width="20.75" style="862" bestFit="1" customWidth="1"/>
    <col min="14335" max="14335" width="6.625" style="862" bestFit="1" customWidth="1"/>
    <col min="14336" max="14336" width="9" style="862"/>
    <col min="14337" max="14337" width="16.375" style="862" bestFit="1" customWidth="1"/>
    <col min="14338" max="14338" width="14.125" style="862" bestFit="1" customWidth="1"/>
    <col min="14339" max="14341" width="9.75" style="862" bestFit="1" customWidth="1"/>
    <col min="14342" max="14342" width="14.125" style="862" bestFit="1" customWidth="1"/>
    <col min="14343" max="14343" width="15.25" style="862" customWidth="1"/>
    <col min="14344" max="14344" width="14.125" style="862" bestFit="1" customWidth="1"/>
    <col min="14345" max="14345" width="15.25" style="862" bestFit="1" customWidth="1"/>
    <col min="14346" max="14348" width="13.625" style="862" bestFit="1" customWidth="1"/>
    <col min="14349" max="14349" width="12" style="862" bestFit="1" customWidth="1"/>
    <col min="14350" max="14350" width="22.125" style="862" bestFit="1" customWidth="1"/>
    <col min="14351" max="14352" width="30.125" style="862" bestFit="1" customWidth="1"/>
    <col min="14353" max="14354" width="21" style="862" bestFit="1" customWidth="1"/>
    <col min="14355" max="14355" width="18.75" style="862" bestFit="1" customWidth="1"/>
    <col min="14356" max="14356" width="21" style="862" bestFit="1" customWidth="1"/>
    <col min="14357" max="14358" width="9.75" style="862" bestFit="1" customWidth="1"/>
    <col min="14359" max="14359" width="18.875" style="862" bestFit="1" customWidth="1"/>
    <col min="14360" max="14360" width="9.75" style="862" bestFit="1" customWidth="1"/>
    <col min="14361" max="14361" width="18.875" style="862" bestFit="1" customWidth="1"/>
    <col min="14362" max="14363" width="9.75" style="862" bestFit="1" customWidth="1"/>
    <col min="14364" max="14365" width="12.125" style="862" bestFit="1" customWidth="1"/>
    <col min="14366" max="14366" width="7.125" style="862" bestFit="1" customWidth="1"/>
    <col min="14367" max="14367" width="9.75" style="862" bestFit="1" customWidth="1"/>
    <col min="14368" max="14368" width="15.5" style="862" bestFit="1" customWidth="1"/>
    <col min="14369" max="14369" width="19.375" style="862" bestFit="1" customWidth="1"/>
    <col min="14370" max="14370" width="5.75" style="862" bestFit="1" customWidth="1"/>
    <col min="14371" max="14371" width="9.75" style="862" bestFit="1" customWidth="1"/>
    <col min="14372" max="14372" width="11.875" style="862" bestFit="1" customWidth="1"/>
    <col min="14373" max="14373" width="9.125" style="862" bestFit="1" customWidth="1"/>
    <col min="14374" max="14374" width="10.5" style="862" bestFit="1" customWidth="1"/>
    <col min="14375" max="14375" width="16.375" style="862" bestFit="1" customWidth="1"/>
    <col min="14376" max="14376" width="12.125" style="862" bestFit="1" customWidth="1"/>
    <col min="14377" max="14377" width="10.375" style="862" bestFit="1" customWidth="1"/>
    <col min="14378" max="14378" width="11.875" style="862" bestFit="1" customWidth="1"/>
    <col min="14379" max="14387" width="16.375" style="862" bestFit="1" customWidth="1"/>
    <col min="14388" max="14388" width="10.625" style="862" bestFit="1" customWidth="1"/>
    <col min="14389" max="14389" width="11.875" style="862" bestFit="1" customWidth="1"/>
    <col min="14390" max="14390" width="16.375" style="862" bestFit="1" customWidth="1"/>
    <col min="14391" max="14391" width="20.75" style="862" bestFit="1" customWidth="1"/>
    <col min="14392" max="14392" width="16.375" style="862" bestFit="1" customWidth="1"/>
    <col min="14393" max="14393" width="20.75" style="862" bestFit="1" customWidth="1"/>
    <col min="14394" max="14394" width="16.375" style="862" bestFit="1" customWidth="1"/>
    <col min="14395" max="14395" width="20.75" style="862" bestFit="1" customWidth="1"/>
    <col min="14396" max="14396" width="16.375" style="862" bestFit="1" customWidth="1"/>
    <col min="14397" max="14397" width="20.75" style="862" bestFit="1" customWidth="1"/>
    <col min="14398" max="14398" width="16.375" style="862" bestFit="1" customWidth="1"/>
    <col min="14399" max="14399" width="20.75" style="862" bestFit="1" customWidth="1"/>
    <col min="14400" max="14400" width="14.125" style="862" bestFit="1" customWidth="1"/>
    <col min="14401" max="14401" width="18.625" style="862" bestFit="1" customWidth="1"/>
    <col min="14402" max="14402" width="16.375" style="862" bestFit="1" customWidth="1"/>
    <col min="14403" max="14403" width="20.75" style="862" bestFit="1" customWidth="1"/>
    <col min="14404" max="14404" width="16.375" style="862" bestFit="1" customWidth="1"/>
    <col min="14405" max="14405" width="20.75" style="862" bestFit="1" customWidth="1"/>
    <col min="14406" max="14411" width="23" style="862" bestFit="1" customWidth="1"/>
    <col min="14412" max="14413" width="18.625" style="862" bestFit="1" customWidth="1"/>
    <col min="14414" max="14414" width="10.5" style="862" bestFit="1" customWidth="1"/>
    <col min="14415" max="14415" width="11.875" style="862" bestFit="1" customWidth="1"/>
    <col min="14416" max="14416" width="10.5" style="862" bestFit="1" customWidth="1"/>
    <col min="14417" max="14418" width="11.875" style="862" bestFit="1" customWidth="1"/>
    <col min="14419" max="14419" width="16.375" style="862" bestFit="1" customWidth="1"/>
    <col min="14420" max="14420" width="17.875" style="862" bestFit="1" customWidth="1"/>
    <col min="14421" max="14421" width="22.25" style="862" bestFit="1" customWidth="1"/>
    <col min="14422" max="14422" width="7.75" style="862" bestFit="1" customWidth="1"/>
    <col min="14423" max="14425" width="11.875" style="862" bestFit="1" customWidth="1"/>
    <col min="14426" max="14426" width="16.375" style="862" bestFit="1" customWidth="1"/>
    <col min="14427" max="14429" width="11.875" style="862" bestFit="1" customWidth="1"/>
    <col min="14430" max="14430" width="14.125" style="862" bestFit="1" customWidth="1"/>
    <col min="14431" max="14431" width="11.875" style="862" bestFit="1" customWidth="1"/>
    <col min="14432" max="14432" width="16.375" style="862" bestFit="1" customWidth="1"/>
    <col min="14433" max="14433" width="18.625" style="862" bestFit="1" customWidth="1"/>
    <col min="14434" max="14434" width="10.5" style="862" bestFit="1" customWidth="1"/>
    <col min="14435" max="14435" width="14.25" style="862" bestFit="1" customWidth="1"/>
    <col min="14436" max="14437" width="13.375" style="862" bestFit="1" customWidth="1"/>
    <col min="14438" max="14438" width="16.375" style="862" bestFit="1" customWidth="1"/>
    <col min="14439" max="14439" width="16.5" style="862" bestFit="1" customWidth="1"/>
    <col min="14440" max="14441" width="20.125" style="862" bestFit="1" customWidth="1"/>
    <col min="14442" max="14443" width="23" style="862" bestFit="1" customWidth="1"/>
    <col min="14444" max="14444" width="18.625" style="862" bestFit="1" customWidth="1"/>
    <col min="14445" max="14445" width="9.25" style="862" bestFit="1" customWidth="1"/>
    <col min="14446" max="14446" width="7.25" style="862" bestFit="1" customWidth="1"/>
    <col min="14447" max="14447" width="10.375" style="862" bestFit="1" customWidth="1"/>
    <col min="14448" max="14449" width="11.875" style="862" bestFit="1" customWidth="1"/>
    <col min="14450" max="14450" width="14.375" style="862" bestFit="1" customWidth="1"/>
    <col min="14451" max="14451" width="11.875" style="862" bestFit="1" customWidth="1"/>
    <col min="14452" max="14453" width="16.375" style="862" bestFit="1" customWidth="1"/>
    <col min="14454" max="14454" width="11.875" style="862" bestFit="1" customWidth="1"/>
    <col min="14455" max="14456" width="16.375" style="862" bestFit="1" customWidth="1"/>
    <col min="14457" max="14457" width="17.875" style="862" bestFit="1" customWidth="1"/>
    <col min="14458" max="14458" width="16.375" style="862" bestFit="1" customWidth="1"/>
    <col min="14459" max="14459" width="17.875" style="862" bestFit="1" customWidth="1"/>
    <col min="14460" max="14460" width="5.75" style="862" bestFit="1" customWidth="1"/>
    <col min="14461" max="14462" width="9.75" style="862" bestFit="1" customWidth="1"/>
    <col min="14463" max="14463" width="7.75" style="862" bestFit="1" customWidth="1"/>
    <col min="14464" max="14464" width="9.75" style="862" bestFit="1" customWidth="1"/>
    <col min="14465" max="14465" width="59.375" style="862" bestFit="1" customWidth="1"/>
    <col min="14466" max="14466" width="45.5" style="862" bestFit="1" customWidth="1"/>
    <col min="14467" max="14467" width="27.625" style="862" bestFit="1" customWidth="1"/>
    <col min="14468" max="14468" width="11.875" style="862" bestFit="1" customWidth="1"/>
    <col min="14469" max="14472" width="14.125" style="862" bestFit="1" customWidth="1"/>
    <col min="14473" max="14473" width="15.625" style="862" bestFit="1" customWidth="1"/>
    <col min="14474" max="14474" width="14.125" style="862" bestFit="1" customWidth="1"/>
    <col min="14475" max="14476" width="19.625" style="862" bestFit="1" customWidth="1"/>
    <col min="14477" max="14477" width="21.875" style="862" bestFit="1" customWidth="1"/>
    <col min="14478" max="14478" width="19.375" style="862" bestFit="1" customWidth="1"/>
    <col min="14479" max="14479" width="16.375" style="862" bestFit="1" customWidth="1"/>
    <col min="14480" max="14480" width="23" style="862" bestFit="1" customWidth="1"/>
    <col min="14481" max="14482" width="14.125" style="862" bestFit="1" customWidth="1"/>
    <col min="14483" max="14483" width="23.25" style="862" bestFit="1" customWidth="1"/>
    <col min="14484" max="14485" width="14.375" style="862" bestFit="1" customWidth="1"/>
    <col min="14486" max="14486" width="23.125" style="862" bestFit="1" customWidth="1"/>
    <col min="14487" max="14487" width="18.875" style="862" bestFit="1" customWidth="1"/>
    <col min="14488" max="14488" width="14.375" style="862" bestFit="1" customWidth="1"/>
    <col min="14489" max="14489" width="16.5" style="862" bestFit="1" customWidth="1"/>
    <col min="14490" max="14490" width="25.25" style="862" bestFit="1" customWidth="1"/>
    <col min="14491" max="14492" width="18.625" style="862" bestFit="1" customWidth="1"/>
    <col min="14493" max="14493" width="23" style="862" bestFit="1" customWidth="1"/>
    <col min="14494" max="14495" width="26.75" style="862" bestFit="1" customWidth="1"/>
    <col min="14496" max="14496" width="25.25" style="862" bestFit="1" customWidth="1"/>
    <col min="14497" max="14497" width="29.625" style="862" bestFit="1" customWidth="1"/>
    <col min="14498" max="14498" width="25.25" style="862" bestFit="1" customWidth="1"/>
    <col min="14499" max="14499" width="29.625" style="862" bestFit="1" customWidth="1"/>
    <col min="14500" max="14503" width="20.875" style="862" bestFit="1" customWidth="1"/>
    <col min="14504" max="14504" width="13.875" style="862" bestFit="1" customWidth="1"/>
    <col min="14505" max="14505" width="16.5" style="862" bestFit="1" customWidth="1"/>
    <col min="14506" max="14506" width="7.75" style="862" bestFit="1" customWidth="1"/>
    <col min="14507" max="14507" width="20.75" style="862" bestFit="1" customWidth="1"/>
    <col min="14508" max="14510" width="16.375" style="862" bestFit="1" customWidth="1"/>
    <col min="14511" max="14514" width="31" style="862" bestFit="1" customWidth="1"/>
    <col min="14515" max="14516" width="18.625" style="862" bestFit="1" customWidth="1"/>
    <col min="14517" max="14517" width="16.375" style="862" bestFit="1" customWidth="1"/>
    <col min="14518" max="14519" width="18.625" style="862" bestFit="1" customWidth="1"/>
    <col min="14520" max="14520" width="16.375" style="862" bestFit="1" customWidth="1"/>
    <col min="14521" max="14522" width="18.625" style="862" bestFit="1" customWidth="1"/>
    <col min="14523" max="14523" width="20.75" style="862" bestFit="1" customWidth="1"/>
    <col min="14524" max="14525" width="23" style="862" bestFit="1" customWidth="1"/>
    <col min="14526" max="14526" width="25.25" style="862" bestFit="1" customWidth="1"/>
    <col min="14527" max="14527" width="23" style="862" bestFit="1" customWidth="1"/>
    <col min="14528" max="14528" width="20.75" style="862" bestFit="1" customWidth="1"/>
    <col min="14529" max="14530" width="23" style="862" bestFit="1" customWidth="1"/>
    <col min="14531" max="14531" width="25.25" style="862" bestFit="1" customWidth="1"/>
    <col min="14532" max="14532" width="23" style="862" bestFit="1" customWidth="1"/>
    <col min="14533" max="14533" width="18.625" style="862" bestFit="1" customWidth="1"/>
    <col min="14534" max="14536" width="20.75" style="862" bestFit="1" customWidth="1"/>
    <col min="14537" max="14537" width="19.75" style="862" bestFit="1" customWidth="1"/>
    <col min="14538" max="14539" width="22" style="862" bestFit="1" customWidth="1"/>
    <col min="14540" max="14540" width="14.125" style="862" bestFit="1" customWidth="1"/>
    <col min="14541" max="14542" width="20.75" style="862" bestFit="1" customWidth="1"/>
    <col min="14543" max="14544" width="18.625" style="862" bestFit="1" customWidth="1"/>
    <col min="14545" max="14547" width="20.75" style="862" bestFit="1" customWidth="1"/>
    <col min="14548" max="14549" width="23" style="862" bestFit="1" customWidth="1"/>
    <col min="14550" max="14550" width="20.75" style="862" bestFit="1" customWidth="1"/>
    <col min="14551" max="14552" width="23" style="862" bestFit="1" customWidth="1"/>
    <col min="14553" max="14553" width="25.25" style="862" bestFit="1" customWidth="1"/>
    <col min="14554" max="14555" width="23" style="862" bestFit="1" customWidth="1"/>
    <col min="14556" max="14558" width="25.25" style="862" bestFit="1" customWidth="1"/>
    <col min="14559" max="14560" width="27.5" style="862" bestFit="1" customWidth="1"/>
    <col min="14561" max="14561" width="25.25" style="862" bestFit="1" customWidth="1"/>
    <col min="14562" max="14563" width="27.5" style="862" bestFit="1" customWidth="1"/>
    <col min="14564" max="14564" width="29.625" style="862" bestFit="1" customWidth="1"/>
    <col min="14565" max="14565" width="27.5" style="862" bestFit="1" customWidth="1"/>
    <col min="14566" max="14566" width="24.5" style="862" bestFit="1" customWidth="1"/>
    <col min="14567" max="14567" width="29" style="862" bestFit="1" customWidth="1"/>
    <col min="14568" max="14569" width="20.75" style="862" bestFit="1" customWidth="1"/>
    <col min="14570" max="14570" width="27.5" style="862" bestFit="1" customWidth="1"/>
    <col min="14571" max="14572" width="23" style="862" bestFit="1" customWidth="1"/>
    <col min="14573" max="14573" width="29.625" style="862" bestFit="1" customWidth="1"/>
    <col min="14574" max="14574" width="9.125" style="862" bestFit="1" customWidth="1"/>
    <col min="14575" max="14577" width="18.125" style="862" bestFit="1" customWidth="1"/>
    <col min="14578" max="14578" width="20.375" style="862" bestFit="1" customWidth="1"/>
    <col min="14579" max="14579" width="25.25" style="862" bestFit="1" customWidth="1"/>
    <col min="14580" max="14580" width="27.5" style="862" bestFit="1" customWidth="1"/>
    <col min="14581" max="14582" width="9.125" style="862" bestFit="1" customWidth="1"/>
    <col min="14583" max="14583" width="11.25" style="862" bestFit="1" customWidth="1"/>
    <col min="14584" max="14584" width="15" style="862" bestFit="1" customWidth="1"/>
    <col min="14585" max="14585" width="16.375" style="862" bestFit="1" customWidth="1"/>
    <col min="14586" max="14588" width="23.25" style="862" bestFit="1" customWidth="1"/>
    <col min="14589" max="14590" width="20.75" style="862" bestFit="1" customWidth="1"/>
    <col min="14591" max="14591" width="6.625" style="862" bestFit="1" customWidth="1"/>
    <col min="14592" max="14592" width="9" style="862"/>
    <col min="14593" max="14593" width="16.375" style="862" bestFit="1" customWidth="1"/>
    <col min="14594" max="14594" width="14.125" style="862" bestFit="1" customWidth="1"/>
    <col min="14595" max="14597" width="9.75" style="862" bestFit="1" customWidth="1"/>
    <col min="14598" max="14598" width="14.125" style="862" bestFit="1" customWidth="1"/>
    <col min="14599" max="14599" width="15.25" style="862" customWidth="1"/>
    <col min="14600" max="14600" width="14.125" style="862" bestFit="1" customWidth="1"/>
    <col min="14601" max="14601" width="15.25" style="862" bestFit="1" customWidth="1"/>
    <col min="14602" max="14604" width="13.625" style="862" bestFit="1" customWidth="1"/>
    <col min="14605" max="14605" width="12" style="862" bestFit="1" customWidth="1"/>
    <col min="14606" max="14606" width="22.125" style="862" bestFit="1" customWidth="1"/>
    <col min="14607" max="14608" width="30.125" style="862" bestFit="1" customWidth="1"/>
    <col min="14609" max="14610" width="21" style="862" bestFit="1" customWidth="1"/>
    <col min="14611" max="14611" width="18.75" style="862" bestFit="1" customWidth="1"/>
    <col min="14612" max="14612" width="21" style="862" bestFit="1" customWidth="1"/>
    <col min="14613" max="14614" width="9.75" style="862" bestFit="1" customWidth="1"/>
    <col min="14615" max="14615" width="18.875" style="862" bestFit="1" customWidth="1"/>
    <col min="14616" max="14616" width="9.75" style="862" bestFit="1" customWidth="1"/>
    <col min="14617" max="14617" width="18.875" style="862" bestFit="1" customWidth="1"/>
    <col min="14618" max="14619" width="9.75" style="862" bestFit="1" customWidth="1"/>
    <col min="14620" max="14621" width="12.125" style="862" bestFit="1" customWidth="1"/>
    <col min="14622" max="14622" width="7.125" style="862" bestFit="1" customWidth="1"/>
    <col min="14623" max="14623" width="9.75" style="862" bestFit="1" customWidth="1"/>
    <col min="14624" max="14624" width="15.5" style="862" bestFit="1" customWidth="1"/>
    <col min="14625" max="14625" width="19.375" style="862" bestFit="1" customWidth="1"/>
    <col min="14626" max="14626" width="5.75" style="862" bestFit="1" customWidth="1"/>
    <col min="14627" max="14627" width="9.75" style="862" bestFit="1" customWidth="1"/>
    <col min="14628" max="14628" width="11.875" style="862" bestFit="1" customWidth="1"/>
    <col min="14629" max="14629" width="9.125" style="862" bestFit="1" customWidth="1"/>
    <col min="14630" max="14630" width="10.5" style="862" bestFit="1" customWidth="1"/>
    <col min="14631" max="14631" width="16.375" style="862" bestFit="1" customWidth="1"/>
    <col min="14632" max="14632" width="12.125" style="862" bestFit="1" customWidth="1"/>
    <col min="14633" max="14633" width="10.375" style="862" bestFit="1" customWidth="1"/>
    <col min="14634" max="14634" width="11.875" style="862" bestFit="1" customWidth="1"/>
    <col min="14635" max="14643" width="16.375" style="862" bestFit="1" customWidth="1"/>
    <col min="14644" max="14644" width="10.625" style="862" bestFit="1" customWidth="1"/>
    <col min="14645" max="14645" width="11.875" style="862" bestFit="1" customWidth="1"/>
    <col min="14646" max="14646" width="16.375" style="862" bestFit="1" customWidth="1"/>
    <col min="14647" max="14647" width="20.75" style="862" bestFit="1" customWidth="1"/>
    <col min="14648" max="14648" width="16.375" style="862" bestFit="1" customWidth="1"/>
    <col min="14649" max="14649" width="20.75" style="862" bestFit="1" customWidth="1"/>
    <col min="14650" max="14650" width="16.375" style="862" bestFit="1" customWidth="1"/>
    <col min="14651" max="14651" width="20.75" style="862" bestFit="1" customWidth="1"/>
    <col min="14652" max="14652" width="16.375" style="862" bestFit="1" customWidth="1"/>
    <col min="14653" max="14653" width="20.75" style="862" bestFit="1" customWidth="1"/>
    <col min="14654" max="14654" width="16.375" style="862" bestFit="1" customWidth="1"/>
    <col min="14655" max="14655" width="20.75" style="862" bestFit="1" customWidth="1"/>
    <col min="14656" max="14656" width="14.125" style="862" bestFit="1" customWidth="1"/>
    <col min="14657" max="14657" width="18.625" style="862" bestFit="1" customWidth="1"/>
    <col min="14658" max="14658" width="16.375" style="862" bestFit="1" customWidth="1"/>
    <col min="14659" max="14659" width="20.75" style="862" bestFit="1" customWidth="1"/>
    <col min="14660" max="14660" width="16.375" style="862" bestFit="1" customWidth="1"/>
    <col min="14661" max="14661" width="20.75" style="862" bestFit="1" customWidth="1"/>
    <col min="14662" max="14667" width="23" style="862" bestFit="1" customWidth="1"/>
    <col min="14668" max="14669" width="18.625" style="862" bestFit="1" customWidth="1"/>
    <col min="14670" max="14670" width="10.5" style="862" bestFit="1" customWidth="1"/>
    <col min="14671" max="14671" width="11.875" style="862" bestFit="1" customWidth="1"/>
    <col min="14672" max="14672" width="10.5" style="862" bestFit="1" customWidth="1"/>
    <col min="14673" max="14674" width="11.875" style="862" bestFit="1" customWidth="1"/>
    <col min="14675" max="14675" width="16.375" style="862" bestFit="1" customWidth="1"/>
    <col min="14676" max="14676" width="17.875" style="862" bestFit="1" customWidth="1"/>
    <col min="14677" max="14677" width="22.25" style="862" bestFit="1" customWidth="1"/>
    <col min="14678" max="14678" width="7.75" style="862" bestFit="1" customWidth="1"/>
    <col min="14679" max="14681" width="11.875" style="862" bestFit="1" customWidth="1"/>
    <col min="14682" max="14682" width="16.375" style="862" bestFit="1" customWidth="1"/>
    <col min="14683" max="14685" width="11.875" style="862" bestFit="1" customWidth="1"/>
    <col min="14686" max="14686" width="14.125" style="862" bestFit="1" customWidth="1"/>
    <col min="14687" max="14687" width="11.875" style="862" bestFit="1" customWidth="1"/>
    <col min="14688" max="14688" width="16.375" style="862" bestFit="1" customWidth="1"/>
    <col min="14689" max="14689" width="18.625" style="862" bestFit="1" customWidth="1"/>
    <col min="14690" max="14690" width="10.5" style="862" bestFit="1" customWidth="1"/>
    <col min="14691" max="14691" width="14.25" style="862" bestFit="1" customWidth="1"/>
    <col min="14692" max="14693" width="13.375" style="862" bestFit="1" customWidth="1"/>
    <col min="14694" max="14694" width="16.375" style="862" bestFit="1" customWidth="1"/>
    <col min="14695" max="14695" width="16.5" style="862" bestFit="1" customWidth="1"/>
    <col min="14696" max="14697" width="20.125" style="862" bestFit="1" customWidth="1"/>
    <col min="14698" max="14699" width="23" style="862" bestFit="1" customWidth="1"/>
    <col min="14700" max="14700" width="18.625" style="862" bestFit="1" customWidth="1"/>
    <col min="14701" max="14701" width="9.25" style="862" bestFit="1" customWidth="1"/>
    <col min="14702" max="14702" width="7.25" style="862" bestFit="1" customWidth="1"/>
    <col min="14703" max="14703" width="10.375" style="862" bestFit="1" customWidth="1"/>
    <col min="14704" max="14705" width="11.875" style="862" bestFit="1" customWidth="1"/>
    <col min="14706" max="14706" width="14.375" style="862" bestFit="1" customWidth="1"/>
    <col min="14707" max="14707" width="11.875" style="862" bestFit="1" customWidth="1"/>
    <col min="14708" max="14709" width="16.375" style="862" bestFit="1" customWidth="1"/>
    <col min="14710" max="14710" width="11.875" style="862" bestFit="1" customWidth="1"/>
    <col min="14711" max="14712" width="16.375" style="862" bestFit="1" customWidth="1"/>
    <col min="14713" max="14713" width="17.875" style="862" bestFit="1" customWidth="1"/>
    <col min="14714" max="14714" width="16.375" style="862" bestFit="1" customWidth="1"/>
    <col min="14715" max="14715" width="17.875" style="862" bestFit="1" customWidth="1"/>
    <col min="14716" max="14716" width="5.75" style="862" bestFit="1" customWidth="1"/>
    <col min="14717" max="14718" width="9.75" style="862" bestFit="1" customWidth="1"/>
    <col min="14719" max="14719" width="7.75" style="862" bestFit="1" customWidth="1"/>
    <col min="14720" max="14720" width="9.75" style="862" bestFit="1" customWidth="1"/>
    <col min="14721" max="14721" width="59.375" style="862" bestFit="1" customWidth="1"/>
    <col min="14722" max="14722" width="45.5" style="862" bestFit="1" customWidth="1"/>
    <col min="14723" max="14723" width="27.625" style="862" bestFit="1" customWidth="1"/>
    <col min="14724" max="14724" width="11.875" style="862" bestFit="1" customWidth="1"/>
    <col min="14725" max="14728" width="14.125" style="862" bestFit="1" customWidth="1"/>
    <col min="14729" max="14729" width="15.625" style="862" bestFit="1" customWidth="1"/>
    <col min="14730" max="14730" width="14.125" style="862" bestFit="1" customWidth="1"/>
    <col min="14731" max="14732" width="19.625" style="862" bestFit="1" customWidth="1"/>
    <col min="14733" max="14733" width="21.875" style="862" bestFit="1" customWidth="1"/>
    <col min="14734" max="14734" width="19.375" style="862" bestFit="1" customWidth="1"/>
    <col min="14735" max="14735" width="16.375" style="862" bestFit="1" customWidth="1"/>
    <col min="14736" max="14736" width="23" style="862" bestFit="1" customWidth="1"/>
    <col min="14737" max="14738" width="14.125" style="862" bestFit="1" customWidth="1"/>
    <col min="14739" max="14739" width="23.25" style="862" bestFit="1" customWidth="1"/>
    <col min="14740" max="14741" width="14.375" style="862" bestFit="1" customWidth="1"/>
    <col min="14742" max="14742" width="23.125" style="862" bestFit="1" customWidth="1"/>
    <col min="14743" max="14743" width="18.875" style="862" bestFit="1" customWidth="1"/>
    <col min="14744" max="14744" width="14.375" style="862" bestFit="1" customWidth="1"/>
    <col min="14745" max="14745" width="16.5" style="862" bestFit="1" customWidth="1"/>
    <col min="14746" max="14746" width="25.25" style="862" bestFit="1" customWidth="1"/>
    <col min="14747" max="14748" width="18.625" style="862" bestFit="1" customWidth="1"/>
    <col min="14749" max="14749" width="23" style="862" bestFit="1" customWidth="1"/>
    <col min="14750" max="14751" width="26.75" style="862" bestFit="1" customWidth="1"/>
    <col min="14752" max="14752" width="25.25" style="862" bestFit="1" customWidth="1"/>
    <col min="14753" max="14753" width="29.625" style="862" bestFit="1" customWidth="1"/>
    <col min="14754" max="14754" width="25.25" style="862" bestFit="1" customWidth="1"/>
    <col min="14755" max="14755" width="29.625" style="862" bestFit="1" customWidth="1"/>
    <col min="14756" max="14759" width="20.875" style="862" bestFit="1" customWidth="1"/>
    <col min="14760" max="14760" width="13.875" style="862" bestFit="1" customWidth="1"/>
    <col min="14761" max="14761" width="16.5" style="862" bestFit="1" customWidth="1"/>
    <col min="14762" max="14762" width="7.75" style="862" bestFit="1" customWidth="1"/>
    <col min="14763" max="14763" width="20.75" style="862" bestFit="1" customWidth="1"/>
    <col min="14764" max="14766" width="16.375" style="862" bestFit="1" customWidth="1"/>
    <col min="14767" max="14770" width="31" style="862" bestFit="1" customWidth="1"/>
    <col min="14771" max="14772" width="18.625" style="862" bestFit="1" customWidth="1"/>
    <col min="14773" max="14773" width="16.375" style="862" bestFit="1" customWidth="1"/>
    <col min="14774" max="14775" width="18.625" style="862" bestFit="1" customWidth="1"/>
    <col min="14776" max="14776" width="16.375" style="862" bestFit="1" customWidth="1"/>
    <col min="14777" max="14778" width="18.625" style="862" bestFit="1" customWidth="1"/>
    <col min="14779" max="14779" width="20.75" style="862" bestFit="1" customWidth="1"/>
    <col min="14780" max="14781" width="23" style="862" bestFit="1" customWidth="1"/>
    <col min="14782" max="14782" width="25.25" style="862" bestFit="1" customWidth="1"/>
    <col min="14783" max="14783" width="23" style="862" bestFit="1" customWidth="1"/>
    <col min="14784" max="14784" width="20.75" style="862" bestFit="1" customWidth="1"/>
    <col min="14785" max="14786" width="23" style="862" bestFit="1" customWidth="1"/>
    <col min="14787" max="14787" width="25.25" style="862" bestFit="1" customWidth="1"/>
    <col min="14788" max="14788" width="23" style="862" bestFit="1" customWidth="1"/>
    <col min="14789" max="14789" width="18.625" style="862" bestFit="1" customWidth="1"/>
    <col min="14790" max="14792" width="20.75" style="862" bestFit="1" customWidth="1"/>
    <col min="14793" max="14793" width="19.75" style="862" bestFit="1" customWidth="1"/>
    <col min="14794" max="14795" width="22" style="862" bestFit="1" customWidth="1"/>
    <col min="14796" max="14796" width="14.125" style="862" bestFit="1" customWidth="1"/>
    <col min="14797" max="14798" width="20.75" style="862" bestFit="1" customWidth="1"/>
    <col min="14799" max="14800" width="18.625" style="862" bestFit="1" customWidth="1"/>
    <col min="14801" max="14803" width="20.75" style="862" bestFit="1" customWidth="1"/>
    <col min="14804" max="14805" width="23" style="862" bestFit="1" customWidth="1"/>
    <col min="14806" max="14806" width="20.75" style="862" bestFit="1" customWidth="1"/>
    <col min="14807" max="14808" width="23" style="862" bestFit="1" customWidth="1"/>
    <col min="14809" max="14809" width="25.25" style="862" bestFit="1" customWidth="1"/>
    <col min="14810" max="14811" width="23" style="862" bestFit="1" customWidth="1"/>
    <col min="14812" max="14814" width="25.25" style="862" bestFit="1" customWidth="1"/>
    <col min="14815" max="14816" width="27.5" style="862" bestFit="1" customWidth="1"/>
    <col min="14817" max="14817" width="25.25" style="862" bestFit="1" customWidth="1"/>
    <col min="14818" max="14819" width="27.5" style="862" bestFit="1" customWidth="1"/>
    <col min="14820" max="14820" width="29.625" style="862" bestFit="1" customWidth="1"/>
    <col min="14821" max="14821" width="27.5" style="862" bestFit="1" customWidth="1"/>
    <col min="14822" max="14822" width="24.5" style="862" bestFit="1" customWidth="1"/>
    <col min="14823" max="14823" width="29" style="862" bestFit="1" customWidth="1"/>
    <col min="14824" max="14825" width="20.75" style="862" bestFit="1" customWidth="1"/>
    <col min="14826" max="14826" width="27.5" style="862" bestFit="1" customWidth="1"/>
    <col min="14827" max="14828" width="23" style="862" bestFit="1" customWidth="1"/>
    <col min="14829" max="14829" width="29.625" style="862" bestFit="1" customWidth="1"/>
    <col min="14830" max="14830" width="9.125" style="862" bestFit="1" customWidth="1"/>
    <col min="14831" max="14833" width="18.125" style="862" bestFit="1" customWidth="1"/>
    <col min="14834" max="14834" width="20.375" style="862" bestFit="1" customWidth="1"/>
    <col min="14835" max="14835" width="25.25" style="862" bestFit="1" customWidth="1"/>
    <col min="14836" max="14836" width="27.5" style="862" bestFit="1" customWidth="1"/>
    <col min="14837" max="14838" width="9.125" style="862" bestFit="1" customWidth="1"/>
    <col min="14839" max="14839" width="11.25" style="862" bestFit="1" customWidth="1"/>
    <col min="14840" max="14840" width="15" style="862" bestFit="1" customWidth="1"/>
    <col min="14841" max="14841" width="16.375" style="862" bestFit="1" customWidth="1"/>
    <col min="14842" max="14844" width="23.25" style="862" bestFit="1" customWidth="1"/>
    <col min="14845" max="14846" width="20.75" style="862" bestFit="1" customWidth="1"/>
    <col min="14847" max="14847" width="6.625" style="862" bestFit="1" customWidth="1"/>
    <col min="14848" max="14848" width="9" style="862"/>
    <col min="14849" max="14849" width="16.375" style="862" bestFit="1" customWidth="1"/>
    <col min="14850" max="14850" width="14.125" style="862" bestFit="1" customWidth="1"/>
    <col min="14851" max="14853" width="9.75" style="862" bestFit="1" customWidth="1"/>
    <col min="14854" max="14854" width="14.125" style="862" bestFit="1" customWidth="1"/>
    <col min="14855" max="14855" width="15.25" style="862" customWidth="1"/>
    <col min="14856" max="14856" width="14.125" style="862" bestFit="1" customWidth="1"/>
    <col min="14857" max="14857" width="15.25" style="862" bestFit="1" customWidth="1"/>
    <col min="14858" max="14860" width="13.625" style="862" bestFit="1" customWidth="1"/>
    <col min="14861" max="14861" width="12" style="862" bestFit="1" customWidth="1"/>
    <col min="14862" max="14862" width="22.125" style="862" bestFit="1" customWidth="1"/>
    <col min="14863" max="14864" width="30.125" style="862" bestFit="1" customWidth="1"/>
    <col min="14865" max="14866" width="21" style="862" bestFit="1" customWidth="1"/>
    <col min="14867" max="14867" width="18.75" style="862" bestFit="1" customWidth="1"/>
    <col min="14868" max="14868" width="21" style="862" bestFit="1" customWidth="1"/>
    <col min="14869" max="14870" width="9.75" style="862" bestFit="1" customWidth="1"/>
    <col min="14871" max="14871" width="18.875" style="862" bestFit="1" customWidth="1"/>
    <col min="14872" max="14872" width="9.75" style="862" bestFit="1" customWidth="1"/>
    <col min="14873" max="14873" width="18.875" style="862" bestFit="1" customWidth="1"/>
    <col min="14874" max="14875" width="9.75" style="862" bestFit="1" customWidth="1"/>
    <col min="14876" max="14877" width="12.125" style="862" bestFit="1" customWidth="1"/>
    <col min="14878" max="14878" width="7.125" style="862" bestFit="1" customWidth="1"/>
    <col min="14879" max="14879" width="9.75" style="862" bestFit="1" customWidth="1"/>
    <col min="14880" max="14880" width="15.5" style="862" bestFit="1" customWidth="1"/>
    <col min="14881" max="14881" width="19.375" style="862" bestFit="1" customWidth="1"/>
    <col min="14882" max="14882" width="5.75" style="862" bestFit="1" customWidth="1"/>
    <col min="14883" max="14883" width="9.75" style="862" bestFit="1" customWidth="1"/>
    <col min="14884" max="14884" width="11.875" style="862" bestFit="1" customWidth="1"/>
    <col min="14885" max="14885" width="9.125" style="862" bestFit="1" customWidth="1"/>
    <col min="14886" max="14886" width="10.5" style="862" bestFit="1" customWidth="1"/>
    <col min="14887" max="14887" width="16.375" style="862" bestFit="1" customWidth="1"/>
    <col min="14888" max="14888" width="12.125" style="862" bestFit="1" customWidth="1"/>
    <col min="14889" max="14889" width="10.375" style="862" bestFit="1" customWidth="1"/>
    <col min="14890" max="14890" width="11.875" style="862" bestFit="1" customWidth="1"/>
    <col min="14891" max="14899" width="16.375" style="862" bestFit="1" customWidth="1"/>
    <col min="14900" max="14900" width="10.625" style="862" bestFit="1" customWidth="1"/>
    <col min="14901" max="14901" width="11.875" style="862" bestFit="1" customWidth="1"/>
    <col min="14902" max="14902" width="16.375" style="862" bestFit="1" customWidth="1"/>
    <col min="14903" max="14903" width="20.75" style="862" bestFit="1" customWidth="1"/>
    <col min="14904" max="14904" width="16.375" style="862" bestFit="1" customWidth="1"/>
    <col min="14905" max="14905" width="20.75" style="862" bestFit="1" customWidth="1"/>
    <col min="14906" max="14906" width="16.375" style="862" bestFit="1" customWidth="1"/>
    <col min="14907" max="14907" width="20.75" style="862" bestFit="1" customWidth="1"/>
    <col min="14908" max="14908" width="16.375" style="862" bestFit="1" customWidth="1"/>
    <col min="14909" max="14909" width="20.75" style="862" bestFit="1" customWidth="1"/>
    <col min="14910" max="14910" width="16.375" style="862" bestFit="1" customWidth="1"/>
    <col min="14911" max="14911" width="20.75" style="862" bestFit="1" customWidth="1"/>
    <col min="14912" max="14912" width="14.125" style="862" bestFit="1" customWidth="1"/>
    <col min="14913" max="14913" width="18.625" style="862" bestFit="1" customWidth="1"/>
    <col min="14914" max="14914" width="16.375" style="862" bestFit="1" customWidth="1"/>
    <col min="14915" max="14915" width="20.75" style="862" bestFit="1" customWidth="1"/>
    <col min="14916" max="14916" width="16.375" style="862" bestFit="1" customWidth="1"/>
    <col min="14917" max="14917" width="20.75" style="862" bestFit="1" customWidth="1"/>
    <col min="14918" max="14923" width="23" style="862" bestFit="1" customWidth="1"/>
    <col min="14924" max="14925" width="18.625" style="862" bestFit="1" customWidth="1"/>
    <col min="14926" max="14926" width="10.5" style="862" bestFit="1" customWidth="1"/>
    <col min="14927" max="14927" width="11.875" style="862" bestFit="1" customWidth="1"/>
    <col min="14928" max="14928" width="10.5" style="862" bestFit="1" customWidth="1"/>
    <col min="14929" max="14930" width="11.875" style="862" bestFit="1" customWidth="1"/>
    <col min="14931" max="14931" width="16.375" style="862" bestFit="1" customWidth="1"/>
    <col min="14932" max="14932" width="17.875" style="862" bestFit="1" customWidth="1"/>
    <col min="14933" max="14933" width="22.25" style="862" bestFit="1" customWidth="1"/>
    <col min="14934" max="14934" width="7.75" style="862" bestFit="1" customWidth="1"/>
    <col min="14935" max="14937" width="11.875" style="862" bestFit="1" customWidth="1"/>
    <col min="14938" max="14938" width="16.375" style="862" bestFit="1" customWidth="1"/>
    <col min="14939" max="14941" width="11.875" style="862" bestFit="1" customWidth="1"/>
    <col min="14942" max="14942" width="14.125" style="862" bestFit="1" customWidth="1"/>
    <col min="14943" max="14943" width="11.875" style="862" bestFit="1" customWidth="1"/>
    <col min="14944" max="14944" width="16.375" style="862" bestFit="1" customWidth="1"/>
    <col min="14945" max="14945" width="18.625" style="862" bestFit="1" customWidth="1"/>
    <col min="14946" max="14946" width="10.5" style="862" bestFit="1" customWidth="1"/>
    <col min="14947" max="14947" width="14.25" style="862" bestFit="1" customWidth="1"/>
    <col min="14948" max="14949" width="13.375" style="862" bestFit="1" customWidth="1"/>
    <col min="14950" max="14950" width="16.375" style="862" bestFit="1" customWidth="1"/>
    <col min="14951" max="14951" width="16.5" style="862" bestFit="1" customWidth="1"/>
    <col min="14952" max="14953" width="20.125" style="862" bestFit="1" customWidth="1"/>
    <col min="14954" max="14955" width="23" style="862" bestFit="1" customWidth="1"/>
    <col min="14956" max="14956" width="18.625" style="862" bestFit="1" customWidth="1"/>
    <col min="14957" max="14957" width="9.25" style="862" bestFit="1" customWidth="1"/>
    <col min="14958" max="14958" width="7.25" style="862" bestFit="1" customWidth="1"/>
    <col min="14959" max="14959" width="10.375" style="862" bestFit="1" customWidth="1"/>
    <col min="14960" max="14961" width="11.875" style="862" bestFit="1" customWidth="1"/>
    <col min="14962" max="14962" width="14.375" style="862" bestFit="1" customWidth="1"/>
    <col min="14963" max="14963" width="11.875" style="862" bestFit="1" customWidth="1"/>
    <col min="14964" max="14965" width="16.375" style="862" bestFit="1" customWidth="1"/>
    <col min="14966" max="14966" width="11.875" style="862" bestFit="1" customWidth="1"/>
    <col min="14967" max="14968" width="16.375" style="862" bestFit="1" customWidth="1"/>
    <col min="14969" max="14969" width="17.875" style="862" bestFit="1" customWidth="1"/>
    <col min="14970" max="14970" width="16.375" style="862" bestFit="1" customWidth="1"/>
    <col min="14971" max="14971" width="17.875" style="862" bestFit="1" customWidth="1"/>
    <col min="14972" max="14972" width="5.75" style="862" bestFit="1" customWidth="1"/>
    <col min="14973" max="14974" width="9.75" style="862" bestFit="1" customWidth="1"/>
    <col min="14975" max="14975" width="7.75" style="862" bestFit="1" customWidth="1"/>
    <col min="14976" max="14976" width="9.75" style="862" bestFit="1" customWidth="1"/>
    <col min="14977" max="14977" width="59.375" style="862" bestFit="1" customWidth="1"/>
    <col min="14978" max="14978" width="45.5" style="862" bestFit="1" customWidth="1"/>
    <col min="14979" max="14979" width="27.625" style="862" bestFit="1" customWidth="1"/>
    <col min="14980" max="14980" width="11.875" style="862" bestFit="1" customWidth="1"/>
    <col min="14981" max="14984" width="14.125" style="862" bestFit="1" customWidth="1"/>
    <col min="14985" max="14985" width="15.625" style="862" bestFit="1" customWidth="1"/>
    <col min="14986" max="14986" width="14.125" style="862" bestFit="1" customWidth="1"/>
    <col min="14987" max="14988" width="19.625" style="862" bestFit="1" customWidth="1"/>
    <col min="14989" max="14989" width="21.875" style="862" bestFit="1" customWidth="1"/>
    <col min="14990" max="14990" width="19.375" style="862" bestFit="1" customWidth="1"/>
    <col min="14991" max="14991" width="16.375" style="862" bestFit="1" customWidth="1"/>
    <col min="14992" max="14992" width="23" style="862" bestFit="1" customWidth="1"/>
    <col min="14993" max="14994" width="14.125" style="862" bestFit="1" customWidth="1"/>
    <col min="14995" max="14995" width="23.25" style="862" bestFit="1" customWidth="1"/>
    <col min="14996" max="14997" width="14.375" style="862" bestFit="1" customWidth="1"/>
    <col min="14998" max="14998" width="23.125" style="862" bestFit="1" customWidth="1"/>
    <col min="14999" max="14999" width="18.875" style="862" bestFit="1" customWidth="1"/>
    <col min="15000" max="15000" width="14.375" style="862" bestFit="1" customWidth="1"/>
    <col min="15001" max="15001" width="16.5" style="862" bestFit="1" customWidth="1"/>
    <col min="15002" max="15002" width="25.25" style="862" bestFit="1" customWidth="1"/>
    <col min="15003" max="15004" width="18.625" style="862" bestFit="1" customWidth="1"/>
    <col min="15005" max="15005" width="23" style="862" bestFit="1" customWidth="1"/>
    <col min="15006" max="15007" width="26.75" style="862" bestFit="1" customWidth="1"/>
    <col min="15008" max="15008" width="25.25" style="862" bestFit="1" customWidth="1"/>
    <col min="15009" max="15009" width="29.625" style="862" bestFit="1" customWidth="1"/>
    <col min="15010" max="15010" width="25.25" style="862" bestFit="1" customWidth="1"/>
    <col min="15011" max="15011" width="29.625" style="862" bestFit="1" customWidth="1"/>
    <col min="15012" max="15015" width="20.875" style="862" bestFit="1" customWidth="1"/>
    <col min="15016" max="15016" width="13.875" style="862" bestFit="1" customWidth="1"/>
    <col min="15017" max="15017" width="16.5" style="862" bestFit="1" customWidth="1"/>
    <col min="15018" max="15018" width="7.75" style="862" bestFit="1" customWidth="1"/>
    <col min="15019" max="15019" width="20.75" style="862" bestFit="1" customWidth="1"/>
    <col min="15020" max="15022" width="16.375" style="862" bestFit="1" customWidth="1"/>
    <col min="15023" max="15026" width="31" style="862" bestFit="1" customWidth="1"/>
    <col min="15027" max="15028" width="18.625" style="862" bestFit="1" customWidth="1"/>
    <col min="15029" max="15029" width="16.375" style="862" bestFit="1" customWidth="1"/>
    <col min="15030" max="15031" width="18.625" style="862" bestFit="1" customWidth="1"/>
    <col min="15032" max="15032" width="16.375" style="862" bestFit="1" customWidth="1"/>
    <col min="15033" max="15034" width="18.625" style="862" bestFit="1" customWidth="1"/>
    <col min="15035" max="15035" width="20.75" style="862" bestFit="1" customWidth="1"/>
    <col min="15036" max="15037" width="23" style="862" bestFit="1" customWidth="1"/>
    <col min="15038" max="15038" width="25.25" style="862" bestFit="1" customWidth="1"/>
    <col min="15039" max="15039" width="23" style="862" bestFit="1" customWidth="1"/>
    <col min="15040" max="15040" width="20.75" style="862" bestFit="1" customWidth="1"/>
    <col min="15041" max="15042" width="23" style="862" bestFit="1" customWidth="1"/>
    <col min="15043" max="15043" width="25.25" style="862" bestFit="1" customWidth="1"/>
    <col min="15044" max="15044" width="23" style="862" bestFit="1" customWidth="1"/>
    <col min="15045" max="15045" width="18.625" style="862" bestFit="1" customWidth="1"/>
    <col min="15046" max="15048" width="20.75" style="862" bestFit="1" customWidth="1"/>
    <col min="15049" max="15049" width="19.75" style="862" bestFit="1" customWidth="1"/>
    <col min="15050" max="15051" width="22" style="862" bestFit="1" customWidth="1"/>
    <col min="15052" max="15052" width="14.125" style="862" bestFit="1" customWidth="1"/>
    <col min="15053" max="15054" width="20.75" style="862" bestFit="1" customWidth="1"/>
    <col min="15055" max="15056" width="18.625" style="862" bestFit="1" customWidth="1"/>
    <col min="15057" max="15059" width="20.75" style="862" bestFit="1" customWidth="1"/>
    <col min="15060" max="15061" width="23" style="862" bestFit="1" customWidth="1"/>
    <col min="15062" max="15062" width="20.75" style="862" bestFit="1" customWidth="1"/>
    <col min="15063" max="15064" width="23" style="862" bestFit="1" customWidth="1"/>
    <col min="15065" max="15065" width="25.25" style="862" bestFit="1" customWidth="1"/>
    <col min="15066" max="15067" width="23" style="862" bestFit="1" customWidth="1"/>
    <col min="15068" max="15070" width="25.25" style="862" bestFit="1" customWidth="1"/>
    <col min="15071" max="15072" width="27.5" style="862" bestFit="1" customWidth="1"/>
    <col min="15073" max="15073" width="25.25" style="862" bestFit="1" customWidth="1"/>
    <col min="15074" max="15075" width="27.5" style="862" bestFit="1" customWidth="1"/>
    <col min="15076" max="15076" width="29.625" style="862" bestFit="1" customWidth="1"/>
    <col min="15077" max="15077" width="27.5" style="862" bestFit="1" customWidth="1"/>
    <col min="15078" max="15078" width="24.5" style="862" bestFit="1" customWidth="1"/>
    <col min="15079" max="15079" width="29" style="862" bestFit="1" customWidth="1"/>
    <col min="15080" max="15081" width="20.75" style="862" bestFit="1" customWidth="1"/>
    <col min="15082" max="15082" width="27.5" style="862" bestFit="1" customWidth="1"/>
    <col min="15083" max="15084" width="23" style="862" bestFit="1" customWidth="1"/>
    <col min="15085" max="15085" width="29.625" style="862" bestFit="1" customWidth="1"/>
    <col min="15086" max="15086" width="9.125" style="862" bestFit="1" customWidth="1"/>
    <col min="15087" max="15089" width="18.125" style="862" bestFit="1" customWidth="1"/>
    <col min="15090" max="15090" width="20.375" style="862" bestFit="1" customWidth="1"/>
    <col min="15091" max="15091" width="25.25" style="862" bestFit="1" customWidth="1"/>
    <col min="15092" max="15092" width="27.5" style="862" bestFit="1" customWidth="1"/>
    <col min="15093" max="15094" width="9.125" style="862" bestFit="1" customWidth="1"/>
    <col min="15095" max="15095" width="11.25" style="862" bestFit="1" customWidth="1"/>
    <col min="15096" max="15096" width="15" style="862" bestFit="1" customWidth="1"/>
    <col min="15097" max="15097" width="16.375" style="862" bestFit="1" customWidth="1"/>
    <col min="15098" max="15100" width="23.25" style="862" bestFit="1" customWidth="1"/>
    <col min="15101" max="15102" width="20.75" style="862" bestFit="1" customWidth="1"/>
    <col min="15103" max="15103" width="6.625" style="862" bestFit="1" customWidth="1"/>
    <col min="15104" max="15104" width="9" style="862"/>
    <col min="15105" max="15105" width="16.375" style="862" bestFit="1" customWidth="1"/>
    <col min="15106" max="15106" width="14.125" style="862" bestFit="1" customWidth="1"/>
    <col min="15107" max="15109" width="9.75" style="862" bestFit="1" customWidth="1"/>
    <col min="15110" max="15110" width="14.125" style="862" bestFit="1" customWidth="1"/>
    <col min="15111" max="15111" width="15.25" style="862" customWidth="1"/>
    <col min="15112" max="15112" width="14.125" style="862" bestFit="1" customWidth="1"/>
    <col min="15113" max="15113" width="15.25" style="862" bestFit="1" customWidth="1"/>
    <col min="15114" max="15116" width="13.625" style="862" bestFit="1" customWidth="1"/>
    <col min="15117" max="15117" width="12" style="862" bestFit="1" customWidth="1"/>
    <col min="15118" max="15118" width="22.125" style="862" bestFit="1" customWidth="1"/>
    <col min="15119" max="15120" width="30.125" style="862" bestFit="1" customWidth="1"/>
    <col min="15121" max="15122" width="21" style="862" bestFit="1" customWidth="1"/>
    <col min="15123" max="15123" width="18.75" style="862" bestFit="1" customWidth="1"/>
    <col min="15124" max="15124" width="21" style="862" bestFit="1" customWidth="1"/>
    <col min="15125" max="15126" width="9.75" style="862" bestFit="1" customWidth="1"/>
    <col min="15127" max="15127" width="18.875" style="862" bestFit="1" customWidth="1"/>
    <col min="15128" max="15128" width="9.75" style="862" bestFit="1" customWidth="1"/>
    <col min="15129" max="15129" width="18.875" style="862" bestFit="1" customWidth="1"/>
    <col min="15130" max="15131" width="9.75" style="862" bestFit="1" customWidth="1"/>
    <col min="15132" max="15133" width="12.125" style="862" bestFit="1" customWidth="1"/>
    <col min="15134" max="15134" width="7.125" style="862" bestFit="1" customWidth="1"/>
    <col min="15135" max="15135" width="9.75" style="862" bestFit="1" customWidth="1"/>
    <col min="15136" max="15136" width="15.5" style="862" bestFit="1" customWidth="1"/>
    <col min="15137" max="15137" width="19.375" style="862" bestFit="1" customWidth="1"/>
    <col min="15138" max="15138" width="5.75" style="862" bestFit="1" customWidth="1"/>
    <col min="15139" max="15139" width="9.75" style="862" bestFit="1" customWidth="1"/>
    <col min="15140" max="15140" width="11.875" style="862" bestFit="1" customWidth="1"/>
    <col min="15141" max="15141" width="9.125" style="862" bestFit="1" customWidth="1"/>
    <col min="15142" max="15142" width="10.5" style="862" bestFit="1" customWidth="1"/>
    <col min="15143" max="15143" width="16.375" style="862" bestFit="1" customWidth="1"/>
    <col min="15144" max="15144" width="12.125" style="862" bestFit="1" customWidth="1"/>
    <col min="15145" max="15145" width="10.375" style="862" bestFit="1" customWidth="1"/>
    <col min="15146" max="15146" width="11.875" style="862" bestFit="1" customWidth="1"/>
    <col min="15147" max="15155" width="16.375" style="862" bestFit="1" customWidth="1"/>
    <col min="15156" max="15156" width="10.625" style="862" bestFit="1" customWidth="1"/>
    <col min="15157" max="15157" width="11.875" style="862" bestFit="1" customWidth="1"/>
    <col min="15158" max="15158" width="16.375" style="862" bestFit="1" customWidth="1"/>
    <col min="15159" max="15159" width="20.75" style="862" bestFit="1" customWidth="1"/>
    <col min="15160" max="15160" width="16.375" style="862" bestFit="1" customWidth="1"/>
    <col min="15161" max="15161" width="20.75" style="862" bestFit="1" customWidth="1"/>
    <col min="15162" max="15162" width="16.375" style="862" bestFit="1" customWidth="1"/>
    <col min="15163" max="15163" width="20.75" style="862" bestFit="1" customWidth="1"/>
    <col min="15164" max="15164" width="16.375" style="862" bestFit="1" customWidth="1"/>
    <col min="15165" max="15165" width="20.75" style="862" bestFit="1" customWidth="1"/>
    <col min="15166" max="15166" width="16.375" style="862" bestFit="1" customWidth="1"/>
    <col min="15167" max="15167" width="20.75" style="862" bestFit="1" customWidth="1"/>
    <col min="15168" max="15168" width="14.125" style="862" bestFit="1" customWidth="1"/>
    <col min="15169" max="15169" width="18.625" style="862" bestFit="1" customWidth="1"/>
    <col min="15170" max="15170" width="16.375" style="862" bestFit="1" customWidth="1"/>
    <col min="15171" max="15171" width="20.75" style="862" bestFit="1" customWidth="1"/>
    <col min="15172" max="15172" width="16.375" style="862" bestFit="1" customWidth="1"/>
    <col min="15173" max="15173" width="20.75" style="862" bestFit="1" customWidth="1"/>
    <col min="15174" max="15179" width="23" style="862" bestFit="1" customWidth="1"/>
    <col min="15180" max="15181" width="18.625" style="862" bestFit="1" customWidth="1"/>
    <col min="15182" max="15182" width="10.5" style="862" bestFit="1" customWidth="1"/>
    <col min="15183" max="15183" width="11.875" style="862" bestFit="1" customWidth="1"/>
    <col min="15184" max="15184" width="10.5" style="862" bestFit="1" customWidth="1"/>
    <col min="15185" max="15186" width="11.875" style="862" bestFit="1" customWidth="1"/>
    <col min="15187" max="15187" width="16.375" style="862" bestFit="1" customWidth="1"/>
    <col min="15188" max="15188" width="17.875" style="862" bestFit="1" customWidth="1"/>
    <col min="15189" max="15189" width="22.25" style="862" bestFit="1" customWidth="1"/>
    <col min="15190" max="15190" width="7.75" style="862" bestFit="1" customWidth="1"/>
    <col min="15191" max="15193" width="11.875" style="862" bestFit="1" customWidth="1"/>
    <col min="15194" max="15194" width="16.375" style="862" bestFit="1" customWidth="1"/>
    <col min="15195" max="15197" width="11.875" style="862" bestFit="1" customWidth="1"/>
    <col min="15198" max="15198" width="14.125" style="862" bestFit="1" customWidth="1"/>
    <col min="15199" max="15199" width="11.875" style="862" bestFit="1" customWidth="1"/>
    <col min="15200" max="15200" width="16.375" style="862" bestFit="1" customWidth="1"/>
    <col min="15201" max="15201" width="18.625" style="862" bestFit="1" customWidth="1"/>
    <col min="15202" max="15202" width="10.5" style="862" bestFit="1" customWidth="1"/>
    <col min="15203" max="15203" width="14.25" style="862" bestFit="1" customWidth="1"/>
    <col min="15204" max="15205" width="13.375" style="862" bestFit="1" customWidth="1"/>
    <col min="15206" max="15206" width="16.375" style="862" bestFit="1" customWidth="1"/>
    <col min="15207" max="15207" width="16.5" style="862" bestFit="1" customWidth="1"/>
    <col min="15208" max="15209" width="20.125" style="862" bestFit="1" customWidth="1"/>
    <col min="15210" max="15211" width="23" style="862" bestFit="1" customWidth="1"/>
    <col min="15212" max="15212" width="18.625" style="862" bestFit="1" customWidth="1"/>
    <col min="15213" max="15213" width="9.25" style="862" bestFit="1" customWidth="1"/>
    <col min="15214" max="15214" width="7.25" style="862" bestFit="1" customWidth="1"/>
    <col min="15215" max="15215" width="10.375" style="862" bestFit="1" customWidth="1"/>
    <col min="15216" max="15217" width="11.875" style="862" bestFit="1" customWidth="1"/>
    <col min="15218" max="15218" width="14.375" style="862" bestFit="1" customWidth="1"/>
    <col min="15219" max="15219" width="11.875" style="862" bestFit="1" customWidth="1"/>
    <col min="15220" max="15221" width="16.375" style="862" bestFit="1" customWidth="1"/>
    <col min="15222" max="15222" width="11.875" style="862" bestFit="1" customWidth="1"/>
    <col min="15223" max="15224" width="16.375" style="862" bestFit="1" customWidth="1"/>
    <col min="15225" max="15225" width="17.875" style="862" bestFit="1" customWidth="1"/>
    <col min="15226" max="15226" width="16.375" style="862" bestFit="1" customWidth="1"/>
    <col min="15227" max="15227" width="17.875" style="862" bestFit="1" customWidth="1"/>
    <col min="15228" max="15228" width="5.75" style="862" bestFit="1" customWidth="1"/>
    <col min="15229" max="15230" width="9.75" style="862" bestFit="1" customWidth="1"/>
    <col min="15231" max="15231" width="7.75" style="862" bestFit="1" customWidth="1"/>
    <col min="15232" max="15232" width="9.75" style="862" bestFit="1" customWidth="1"/>
    <col min="15233" max="15233" width="59.375" style="862" bestFit="1" customWidth="1"/>
    <col min="15234" max="15234" width="45.5" style="862" bestFit="1" customWidth="1"/>
    <col min="15235" max="15235" width="27.625" style="862" bestFit="1" customWidth="1"/>
    <col min="15236" max="15236" width="11.875" style="862" bestFit="1" customWidth="1"/>
    <col min="15237" max="15240" width="14.125" style="862" bestFit="1" customWidth="1"/>
    <col min="15241" max="15241" width="15.625" style="862" bestFit="1" customWidth="1"/>
    <col min="15242" max="15242" width="14.125" style="862" bestFit="1" customWidth="1"/>
    <col min="15243" max="15244" width="19.625" style="862" bestFit="1" customWidth="1"/>
    <col min="15245" max="15245" width="21.875" style="862" bestFit="1" customWidth="1"/>
    <col min="15246" max="15246" width="19.375" style="862" bestFit="1" customWidth="1"/>
    <col min="15247" max="15247" width="16.375" style="862" bestFit="1" customWidth="1"/>
    <col min="15248" max="15248" width="23" style="862" bestFit="1" customWidth="1"/>
    <col min="15249" max="15250" width="14.125" style="862" bestFit="1" customWidth="1"/>
    <col min="15251" max="15251" width="23.25" style="862" bestFit="1" customWidth="1"/>
    <col min="15252" max="15253" width="14.375" style="862" bestFit="1" customWidth="1"/>
    <col min="15254" max="15254" width="23.125" style="862" bestFit="1" customWidth="1"/>
    <col min="15255" max="15255" width="18.875" style="862" bestFit="1" customWidth="1"/>
    <col min="15256" max="15256" width="14.375" style="862" bestFit="1" customWidth="1"/>
    <col min="15257" max="15257" width="16.5" style="862" bestFit="1" customWidth="1"/>
    <col min="15258" max="15258" width="25.25" style="862" bestFit="1" customWidth="1"/>
    <col min="15259" max="15260" width="18.625" style="862" bestFit="1" customWidth="1"/>
    <col min="15261" max="15261" width="23" style="862" bestFit="1" customWidth="1"/>
    <col min="15262" max="15263" width="26.75" style="862" bestFit="1" customWidth="1"/>
    <col min="15264" max="15264" width="25.25" style="862" bestFit="1" customWidth="1"/>
    <col min="15265" max="15265" width="29.625" style="862" bestFit="1" customWidth="1"/>
    <col min="15266" max="15266" width="25.25" style="862" bestFit="1" customWidth="1"/>
    <col min="15267" max="15267" width="29.625" style="862" bestFit="1" customWidth="1"/>
    <col min="15268" max="15271" width="20.875" style="862" bestFit="1" customWidth="1"/>
    <col min="15272" max="15272" width="13.875" style="862" bestFit="1" customWidth="1"/>
    <col min="15273" max="15273" width="16.5" style="862" bestFit="1" customWidth="1"/>
    <col min="15274" max="15274" width="7.75" style="862" bestFit="1" customWidth="1"/>
    <col min="15275" max="15275" width="20.75" style="862" bestFit="1" customWidth="1"/>
    <col min="15276" max="15278" width="16.375" style="862" bestFit="1" customWidth="1"/>
    <col min="15279" max="15282" width="31" style="862" bestFit="1" customWidth="1"/>
    <col min="15283" max="15284" width="18.625" style="862" bestFit="1" customWidth="1"/>
    <col min="15285" max="15285" width="16.375" style="862" bestFit="1" customWidth="1"/>
    <col min="15286" max="15287" width="18.625" style="862" bestFit="1" customWidth="1"/>
    <col min="15288" max="15288" width="16.375" style="862" bestFit="1" customWidth="1"/>
    <col min="15289" max="15290" width="18.625" style="862" bestFit="1" customWidth="1"/>
    <col min="15291" max="15291" width="20.75" style="862" bestFit="1" customWidth="1"/>
    <col min="15292" max="15293" width="23" style="862" bestFit="1" customWidth="1"/>
    <col min="15294" max="15294" width="25.25" style="862" bestFit="1" customWidth="1"/>
    <col min="15295" max="15295" width="23" style="862" bestFit="1" customWidth="1"/>
    <col min="15296" max="15296" width="20.75" style="862" bestFit="1" customWidth="1"/>
    <col min="15297" max="15298" width="23" style="862" bestFit="1" customWidth="1"/>
    <col min="15299" max="15299" width="25.25" style="862" bestFit="1" customWidth="1"/>
    <col min="15300" max="15300" width="23" style="862" bestFit="1" customWidth="1"/>
    <col min="15301" max="15301" width="18.625" style="862" bestFit="1" customWidth="1"/>
    <col min="15302" max="15304" width="20.75" style="862" bestFit="1" customWidth="1"/>
    <col min="15305" max="15305" width="19.75" style="862" bestFit="1" customWidth="1"/>
    <col min="15306" max="15307" width="22" style="862" bestFit="1" customWidth="1"/>
    <col min="15308" max="15308" width="14.125" style="862" bestFit="1" customWidth="1"/>
    <col min="15309" max="15310" width="20.75" style="862" bestFit="1" customWidth="1"/>
    <col min="15311" max="15312" width="18.625" style="862" bestFit="1" customWidth="1"/>
    <col min="15313" max="15315" width="20.75" style="862" bestFit="1" customWidth="1"/>
    <col min="15316" max="15317" width="23" style="862" bestFit="1" customWidth="1"/>
    <col min="15318" max="15318" width="20.75" style="862" bestFit="1" customWidth="1"/>
    <col min="15319" max="15320" width="23" style="862" bestFit="1" customWidth="1"/>
    <col min="15321" max="15321" width="25.25" style="862" bestFit="1" customWidth="1"/>
    <col min="15322" max="15323" width="23" style="862" bestFit="1" customWidth="1"/>
    <col min="15324" max="15326" width="25.25" style="862" bestFit="1" customWidth="1"/>
    <col min="15327" max="15328" width="27.5" style="862" bestFit="1" customWidth="1"/>
    <col min="15329" max="15329" width="25.25" style="862" bestFit="1" customWidth="1"/>
    <col min="15330" max="15331" width="27.5" style="862" bestFit="1" customWidth="1"/>
    <col min="15332" max="15332" width="29.625" style="862" bestFit="1" customWidth="1"/>
    <col min="15333" max="15333" width="27.5" style="862" bestFit="1" customWidth="1"/>
    <col min="15334" max="15334" width="24.5" style="862" bestFit="1" customWidth="1"/>
    <col min="15335" max="15335" width="29" style="862" bestFit="1" customWidth="1"/>
    <col min="15336" max="15337" width="20.75" style="862" bestFit="1" customWidth="1"/>
    <col min="15338" max="15338" width="27.5" style="862" bestFit="1" customWidth="1"/>
    <col min="15339" max="15340" width="23" style="862" bestFit="1" customWidth="1"/>
    <col min="15341" max="15341" width="29.625" style="862" bestFit="1" customWidth="1"/>
    <col min="15342" max="15342" width="9.125" style="862" bestFit="1" customWidth="1"/>
    <col min="15343" max="15345" width="18.125" style="862" bestFit="1" customWidth="1"/>
    <col min="15346" max="15346" width="20.375" style="862" bestFit="1" customWidth="1"/>
    <col min="15347" max="15347" width="25.25" style="862" bestFit="1" customWidth="1"/>
    <col min="15348" max="15348" width="27.5" style="862" bestFit="1" customWidth="1"/>
    <col min="15349" max="15350" width="9.125" style="862" bestFit="1" customWidth="1"/>
    <col min="15351" max="15351" width="11.25" style="862" bestFit="1" customWidth="1"/>
    <col min="15352" max="15352" width="15" style="862" bestFit="1" customWidth="1"/>
    <col min="15353" max="15353" width="16.375" style="862" bestFit="1" customWidth="1"/>
    <col min="15354" max="15356" width="23.25" style="862" bestFit="1" customWidth="1"/>
    <col min="15357" max="15358" width="20.75" style="862" bestFit="1" customWidth="1"/>
    <col min="15359" max="15359" width="6.625" style="862" bestFit="1" customWidth="1"/>
    <col min="15360" max="15360" width="9" style="862"/>
    <col min="15361" max="15361" width="16.375" style="862" bestFit="1" customWidth="1"/>
    <col min="15362" max="15362" width="14.125" style="862" bestFit="1" customWidth="1"/>
    <col min="15363" max="15365" width="9.75" style="862" bestFit="1" customWidth="1"/>
    <col min="15366" max="15366" width="14.125" style="862" bestFit="1" customWidth="1"/>
    <col min="15367" max="15367" width="15.25" style="862" customWidth="1"/>
    <col min="15368" max="15368" width="14.125" style="862" bestFit="1" customWidth="1"/>
    <col min="15369" max="15369" width="15.25" style="862" bestFit="1" customWidth="1"/>
    <col min="15370" max="15372" width="13.625" style="862" bestFit="1" customWidth="1"/>
    <col min="15373" max="15373" width="12" style="862" bestFit="1" customWidth="1"/>
    <col min="15374" max="15374" width="22.125" style="862" bestFit="1" customWidth="1"/>
    <col min="15375" max="15376" width="30.125" style="862" bestFit="1" customWidth="1"/>
    <col min="15377" max="15378" width="21" style="862" bestFit="1" customWidth="1"/>
    <col min="15379" max="15379" width="18.75" style="862" bestFit="1" customWidth="1"/>
    <col min="15380" max="15380" width="21" style="862" bestFit="1" customWidth="1"/>
    <col min="15381" max="15382" width="9.75" style="862" bestFit="1" customWidth="1"/>
    <col min="15383" max="15383" width="18.875" style="862" bestFit="1" customWidth="1"/>
    <col min="15384" max="15384" width="9.75" style="862" bestFit="1" customWidth="1"/>
    <col min="15385" max="15385" width="18.875" style="862" bestFit="1" customWidth="1"/>
    <col min="15386" max="15387" width="9.75" style="862" bestFit="1" customWidth="1"/>
    <col min="15388" max="15389" width="12.125" style="862" bestFit="1" customWidth="1"/>
    <col min="15390" max="15390" width="7.125" style="862" bestFit="1" customWidth="1"/>
    <col min="15391" max="15391" width="9.75" style="862" bestFit="1" customWidth="1"/>
    <col min="15392" max="15392" width="15.5" style="862" bestFit="1" customWidth="1"/>
    <col min="15393" max="15393" width="19.375" style="862" bestFit="1" customWidth="1"/>
    <col min="15394" max="15394" width="5.75" style="862" bestFit="1" customWidth="1"/>
    <col min="15395" max="15395" width="9.75" style="862" bestFit="1" customWidth="1"/>
    <col min="15396" max="15396" width="11.875" style="862" bestFit="1" customWidth="1"/>
    <col min="15397" max="15397" width="9.125" style="862" bestFit="1" customWidth="1"/>
    <col min="15398" max="15398" width="10.5" style="862" bestFit="1" customWidth="1"/>
    <col min="15399" max="15399" width="16.375" style="862" bestFit="1" customWidth="1"/>
    <col min="15400" max="15400" width="12.125" style="862" bestFit="1" customWidth="1"/>
    <col min="15401" max="15401" width="10.375" style="862" bestFit="1" customWidth="1"/>
    <col min="15402" max="15402" width="11.875" style="862" bestFit="1" customWidth="1"/>
    <col min="15403" max="15411" width="16.375" style="862" bestFit="1" customWidth="1"/>
    <col min="15412" max="15412" width="10.625" style="862" bestFit="1" customWidth="1"/>
    <col min="15413" max="15413" width="11.875" style="862" bestFit="1" customWidth="1"/>
    <col min="15414" max="15414" width="16.375" style="862" bestFit="1" customWidth="1"/>
    <col min="15415" max="15415" width="20.75" style="862" bestFit="1" customWidth="1"/>
    <col min="15416" max="15416" width="16.375" style="862" bestFit="1" customWidth="1"/>
    <col min="15417" max="15417" width="20.75" style="862" bestFit="1" customWidth="1"/>
    <col min="15418" max="15418" width="16.375" style="862" bestFit="1" customWidth="1"/>
    <col min="15419" max="15419" width="20.75" style="862" bestFit="1" customWidth="1"/>
    <col min="15420" max="15420" width="16.375" style="862" bestFit="1" customWidth="1"/>
    <col min="15421" max="15421" width="20.75" style="862" bestFit="1" customWidth="1"/>
    <col min="15422" max="15422" width="16.375" style="862" bestFit="1" customWidth="1"/>
    <col min="15423" max="15423" width="20.75" style="862" bestFit="1" customWidth="1"/>
    <col min="15424" max="15424" width="14.125" style="862" bestFit="1" customWidth="1"/>
    <col min="15425" max="15425" width="18.625" style="862" bestFit="1" customWidth="1"/>
    <col min="15426" max="15426" width="16.375" style="862" bestFit="1" customWidth="1"/>
    <col min="15427" max="15427" width="20.75" style="862" bestFit="1" customWidth="1"/>
    <col min="15428" max="15428" width="16.375" style="862" bestFit="1" customWidth="1"/>
    <col min="15429" max="15429" width="20.75" style="862" bestFit="1" customWidth="1"/>
    <col min="15430" max="15435" width="23" style="862" bestFit="1" customWidth="1"/>
    <col min="15436" max="15437" width="18.625" style="862" bestFit="1" customWidth="1"/>
    <col min="15438" max="15438" width="10.5" style="862" bestFit="1" customWidth="1"/>
    <col min="15439" max="15439" width="11.875" style="862" bestFit="1" customWidth="1"/>
    <col min="15440" max="15440" width="10.5" style="862" bestFit="1" customWidth="1"/>
    <col min="15441" max="15442" width="11.875" style="862" bestFit="1" customWidth="1"/>
    <col min="15443" max="15443" width="16.375" style="862" bestFit="1" customWidth="1"/>
    <col min="15444" max="15444" width="17.875" style="862" bestFit="1" customWidth="1"/>
    <col min="15445" max="15445" width="22.25" style="862" bestFit="1" customWidth="1"/>
    <col min="15446" max="15446" width="7.75" style="862" bestFit="1" customWidth="1"/>
    <col min="15447" max="15449" width="11.875" style="862" bestFit="1" customWidth="1"/>
    <col min="15450" max="15450" width="16.375" style="862" bestFit="1" customWidth="1"/>
    <col min="15451" max="15453" width="11.875" style="862" bestFit="1" customWidth="1"/>
    <col min="15454" max="15454" width="14.125" style="862" bestFit="1" customWidth="1"/>
    <col min="15455" max="15455" width="11.875" style="862" bestFit="1" customWidth="1"/>
    <col min="15456" max="15456" width="16.375" style="862" bestFit="1" customWidth="1"/>
    <col min="15457" max="15457" width="18.625" style="862" bestFit="1" customWidth="1"/>
    <col min="15458" max="15458" width="10.5" style="862" bestFit="1" customWidth="1"/>
    <col min="15459" max="15459" width="14.25" style="862" bestFit="1" customWidth="1"/>
    <col min="15460" max="15461" width="13.375" style="862" bestFit="1" customWidth="1"/>
    <col min="15462" max="15462" width="16.375" style="862" bestFit="1" customWidth="1"/>
    <col min="15463" max="15463" width="16.5" style="862" bestFit="1" customWidth="1"/>
    <col min="15464" max="15465" width="20.125" style="862" bestFit="1" customWidth="1"/>
    <col min="15466" max="15467" width="23" style="862" bestFit="1" customWidth="1"/>
    <col min="15468" max="15468" width="18.625" style="862" bestFit="1" customWidth="1"/>
    <col min="15469" max="15469" width="9.25" style="862" bestFit="1" customWidth="1"/>
    <col min="15470" max="15470" width="7.25" style="862" bestFit="1" customWidth="1"/>
    <col min="15471" max="15471" width="10.375" style="862" bestFit="1" customWidth="1"/>
    <col min="15472" max="15473" width="11.875" style="862" bestFit="1" customWidth="1"/>
    <col min="15474" max="15474" width="14.375" style="862" bestFit="1" customWidth="1"/>
    <col min="15475" max="15475" width="11.875" style="862" bestFit="1" customWidth="1"/>
    <col min="15476" max="15477" width="16.375" style="862" bestFit="1" customWidth="1"/>
    <col min="15478" max="15478" width="11.875" style="862" bestFit="1" customWidth="1"/>
    <col min="15479" max="15480" width="16.375" style="862" bestFit="1" customWidth="1"/>
    <col min="15481" max="15481" width="17.875" style="862" bestFit="1" customWidth="1"/>
    <col min="15482" max="15482" width="16.375" style="862" bestFit="1" customWidth="1"/>
    <col min="15483" max="15483" width="17.875" style="862" bestFit="1" customWidth="1"/>
    <col min="15484" max="15484" width="5.75" style="862" bestFit="1" customWidth="1"/>
    <col min="15485" max="15486" width="9.75" style="862" bestFit="1" customWidth="1"/>
    <col min="15487" max="15487" width="7.75" style="862" bestFit="1" customWidth="1"/>
    <col min="15488" max="15488" width="9.75" style="862" bestFit="1" customWidth="1"/>
    <col min="15489" max="15489" width="59.375" style="862" bestFit="1" customWidth="1"/>
    <col min="15490" max="15490" width="45.5" style="862" bestFit="1" customWidth="1"/>
    <col min="15491" max="15491" width="27.625" style="862" bestFit="1" customWidth="1"/>
    <col min="15492" max="15492" width="11.875" style="862" bestFit="1" customWidth="1"/>
    <col min="15493" max="15496" width="14.125" style="862" bestFit="1" customWidth="1"/>
    <col min="15497" max="15497" width="15.625" style="862" bestFit="1" customWidth="1"/>
    <col min="15498" max="15498" width="14.125" style="862" bestFit="1" customWidth="1"/>
    <col min="15499" max="15500" width="19.625" style="862" bestFit="1" customWidth="1"/>
    <col min="15501" max="15501" width="21.875" style="862" bestFit="1" customWidth="1"/>
    <col min="15502" max="15502" width="19.375" style="862" bestFit="1" customWidth="1"/>
    <col min="15503" max="15503" width="16.375" style="862" bestFit="1" customWidth="1"/>
    <col min="15504" max="15504" width="23" style="862" bestFit="1" customWidth="1"/>
    <col min="15505" max="15506" width="14.125" style="862" bestFit="1" customWidth="1"/>
    <col min="15507" max="15507" width="23.25" style="862" bestFit="1" customWidth="1"/>
    <col min="15508" max="15509" width="14.375" style="862" bestFit="1" customWidth="1"/>
    <col min="15510" max="15510" width="23.125" style="862" bestFit="1" customWidth="1"/>
    <col min="15511" max="15511" width="18.875" style="862" bestFit="1" customWidth="1"/>
    <col min="15512" max="15512" width="14.375" style="862" bestFit="1" customWidth="1"/>
    <col min="15513" max="15513" width="16.5" style="862" bestFit="1" customWidth="1"/>
    <col min="15514" max="15514" width="25.25" style="862" bestFit="1" customWidth="1"/>
    <col min="15515" max="15516" width="18.625" style="862" bestFit="1" customWidth="1"/>
    <col min="15517" max="15517" width="23" style="862" bestFit="1" customWidth="1"/>
    <col min="15518" max="15519" width="26.75" style="862" bestFit="1" customWidth="1"/>
    <col min="15520" max="15520" width="25.25" style="862" bestFit="1" customWidth="1"/>
    <col min="15521" max="15521" width="29.625" style="862" bestFit="1" customWidth="1"/>
    <col min="15522" max="15522" width="25.25" style="862" bestFit="1" customWidth="1"/>
    <col min="15523" max="15523" width="29.625" style="862" bestFit="1" customWidth="1"/>
    <col min="15524" max="15527" width="20.875" style="862" bestFit="1" customWidth="1"/>
    <col min="15528" max="15528" width="13.875" style="862" bestFit="1" customWidth="1"/>
    <col min="15529" max="15529" width="16.5" style="862" bestFit="1" customWidth="1"/>
    <col min="15530" max="15530" width="7.75" style="862" bestFit="1" customWidth="1"/>
    <col min="15531" max="15531" width="20.75" style="862" bestFit="1" customWidth="1"/>
    <col min="15532" max="15534" width="16.375" style="862" bestFit="1" customWidth="1"/>
    <col min="15535" max="15538" width="31" style="862" bestFit="1" customWidth="1"/>
    <col min="15539" max="15540" width="18.625" style="862" bestFit="1" customWidth="1"/>
    <col min="15541" max="15541" width="16.375" style="862" bestFit="1" customWidth="1"/>
    <col min="15542" max="15543" width="18.625" style="862" bestFit="1" customWidth="1"/>
    <col min="15544" max="15544" width="16.375" style="862" bestFit="1" customWidth="1"/>
    <col min="15545" max="15546" width="18.625" style="862" bestFit="1" customWidth="1"/>
    <col min="15547" max="15547" width="20.75" style="862" bestFit="1" customWidth="1"/>
    <col min="15548" max="15549" width="23" style="862" bestFit="1" customWidth="1"/>
    <col min="15550" max="15550" width="25.25" style="862" bestFit="1" customWidth="1"/>
    <col min="15551" max="15551" width="23" style="862" bestFit="1" customWidth="1"/>
    <col min="15552" max="15552" width="20.75" style="862" bestFit="1" customWidth="1"/>
    <col min="15553" max="15554" width="23" style="862" bestFit="1" customWidth="1"/>
    <col min="15555" max="15555" width="25.25" style="862" bestFit="1" customWidth="1"/>
    <col min="15556" max="15556" width="23" style="862" bestFit="1" customWidth="1"/>
    <col min="15557" max="15557" width="18.625" style="862" bestFit="1" customWidth="1"/>
    <col min="15558" max="15560" width="20.75" style="862" bestFit="1" customWidth="1"/>
    <col min="15561" max="15561" width="19.75" style="862" bestFit="1" customWidth="1"/>
    <col min="15562" max="15563" width="22" style="862" bestFit="1" customWidth="1"/>
    <col min="15564" max="15564" width="14.125" style="862" bestFit="1" customWidth="1"/>
    <col min="15565" max="15566" width="20.75" style="862" bestFit="1" customWidth="1"/>
    <col min="15567" max="15568" width="18.625" style="862" bestFit="1" customWidth="1"/>
    <col min="15569" max="15571" width="20.75" style="862" bestFit="1" customWidth="1"/>
    <col min="15572" max="15573" width="23" style="862" bestFit="1" customWidth="1"/>
    <col min="15574" max="15574" width="20.75" style="862" bestFit="1" customWidth="1"/>
    <col min="15575" max="15576" width="23" style="862" bestFit="1" customWidth="1"/>
    <col min="15577" max="15577" width="25.25" style="862" bestFit="1" customWidth="1"/>
    <col min="15578" max="15579" width="23" style="862" bestFit="1" customWidth="1"/>
    <col min="15580" max="15582" width="25.25" style="862" bestFit="1" customWidth="1"/>
    <col min="15583" max="15584" width="27.5" style="862" bestFit="1" customWidth="1"/>
    <col min="15585" max="15585" width="25.25" style="862" bestFit="1" customWidth="1"/>
    <col min="15586" max="15587" width="27.5" style="862" bestFit="1" customWidth="1"/>
    <col min="15588" max="15588" width="29.625" style="862" bestFit="1" customWidth="1"/>
    <col min="15589" max="15589" width="27.5" style="862" bestFit="1" customWidth="1"/>
    <col min="15590" max="15590" width="24.5" style="862" bestFit="1" customWidth="1"/>
    <col min="15591" max="15591" width="29" style="862" bestFit="1" customWidth="1"/>
    <col min="15592" max="15593" width="20.75" style="862" bestFit="1" customWidth="1"/>
    <col min="15594" max="15594" width="27.5" style="862" bestFit="1" customWidth="1"/>
    <col min="15595" max="15596" width="23" style="862" bestFit="1" customWidth="1"/>
    <col min="15597" max="15597" width="29.625" style="862" bestFit="1" customWidth="1"/>
    <col min="15598" max="15598" width="9.125" style="862" bestFit="1" customWidth="1"/>
    <col min="15599" max="15601" width="18.125" style="862" bestFit="1" customWidth="1"/>
    <col min="15602" max="15602" width="20.375" style="862" bestFit="1" customWidth="1"/>
    <col min="15603" max="15603" width="25.25" style="862" bestFit="1" customWidth="1"/>
    <col min="15604" max="15604" width="27.5" style="862" bestFit="1" customWidth="1"/>
    <col min="15605" max="15606" width="9.125" style="862" bestFit="1" customWidth="1"/>
    <col min="15607" max="15607" width="11.25" style="862" bestFit="1" customWidth="1"/>
    <col min="15608" max="15608" width="15" style="862" bestFit="1" customWidth="1"/>
    <col min="15609" max="15609" width="16.375" style="862" bestFit="1" customWidth="1"/>
    <col min="15610" max="15612" width="23.25" style="862" bestFit="1" customWidth="1"/>
    <col min="15613" max="15614" width="20.75" style="862" bestFit="1" customWidth="1"/>
    <col min="15615" max="15615" width="6.625" style="862" bestFit="1" customWidth="1"/>
    <col min="15616" max="15616" width="9" style="862"/>
    <col min="15617" max="15617" width="16.375" style="862" bestFit="1" customWidth="1"/>
    <col min="15618" max="15618" width="14.125" style="862" bestFit="1" customWidth="1"/>
    <col min="15619" max="15621" width="9.75" style="862" bestFit="1" customWidth="1"/>
    <col min="15622" max="15622" width="14.125" style="862" bestFit="1" customWidth="1"/>
    <col min="15623" max="15623" width="15.25" style="862" customWidth="1"/>
    <col min="15624" max="15624" width="14.125" style="862" bestFit="1" customWidth="1"/>
    <col min="15625" max="15625" width="15.25" style="862" bestFit="1" customWidth="1"/>
    <col min="15626" max="15628" width="13.625" style="862" bestFit="1" customWidth="1"/>
    <col min="15629" max="15629" width="12" style="862" bestFit="1" customWidth="1"/>
    <col min="15630" max="15630" width="22.125" style="862" bestFit="1" customWidth="1"/>
    <col min="15631" max="15632" width="30.125" style="862" bestFit="1" customWidth="1"/>
    <col min="15633" max="15634" width="21" style="862" bestFit="1" customWidth="1"/>
    <col min="15635" max="15635" width="18.75" style="862" bestFit="1" customWidth="1"/>
    <col min="15636" max="15636" width="21" style="862" bestFit="1" customWidth="1"/>
    <col min="15637" max="15638" width="9.75" style="862" bestFit="1" customWidth="1"/>
    <col min="15639" max="15639" width="18.875" style="862" bestFit="1" customWidth="1"/>
    <col min="15640" max="15640" width="9.75" style="862" bestFit="1" customWidth="1"/>
    <col min="15641" max="15641" width="18.875" style="862" bestFit="1" customWidth="1"/>
    <col min="15642" max="15643" width="9.75" style="862" bestFit="1" customWidth="1"/>
    <col min="15644" max="15645" width="12.125" style="862" bestFit="1" customWidth="1"/>
    <col min="15646" max="15646" width="7.125" style="862" bestFit="1" customWidth="1"/>
    <col min="15647" max="15647" width="9.75" style="862" bestFit="1" customWidth="1"/>
    <col min="15648" max="15648" width="15.5" style="862" bestFit="1" customWidth="1"/>
    <col min="15649" max="15649" width="19.375" style="862" bestFit="1" customWidth="1"/>
    <col min="15650" max="15650" width="5.75" style="862" bestFit="1" customWidth="1"/>
    <col min="15651" max="15651" width="9.75" style="862" bestFit="1" customWidth="1"/>
    <col min="15652" max="15652" width="11.875" style="862" bestFit="1" customWidth="1"/>
    <col min="15653" max="15653" width="9.125" style="862" bestFit="1" customWidth="1"/>
    <col min="15654" max="15654" width="10.5" style="862" bestFit="1" customWidth="1"/>
    <col min="15655" max="15655" width="16.375" style="862" bestFit="1" customWidth="1"/>
    <col min="15656" max="15656" width="12.125" style="862" bestFit="1" customWidth="1"/>
    <col min="15657" max="15657" width="10.375" style="862" bestFit="1" customWidth="1"/>
    <col min="15658" max="15658" width="11.875" style="862" bestFit="1" customWidth="1"/>
    <col min="15659" max="15667" width="16.375" style="862" bestFit="1" customWidth="1"/>
    <col min="15668" max="15668" width="10.625" style="862" bestFit="1" customWidth="1"/>
    <col min="15669" max="15669" width="11.875" style="862" bestFit="1" customWidth="1"/>
    <col min="15670" max="15670" width="16.375" style="862" bestFit="1" customWidth="1"/>
    <col min="15671" max="15671" width="20.75" style="862" bestFit="1" customWidth="1"/>
    <col min="15672" max="15672" width="16.375" style="862" bestFit="1" customWidth="1"/>
    <col min="15673" max="15673" width="20.75" style="862" bestFit="1" customWidth="1"/>
    <col min="15674" max="15674" width="16.375" style="862" bestFit="1" customWidth="1"/>
    <col min="15675" max="15675" width="20.75" style="862" bestFit="1" customWidth="1"/>
    <col min="15676" max="15676" width="16.375" style="862" bestFit="1" customWidth="1"/>
    <col min="15677" max="15677" width="20.75" style="862" bestFit="1" customWidth="1"/>
    <col min="15678" max="15678" width="16.375" style="862" bestFit="1" customWidth="1"/>
    <col min="15679" max="15679" width="20.75" style="862" bestFit="1" customWidth="1"/>
    <col min="15680" max="15680" width="14.125" style="862" bestFit="1" customWidth="1"/>
    <col min="15681" max="15681" width="18.625" style="862" bestFit="1" customWidth="1"/>
    <col min="15682" max="15682" width="16.375" style="862" bestFit="1" customWidth="1"/>
    <col min="15683" max="15683" width="20.75" style="862" bestFit="1" customWidth="1"/>
    <col min="15684" max="15684" width="16.375" style="862" bestFit="1" customWidth="1"/>
    <col min="15685" max="15685" width="20.75" style="862" bestFit="1" customWidth="1"/>
    <col min="15686" max="15691" width="23" style="862" bestFit="1" customWidth="1"/>
    <col min="15692" max="15693" width="18.625" style="862" bestFit="1" customWidth="1"/>
    <col min="15694" max="15694" width="10.5" style="862" bestFit="1" customWidth="1"/>
    <col min="15695" max="15695" width="11.875" style="862" bestFit="1" customWidth="1"/>
    <col min="15696" max="15696" width="10.5" style="862" bestFit="1" customWidth="1"/>
    <col min="15697" max="15698" width="11.875" style="862" bestFit="1" customWidth="1"/>
    <col min="15699" max="15699" width="16.375" style="862" bestFit="1" customWidth="1"/>
    <col min="15700" max="15700" width="17.875" style="862" bestFit="1" customWidth="1"/>
    <col min="15701" max="15701" width="22.25" style="862" bestFit="1" customWidth="1"/>
    <col min="15702" max="15702" width="7.75" style="862" bestFit="1" customWidth="1"/>
    <col min="15703" max="15705" width="11.875" style="862" bestFit="1" customWidth="1"/>
    <col min="15706" max="15706" width="16.375" style="862" bestFit="1" customWidth="1"/>
    <col min="15707" max="15709" width="11.875" style="862" bestFit="1" customWidth="1"/>
    <col min="15710" max="15710" width="14.125" style="862" bestFit="1" customWidth="1"/>
    <col min="15711" max="15711" width="11.875" style="862" bestFit="1" customWidth="1"/>
    <col min="15712" max="15712" width="16.375" style="862" bestFit="1" customWidth="1"/>
    <col min="15713" max="15713" width="18.625" style="862" bestFit="1" customWidth="1"/>
    <col min="15714" max="15714" width="10.5" style="862" bestFit="1" customWidth="1"/>
    <col min="15715" max="15715" width="14.25" style="862" bestFit="1" customWidth="1"/>
    <col min="15716" max="15717" width="13.375" style="862" bestFit="1" customWidth="1"/>
    <col min="15718" max="15718" width="16.375" style="862" bestFit="1" customWidth="1"/>
    <col min="15719" max="15719" width="16.5" style="862" bestFit="1" customWidth="1"/>
    <col min="15720" max="15721" width="20.125" style="862" bestFit="1" customWidth="1"/>
    <col min="15722" max="15723" width="23" style="862" bestFit="1" customWidth="1"/>
    <col min="15724" max="15724" width="18.625" style="862" bestFit="1" customWidth="1"/>
    <col min="15725" max="15725" width="9.25" style="862" bestFit="1" customWidth="1"/>
    <col min="15726" max="15726" width="7.25" style="862" bestFit="1" customWidth="1"/>
    <col min="15727" max="15727" width="10.375" style="862" bestFit="1" customWidth="1"/>
    <col min="15728" max="15729" width="11.875" style="862" bestFit="1" customWidth="1"/>
    <col min="15730" max="15730" width="14.375" style="862" bestFit="1" customWidth="1"/>
    <col min="15731" max="15731" width="11.875" style="862" bestFit="1" customWidth="1"/>
    <col min="15732" max="15733" width="16.375" style="862" bestFit="1" customWidth="1"/>
    <col min="15734" max="15734" width="11.875" style="862" bestFit="1" customWidth="1"/>
    <col min="15735" max="15736" width="16.375" style="862" bestFit="1" customWidth="1"/>
    <col min="15737" max="15737" width="17.875" style="862" bestFit="1" customWidth="1"/>
    <col min="15738" max="15738" width="16.375" style="862" bestFit="1" customWidth="1"/>
    <col min="15739" max="15739" width="17.875" style="862" bestFit="1" customWidth="1"/>
    <col min="15740" max="15740" width="5.75" style="862" bestFit="1" customWidth="1"/>
    <col min="15741" max="15742" width="9.75" style="862" bestFit="1" customWidth="1"/>
    <col min="15743" max="15743" width="7.75" style="862" bestFit="1" customWidth="1"/>
    <col min="15744" max="15744" width="9.75" style="862" bestFit="1" customWidth="1"/>
    <col min="15745" max="15745" width="59.375" style="862" bestFit="1" customWidth="1"/>
    <col min="15746" max="15746" width="45.5" style="862" bestFit="1" customWidth="1"/>
    <col min="15747" max="15747" width="27.625" style="862" bestFit="1" customWidth="1"/>
    <col min="15748" max="15748" width="11.875" style="862" bestFit="1" customWidth="1"/>
    <col min="15749" max="15752" width="14.125" style="862" bestFit="1" customWidth="1"/>
    <col min="15753" max="15753" width="15.625" style="862" bestFit="1" customWidth="1"/>
    <col min="15754" max="15754" width="14.125" style="862" bestFit="1" customWidth="1"/>
    <col min="15755" max="15756" width="19.625" style="862" bestFit="1" customWidth="1"/>
    <col min="15757" max="15757" width="21.875" style="862" bestFit="1" customWidth="1"/>
    <col min="15758" max="15758" width="19.375" style="862" bestFit="1" customWidth="1"/>
    <col min="15759" max="15759" width="16.375" style="862" bestFit="1" customWidth="1"/>
    <col min="15760" max="15760" width="23" style="862" bestFit="1" customWidth="1"/>
    <col min="15761" max="15762" width="14.125" style="862" bestFit="1" customWidth="1"/>
    <col min="15763" max="15763" width="23.25" style="862" bestFit="1" customWidth="1"/>
    <col min="15764" max="15765" width="14.375" style="862" bestFit="1" customWidth="1"/>
    <col min="15766" max="15766" width="23.125" style="862" bestFit="1" customWidth="1"/>
    <col min="15767" max="15767" width="18.875" style="862" bestFit="1" customWidth="1"/>
    <col min="15768" max="15768" width="14.375" style="862" bestFit="1" customWidth="1"/>
    <col min="15769" max="15769" width="16.5" style="862" bestFit="1" customWidth="1"/>
    <col min="15770" max="15770" width="25.25" style="862" bestFit="1" customWidth="1"/>
    <col min="15771" max="15772" width="18.625" style="862" bestFit="1" customWidth="1"/>
    <col min="15773" max="15773" width="23" style="862" bestFit="1" customWidth="1"/>
    <col min="15774" max="15775" width="26.75" style="862" bestFit="1" customWidth="1"/>
    <col min="15776" max="15776" width="25.25" style="862" bestFit="1" customWidth="1"/>
    <col min="15777" max="15777" width="29.625" style="862" bestFit="1" customWidth="1"/>
    <col min="15778" max="15778" width="25.25" style="862" bestFit="1" customWidth="1"/>
    <col min="15779" max="15779" width="29.625" style="862" bestFit="1" customWidth="1"/>
    <col min="15780" max="15783" width="20.875" style="862" bestFit="1" customWidth="1"/>
    <col min="15784" max="15784" width="13.875" style="862" bestFit="1" customWidth="1"/>
    <col min="15785" max="15785" width="16.5" style="862" bestFit="1" customWidth="1"/>
    <col min="15786" max="15786" width="7.75" style="862" bestFit="1" customWidth="1"/>
    <col min="15787" max="15787" width="20.75" style="862" bestFit="1" customWidth="1"/>
    <col min="15788" max="15790" width="16.375" style="862" bestFit="1" customWidth="1"/>
    <col min="15791" max="15794" width="31" style="862" bestFit="1" customWidth="1"/>
    <col min="15795" max="15796" width="18.625" style="862" bestFit="1" customWidth="1"/>
    <col min="15797" max="15797" width="16.375" style="862" bestFit="1" customWidth="1"/>
    <col min="15798" max="15799" width="18.625" style="862" bestFit="1" customWidth="1"/>
    <col min="15800" max="15800" width="16.375" style="862" bestFit="1" customWidth="1"/>
    <col min="15801" max="15802" width="18.625" style="862" bestFit="1" customWidth="1"/>
    <col min="15803" max="15803" width="20.75" style="862" bestFit="1" customWidth="1"/>
    <col min="15804" max="15805" width="23" style="862" bestFit="1" customWidth="1"/>
    <col min="15806" max="15806" width="25.25" style="862" bestFit="1" customWidth="1"/>
    <col min="15807" max="15807" width="23" style="862" bestFit="1" customWidth="1"/>
    <col min="15808" max="15808" width="20.75" style="862" bestFit="1" customWidth="1"/>
    <col min="15809" max="15810" width="23" style="862" bestFit="1" customWidth="1"/>
    <col min="15811" max="15811" width="25.25" style="862" bestFit="1" customWidth="1"/>
    <col min="15812" max="15812" width="23" style="862" bestFit="1" customWidth="1"/>
    <col min="15813" max="15813" width="18.625" style="862" bestFit="1" customWidth="1"/>
    <col min="15814" max="15816" width="20.75" style="862" bestFit="1" customWidth="1"/>
    <col min="15817" max="15817" width="19.75" style="862" bestFit="1" customWidth="1"/>
    <col min="15818" max="15819" width="22" style="862" bestFit="1" customWidth="1"/>
    <col min="15820" max="15820" width="14.125" style="862" bestFit="1" customWidth="1"/>
    <col min="15821" max="15822" width="20.75" style="862" bestFit="1" customWidth="1"/>
    <col min="15823" max="15824" width="18.625" style="862" bestFit="1" customWidth="1"/>
    <col min="15825" max="15827" width="20.75" style="862" bestFit="1" customWidth="1"/>
    <col min="15828" max="15829" width="23" style="862" bestFit="1" customWidth="1"/>
    <col min="15830" max="15830" width="20.75" style="862" bestFit="1" customWidth="1"/>
    <col min="15831" max="15832" width="23" style="862" bestFit="1" customWidth="1"/>
    <col min="15833" max="15833" width="25.25" style="862" bestFit="1" customWidth="1"/>
    <col min="15834" max="15835" width="23" style="862" bestFit="1" customWidth="1"/>
    <col min="15836" max="15838" width="25.25" style="862" bestFit="1" customWidth="1"/>
    <col min="15839" max="15840" width="27.5" style="862" bestFit="1" customWidth="1"/>
    <col min="15841" max="15841" width="25.25" style="862" bestFit="1" customWidth="1"/>
    <col min="15842" max="15843" width="27.5" style="862" bestFit="1" customWidth="1"/>
    <col min="15844" max="15844" width="29.625" style="862" bestFit="1" customWidth="1"/>
    <col min="15845" max="15845" width="27.5" style="862" bestFit="1" customWidth="1"/>
    <col min="15846" max="15846" width="24.5" style="862" bestFit="1" customWidth="1"/>
    <col min="15847" max="15847" width="29" style="862" bestFit="1" customWidth="1"/>
    <col min="15848" max="15849" width="20.75" style="862" bestFit="1" customWidth="1"/>
    <col min="15850" max="15850" width="27.5" style="862" bestFit="1" customWidth="1"/>
    <col min="15851" max="15852" width="23" style="862" bestFit="1" customWidth="1"/>
    <col min="15853" max="15853" width="29.625" style="862" bestFit="1" customWidth="1"/>
    <col min="15854" max="15854" width="9.125" style="862" bestFit="1" customWidth="1"/>
    <col min="15855" max="15857" width="18.125" style="862" bestFit="1" customWidth="1"/>
    <col min="15858" max="15858" width="20.375" style="862" bestFit="1" customWidth="1"/>
    <col min="15859" max="15859" width="25.25" style="862" bestFit="1" customWidth="1"/>
    <col min="15860" max="15860" width="27.5" style="862" bestFit="1" customWidth="1"/>
    <col min="15861" max="15862" width="9.125" style="862" bestFit="1" customWidth="1"/>
    <col min="15863" max="15863" width="11.25" style="862" bestFit="1" customWidth="1"/>
    <col min="15864" max="15864" width="15" style="862" bestFit="1" customWidth="1"/>
    <col min="15865" max="15865" width="16.375" style="862" bestFit="1" customWidth="1"/>
    <col min="15866" max="15868" width="23.25" style="862" bestFit="1" customWidth="1"/>
    <col min="15869" max="15870" width="20.75" style="862" bestFit="1" customWidth="1"/>
    <col min="15871" max="15871" width="6.625" style="862" bestFit="1" customWidth="1"/>
    <col min="15872" max="15872" width="9" style="862"/>
    <col min="15873" max="15873" width="16.375" style="862" bestFit="1" customWidth="1"/>
    <col min="15874" max="15874" width="14.125" style="862" bestFit="1" customWidth="1"/>
    <col min="15875" max="15877" width="9.75" style="862" bestFit="1" customWidth="1"/>
    <col min="15878" max="15878" width="14.125" style="862" bestFit="1" customWidth="1"/>
    <col min="15879" max="15879" width="15.25" style="862" customWidth="1"/>
    <col min="15880" max="15880" width="14.125" style="862" bestFit="1" customWidth="1"/>
    <col min="15881" max="15881" width="15.25" style="862" bestFit="1" customWidth="1"/>
    <col min="15882" max="15884" width="13.625" style="862" bestFit="1" customWidth="1"/>
    <col min="15885" max="15885" width="12" style="862" bestFit="1" customWidth="1"/>
    <col min="15886" max="15886" width="22.125" style="862" bestFit="1" customWidth="1"/>
    <col min="15887" max="15888" width="30.125" style="862" bestFit="1" customWidth="1"/>
    <col min="15889" max="15890" width="21" style="862" bestFit="1" customWidth="1"/>
    <col min="15891" max="15891" width="18.75" style="862" bestFit="1" customWidth="1"/>
    <col min="15892" max="15892" width="21" style="862" bestFit="1" customWidth="1"/>
    <col min="15893" max="15894" width="9.75" style="862" bestFit="1" customWidth="1"/>
    <col min="15895" max="15895" width="18.875" style="862" bestFit="1" customWidth="1"/>
    <col min="15896" max="15896" width="9.75" style="862" bestFit="1" customWidth="1"/>
    <col min="15897" max="15897" width="18.875" style="862" bestFit="1" customWidth="1"/>
    <col min="15898" max="15899" width="9.75" style="862" bestFit="1" customWidth="1"/>
    <col min="15900" max="15901" width="12.125" style="862" bestFit="1" customWidth="1"/>
    <col min="15902" max="15902" width="7.125" style="862" bestFit="1" customWidth="1"/>
    <col min="15903" max="15903" width="9.75" style="862" bestFit="1" customWidth="1"/>
    <col min="15904" max="15904" width="15.5" style="862" bestFit="1" customWidth="1"/>
    <col min="15905" max="15905" width="19.375" style="862" bestFit="1" customWidth="1"/>
    <col min="15906" max="15906" width="5.75" style="862" bestFit="1" customWidth="1"/>
    <col min="15907" max="15907" width="9.75" style="862" bestFit="1" customWidth="1"/>
    <col min="15908" max="15908" width="11.875" style="862" bestFit="1" customWidth="1"/>
    <col min="15909" max="15909" width="9.125" style="862" bestFit="1" customWidth="1"/>
    <col min="15910" max="15910" width="10.5" style="862" bestFit="1" customWidth="1"/>
    <col min="15911" max="15911" width="16.375" style="862" bestFit="1" customWidth="1"/>
    <col min="15912" max="15912" width="12.125" style="862" bestFit="1" customWidth="1"/>
    <col min="15913" max="15913" width="10.375" style="862" bestFit="1" customWidth="1"/>
    <col min="15914" max="15914" width="11.875" style="862" bestFit="1" customWidth="1"/>
    <col min="15915" max="15923" width="16.375" style="862" bestFit="1" customWidth="1"/>
    <col min="15924" max="15924" width="10.625" style="862" bestFit="1" customWidth="1"/>
    <col min="15925" max="15925" width="11.875" style="862" bestFit="1" customWidth="1"/>
    <col min="15926" max="15926" width="16.375" style="862" bestFit="1" customWidth="1"/>
    <col min="15927" max="15927" width="20.75" style="862" bestFit="1" customWidth="1"/>
    <col min="15928" max="15928" width="16.375" style="862" bestFit="1" customWidth="1"/>
    <col min="15929" max="15929" width="20.75" style="862" bestFit="1" customWidth="1"/>
    <col min="15930" max="15930" width="16.375" style="862" bestFit="1" customWidth="1"/>
    <col min="15931" max="15931" width="20.75" style="862" bestFit="1" customWidth="1"/>
    <col min="15932" max="15932" width="16.375" style="862" bestFit="1" customWidth="1"/>
    <col min="15933" max="15933" width="20.75" style="862" bestFit="1" customWidth="1"/>
    <col min="15934" max="15934" width="16.375" style="862" bestFit="1" customWidth="1"/>
    <col min="15935" max="15935" width="20.75" style="862" bestFit="1" customWidth="1"/>
    <col min="15936" max="15936" width="14.125" style="862" bestFit="1" customWidth="1"/>
    <col min="15937" max="15937" width="18.625" style="862" bestFit="1" customWidth="1"/>
    <col min="15938" max="15938" width="16.375" style="862" bestFit="1" customWidth="1"/>
    <col min="15939" max="15939" width="20.75" style="862" bestFit="1" customWidth="1"/>
    <col min="15940" max="15940" width="16.375" style="862" bestFit="1" customWidth="1"/>
    <col min="15941" max="15941" width="20.75" style="862" bestFit="1" customWidth="1"/>
    <col min="15942" max="15947" width="23" style="862" bestFit="1" customWidth="1"/>
    <col min="15948" max="15949" width="18.625" style="862" bestFit="1" customWidth="1"/>
    <col min="15950" max="15950" width="10.5" style="862" bestFit="1" customWidth="1"/>
    <col min="15951" max="15951" width="11.875" style="862" bestFit="1" customWidth="1"/>
    <col min="15952" max="15952" width="10.5" style="862" bestFit="1" customWidth="1"/>
    <col min="15953" max="15954" width="11.875" style="862" bestFit="1" customWidth="1"/>
    <col min="15955" max="15955" width="16.375" style="862" bestFit="1" customWidth="1"/>
    <col min="15956" max="15956" width="17.875" style="862" bestFit="1" customWidth="1"/>
    <col min="15957" max="15957" width="22.25" style="862" bestFit="1" customWidth="1"/>
    <col min="15958" max="15958" width="7.75" style="862" bestFit="1" customWidth="1"/>
    <col min="15959" max="15961" width="11.875" style="862" bestFit="1" customWidth="1"/>
    <col min="15962" max="15962" width="16.375" style="862" bestFit="1" customWidth="1"/>
    <col min="15963" max="15965" width="11.875" style="862" bestFit="1" customWidth="1"/>
    <col min="15966" max="15966" width="14.125" style="862" bestFit="1" customWidth="1"/>
    <col min="15967" max="15967" width="11.875" style="862" bestFit="1" customWidth="1"/>
    <col min="15968" max="15968" width="16.375" style="862" bestFit="1" customWidth="1"/>
    <col min="15969" max="15969" width="18.625" style="862" bestFit="1" customWidth="1"/>
    <col min="15970" max="15970" width="10.5" style="862" bestFit="1" customWidth="1"/>
    <col min="15971" max="15971" width="14.25" style="862" bestFit="1" customWidth="1"/>
    <col min="15972" max="15973" width="13.375" style="862" bestFit="1" customWidth="1"/>
    <col min="15974" max="15974" width="16.375" style="862" bestFit="1" customWidth="1"/>
    <col min="15975" max="15975" width="16.5" style="862" bestFit="1" customWidth="1"/>
    <col min="15976" max="15977" width="20.125" style="862" bestFit="1" customWidth="1"/>
    <col min="15978" max="15979" width="23" style="862" bestFit="1" customWidth="1"/>
    <col min="15980" max="15980" width="18.625" style="862" bestFit="1" customWidth="1"/>
    <col min="15981" max="15981" width="9.25" style="862" bestFit="1" customWidth="1"/>
    <col min="15982" max="15982" width="7.25" style="862" bestFit="1" customWidth="1"/>
    <col min="15983" max="15983" width="10.375" style="862" bestFit="1" customWidth="1"/>
    <col min="15984" max="15985" width="11.875" style="862" bestFit="1" customWidth="1"/>
    <col min="15986" max="15986" width="14.375" style="862" bestFit="1" customWidth="1"/>
    <col min="15987" max="15987" width="11.875" style="862" bestFit="1" customWidth="1"/>
    <col min="15988" max="15989" width="16.375" style="862" bestFit="1" customWidth="1"/>
    <col min="15990" max="15990" width="11.875" style="862" bestFit="1" customWidth="1"/>
    <col min="15991" max="15992" width="16.375" style="862" bestFit="1" customWidth="1"/>
    <col min="15993" max="15993" width="17.875" style="862" bestFit="1" customWidth="1"/>
    <col min="15994" max="15994" width="16.375" style="862" bestFit="1" customWidth="1"/>
    <col min="15995" max="15995" width="17.875" style="862" bestFit="1" customWidth="1"/>
    <col min="15996" max="15996" width="5.75" style="862" bestFit="1" customWidth="1"/>
    <col min="15997" max="15998" width="9.75" style="862" bestFit="1" customWidth="1"/>
    <col min="15999" max="15999" width="7.75" style="862" bestFit="1" customWidth="1"/>
    <col min="16000" max="16000" width="9.75" style="862" bestFit="1" customWidth="1"/>
    <col min="16001" max="16001" width="59.375" style="862" bestFit="1" customWidth="1"/>
    <col min="16002" max="16002" width="45.5" style="862" bestFit="1" customWidth="1"/>
    <col min="16003" max="16003" width="27.625" style="862" bestFit="1" customWidth="1"/>
    <col min="16004" max="16004" width="11.875" style="862" bestFit="1" customWidth="1"/>
    <col min="16005" max="16008" width="14.125" style="862" bestFit="1" customWidth="1"/>
    <col min="16009" max="16009" width="15.625" style="862" bestFit="1" customWidth="1"/>
    <col min="16010" max="16010" width="14.125" style="862" bestFit="1" customWidth="1"/>
    <col min="16011" max="16012" width="19.625" style="862" bestFit="1" customWidth="1"/>
    <col min="16013" max="16013" width="21.875" style="862" bestFit="1" customWidth="1"/>
    <col min="16014" max="16014" width="19.375" style="862" bestFit="1" customWidth="1"/>
    <col min="16015" max="16015" width="16.375" style="862" bestFit="1" customWidth="1"/>
    <col min="16016" max="16016" width="23" style="862" bestFit="1" customWidth="1"/>
    <col min="16017" max="16018" width="14.125" style="862" bestFit="1" customWidth="1"/>
    <col min="16019" max="16019" width="23.25" style="862" bestFit="1" customWidth="1"/>
    <col min="16020" max="16021" width="14.375" style="862" bestFit="1" customWidth="1"/>
    <col min="16022" max="16022" width="23.125" style="862" bestFit="1" customWidth="1"/>
    <col min="16023" max="16023" width="18.875" style="862" bestFit="1" customWidth="1"/>
    <col min="16024" max="16024" width="14.375" style="862" bestFit="1" customWidth="1"/>
    <col min="16025" max="16025" width="16.5" style="862" bestFit="1" customWidth="1"/>
    <col min="16026" max="16026" width="25.25" style="862" bestFit="1" customWidth="1"/>
    <col min="16027" max="16028" width="18.625" style="862" bestFit="1" customWidth="1"/>
    <col min="16029" max="16029" width="23" style="862" bestFit="1" customWidth="1"/>
    <col min="16030" max="16031" width="26.75" style="862" bestFit="1" customWidth="1"/>
    <col min="16032" max="16032" width="25.25" style="862" bestFit="1" customWidth="1"/>
    <col min="16033" max="16033" width="29.625" style="862" bestFit="1" customWidth="1"/>
    <col min="16034" max="16034" width="25.25" style="862" bestFit="1" customWidth="1"/>
    <col min="16035" max="16035" width="29.625" style="862" bestFit="1" customWidth="1"/>
    <col min="16036" max="16039" width="20.875" style="862" bestFit="1" customWidth="1"/>
    <col min="16040" max="16040" width="13.875" style="862" bestFit="1" customWidth="1"/>
    <col min="16041" max="16041" width="16.5" style="862" bestFit="1" customWidth="1"/>
    <col min="16042" max="16042" width="7.75" style="862" bestFit="1" customWidth="1"/>
    <col min="16043" max="16043" width="20.75" style="862" bestFit="1" customWidth="1"/>
    <col min="16044" max="16046" width="16.375" style="862" bestFit="1" customWidth="1"/>
    <col min="16047" max="16050" width="31" style="862" bestFit="1" customWidth="1"/>
    <col min="16051" max="16052" width="18.625" style="862" bestFit="1" customWidth="1"/>
    <col min="16053" max="16053" width="16.375" style="862" bestFit="1" customWidth="1"/>
    <col min="16054" max="16055" width="18.625" style="862" bestFit="1" customWidth="1"/>
    <col min="16056" max="16056" width="16.375" style="862" bestFit="1" customWidth="1"/>
    <col min="16057" max="16058" width="18.625" style="862" bestFit="1" customWidth="1"/>
    <col min="16059" max="16059" width="20.75" style="862" bestFit="1" customWidth="1"/>
    <col min="16060" max="16061" width="23" style="862" bestFit="1" customWidth="1"/>
    <col min="16062" max="16062" width="25.25" style="862" bestFit="1" customWidth="1"/>
    <col min="16063" max="16063" width="23" style="862" bestFit="1" customWidth="1"/>
    <col min="16064" max="16064" width="20.75" style="862" bestFit="1" customWidth="1"/>
    <col min="16065" max="16066" width="23" style="862" bestFit="1" customWidth="1"/>
    <col min="16067" max="16067" width="25.25" style="862" bestFit="1" customWidth="1"/>
    <col min="16068" max="16068" width="23" style="862" bestFit="1" customWidth="1"/>
    <col min="16069" max="16069" width="18.625" style="862" bestFit="1" customWidth="1"/>
    <col min="16070" max="16072" width="20.75" style="862" bestFit="1" customWidth="1"/>
    <col min="16073" max="16073" width="19.75" style="862" bestFit="1" customWidth="1"/>
    <col min="16074" max="16075" width="22" style="862" bestFit="1" customWidth="1"/>
    <col min="16076" max="16076" width="14.125" style="862" bestFit="1" customWidth="1"/>
    <col min="16077" max="16078" width="20.75" style="862" bestFit="1" customWidth="1"/>
    <col min="16079" max="16080" width="18.625" style="862" bestFit="1" customWidth="1"/>
    <col min="16081" max="16083" width="20.75" style="862" bestFit="1" customWidth="1"/>
    <col min="16084" max="16085" width="23" style="862" bestFit="1" customWidth="1"/>
    <col min="16086" max="16086" width="20.75" style="862" bestFit="1" customWidth="1"/>
    <col min="16087" max="16088" width="23" style="862" bestFit="1" customWidth="1"/>
    <col min="16089" max="16089" width="25.25" style="862" bestFit="1" customWidth="1"/>
    <col min="16090" max="16091" width="23" style="862" bestFit="1" customWidth="1"/>
    <col min="16092" max="16094" width="25.25" style="862" bestFit="1" customWidth="1"/>
    <col min="16095" max="16096" width="27.5" style="862" bestFit="1" customWidth="1"/>
    <col min="16097" max="16097" width="25.25" style="862" bestFit="1" customWidth="1"/>
    <col min="16098" max="16099" width="27.5" style="862" bestFit="1" customWidth="1"/>
    <col min="16100" max="16100" width="29.625" style="862" bestFit="1" customWidth="1"/>
    <col min="16101" max="16101" width="27.5" style="862" bestFit="1" customWidth="1"/>
    <col min="16102" max="16102" width="24.5" style="862" bestFit="1" customWidth="1"/>
    <col min="16103" max="16103" width="29" style="862" bestFit="1" customWidth="1"/>
    <col min="16104" max="16105" width="20.75" style="862" bestFit="1" customWidth="1"/>
    <col min="16106" max="16106" width="27.5" style="862" bestFit="1" customWidth="1"/>
    <col min="16107" max="16108" width="23" style="862" bestFit="1" customWidth="1"/>
    <col min="16109" max="16109" width="29.625" style="862" bestFit="1" customWidth="1"/>
    <col min="16110" max="16110" width="9.125" style="862" bestFit="1" customWidth="1"/>
    <col min="16111" max="16113" width="18.125" style="862" bestFit="1" customWidth="1"/>
    <col min="16114" max="16114" width="20.375" style="862" bestFit="1" customWidth="1"/>
    <col min="16115" max="16115" width="25.25" style="862" bestFit="1" customWidth="1"/>
    <col min="16116" max="16116" width="27.5" style="862" bestFit="1" customWidth="1"/>
    <col min="16117" max="16118" width="9.125" style="862" bestFit="1" customWidth="1"/>
    <col min="16119" max="16119" width="11.25" style="862" bestFit="1" customWidth="1"/>
    <col min="16120" max="16120" width="15" style="862" bestFit="1" customWidth="1"/>
    <col min="16121" max="16121" width="16.375" style="862" bestFit="1" customWidth="1"/>
    <col min="16122" max="16124" width="23.25" style="862" bestFit="1" customWidth="1"/>
    <col min="16125" max="16126" width="20.75" style="862" bestFit="1" customWidth="1"/>
    <col min="16127" max="16127" width="6.625" style="862" bestFit="1" customWidth="1"/>
    <col min="16128" max="16128" width="9" style="862"/>
    <col min="16129" max="16129" width="16.375" style="862" bestFit="1" customWidth="1"/>
    <col min="16130" max="16130" width="14.125" style="862" bestFit="1" customWidth="1"/>
    <col min="16131" max="16133" width="9.75" style="862" bestFit="1" customWidth="1"/>
    <col min="16134" max="16134" width="14.125" style="862" bestFit="1" customWidth="1"/>
    <col min="16135" max="16135" width="15.25" style="862" customWidth="1"/>
    <col min="16136" max="16136" width="14.125" style="862" bestFit="1" customWidth="1"/>
    <col min="16137" max="16137" width="15.25" style="862" bestFit="1" customWidth="1"/>
    <col min="16138" max="16140" width="13.625" style="862" bestFit="1" customWidth="1"/>
    <col min="16141" max="16141" width="12" style="862" bestFit="1" customWidth="1"/>
    <col min="16142" max="16142" width="22.125" style="862" bestFit="1" customWidth="1"/>
    <col min="16143" max="16144" width="30.125" style="862" bestFit="1" customWidth="1"/>
    <col min="16145" max="16146" width="21" style="862" bestFit="1" customWidth="1"/>
    <col min="16147" max="16147" width="18.75" style="862" bestFit="1" customWidth="1"/>
    <col min="16148" max="16148" width="21" style="862" bestFit="1" customWidth="1"/>
    <col min="16149" max="16150" width="9.75" style="862" bestFit="1" customWidth="1"/>
    <col min="16151" max="16151" width="18.875" style="862" bestFit="1" customWidth="1"/>
    <col min="16152" max="16152" width="9.75" style="862" bestFit="1" customWidth="1"/>
    <col min="16153" max="16153" width="18.875" style="862" bestFit="1" customWidth="1"/>
    <col min="16154" max="16155" width="9.75" style="862" bestFit="1" customWidth="1"/>
    <col min="16156" max="16157" width="12.125" style="862" bestFit="1" customWidth="1"/>
    <col min="16158" max="16158" width="7.125" style="862" bestFit="1" customWidth="1"/>
    <col min="16159" max="16159" width="9.75" style="862" bestFit="1" customWidth="1"/>
    <col min="16160" max="16160" width="15.5" style="862" bestFit="1" customWidth="1"/>
    <col min="16161" max="16161" width="19.375" style="862" bestFit="1" customWidth="1"/>
    <col min="16162" max="16162" width="5.75" style="862" bestFit="1" customWidth="1"/>
    <col min="16163" max="16163" width="9.75" style="862" bestFit="1" customWidth="1"/>
    <col min="16164" max="16164" width="11.875" style="862" bestFit="1" customWidth="1"/>
    <col min="16165" max="16165" width="9.125" style="862" bestFit="1" customWidth="1"/>
    <col min="16166" max="16166" width="10.5" style="862" bestFit="1" customWidth="1"/>
    <col min="16167" max="16167" width="16.375" style="862" bestFit="1" customWidth="1"/>
    <col min="16168" max="16168" width="12.125" style="862" bestFit="1" customWidth="1"/>
    <col min="16169" max="16169" width="10.375" style="862" bestFit="1" customWidth="1"/>
    <col min="16170" max="16170" width="11.875" style="862" bestFit="1" customWidth="1"/>
    <col min="16171" max="16179" width="16.375" style="862" bestFit="1" customWidth="1"/>
    <col min="16180" max="16180" width="10.625" style="862" bestFit="1" customWidth="1"/>
    <col min="16181" max="16181" width="11.875" style="862" bestFit="1" customWidth="1"/>
    <col min="16182" max="16182" width="16.375" style="862" bestFit="1" customWidth="1"/>
    <col min="16183" max="16183" width="20.75" style="862" bestFit="1" customWidth="1"/>
    <col min="16184" max="16184" width="16.375" style="862" bestFit="1" customWidth="1"/>
    <col min="16185" max="16185" width="20.75" style="862" bestFit="1" customWidth="1"/>
    <col min="16186" max="16186" width="16.375" style="862" bestFit="1" customWidth="1"/>
    <col min="16187" max="16187" width="20.75" style="862" bestFit="1" customWidth="1"/>
    <col min="16188" max="16188" width="16.375" style="862" bestFit="1" customWidth="1"/>
    <col min="16189" max="16189" width="20.75" style="862" bestFit="1" customWidth="1"/>
    <col min="16190" max="16190" width="16.375" style="862" bestFit="1" customWidth="1"/>
    <col min="16191" max="16191" width="20.75" style="862" bestFit="1" customWidth="1"/>
    <col min="16192" max="16192" width="14.125" style="862" bestFit="1" customWidth="1"/>
    <col min="16193" max="16193" width="18.625" style="862" bestFit="1" customWidth="1"/>
    <col min="16194" max="16194" width="16.375" style="862" bestFit="1" customWidth="1"/>
    <col min="16195" max="16195" width="20.75" style="862" bestFit="1" customWidth="1"/>
    <col min="16196" max="16196" width="16.375" style="862" bestFit="1" customWidth="1"/>
    <col min="16197" max="16197" width="20.75" style="862" bestFit="1" customWidth="1"/>
    <col min="16198" max="16203" width="23" style="862" bestFit="1" customWidth="1"/>
    <col min="16204" max="16205" width="18.625" style="862" bestFit="1" customWidth="1"/>
    <col min="16206" max="16206" width="10.5" style="862" bestFit="1" customWidth="1"/>
    <col min="16207" max="16207" width="11.875" style="862" bestFit="1" customWidth="1"/>
    <col min="16208" max="16208" width="10.5" style="862" bestFit="1" customWidth="1"/>
    <col min="16209" max="16210" width="11.875" style="862" bestFit="1" customWidth="1"/>
    <col min="16211" max="16211" width="16.375" style="862" bestFit="1" customWidth="1"/>
    <col min="16212" max="16212" width="17.875" style="862" bestFit="1" customWidth="1"/>
    <col min="16213" max="16213" width="22.25" style="862" bestFit="1" customWidth="1"/>
    <col min="16214" max="16214" width="7.75" style="862" bestFit="1" customWidth="1"/>
    <col min="16215" max="16217" width="11.875" style="862" bestFit="1" customWidth="1"/>
    <col min="16218" max="16218" width="16.375" style="862" bestFit="1" customWidth="1"/>
    <col min="16219" max="16221" width="11.875" style="862" bestFit="1" customWidth="1"/>
    <col min="16222" max="16222" width="14.125" style="862" bestFit="1" customWidth="1"/>
    <col min="16223" max="16223" width="11.875" style="862" bestFit="1" customWidth="1"/>
    <col min="16224" max="16224" width="16.375" style="862" bestFit="1" customWidth="1"/>
    <col min="16225" max="16225" width="18.625" style="862" bestFit="1" customWidth="1"/>
    <col min="16226" max="16226" width="10.5" style="862" bestFit="1" customWidth="1"/>
    <col min="16227" max="16227" width="14.25" style="862" bestFit="1" customWidth="1"/>
    <col min="16228" max="16229" width="13.375" style="862" bestFit="1" customWidth="1"/>
    <col min="16230" max="16230" width="16.375" style="862" bestFit="1" customWidth="1"/>
    <col min="16231" max="16231" width="16.5" style="862" bestFit="1" customWidth="1"/>
    <col min="16232" max="16233" width="20.125" style="862" bestFit="1" customWidth="1"/>
    <col min="16234" max="16235" width="23" style="862" bestFit="1" customWidth="1"/>
    <col min="16236" max="16236" width="18.625" style="862" bestFit="1" customWidth="1"/>
    <col min="16237" max="16237" width="9.25" style="862" bestFit="1" customWidth="1"/>
    <col min="16238" max="16238" width="7.25" style="862" bestFit="1" customWidth="1"/>
    <col min="16239" max="16239" width="10.375" style="862" bestFit="1" customWidth="1"/>
    <col min="16240" max="16241" width="11.875" style="862" bestFit="1" customWidth="1"/>
    <col min="16242" max="16242" width="14.375" style="862" bestFit="1" customWidth="1"/>
    <col min="16243" max="16243" width="11.875" style="862" bestFit="1" customWidth="1"/>
    <col min="16244" max="16245" width="16.375" style="862" bestFit="1" customWidth="1"/>
    <col min="16246" max="16246" width="11.875" style="862" bestFit="1" customWidth="1"/>
    <col min="16247" max="16248" width="16.375" style="862" bestFit="1" customWidth="1"/>
    <col min="16249" max="16249" width="17.875" style="862" bestFit="1" customWidth="1"/>
    <col min="16250" max="16250" width="16.375" style="862" bestFit="1" customWidth="1"/>
    <col min="16251" max="16251" width="17.875" style="862" bestFit="1" customWidth="1"/>
    <col min="16252" max="16252" width="5.75" style="862" bestFit="1" customWidth="1"/>
    <col min="16253" max="16254" width="9.75" style="862" bestFit="1" customWidth="1"/>
    <col min="16255" max="16255" width="7.75" style="862" bestFit="1" customWidth="1"/>
    <col min="16256" max="16256" width="9.75" style="862" bestFit="1" customWidth="1"/>
    <col min="16257" max="16257" width="59.375" style="862" bestFit="1" customWidth="1"/>
    <col min="16258" max="16258" width="45.5" style="862" bestFit="1" customWidth="1"/>
    <col min="16259" max="16259" width="27.625" style="862" bestFit="1" customWidth="1"/>
    <col min="16260" max="16260" width="11.875" style="862" bestFit="1" customWidth="1"/>
    <col min="16261" max="16264" width="14.125" style="862" bestFit="1" customWidth="1"/>
    <col min="16265" max="16265" width="15.625" style="862" bestFit="1" customWidth="1"/>
    <col min="16266" max="16266" width="14.125" style="862" bestFit="1" customWidth="1"/>
    <col min="16267" max="16268" width="19.625" style="862" bestFit="1" customWidth="1"/>
    <col min="16269" max="16269" width="21.875" style="862" bestFit="1" customWidth="1"/>
    <col min="16270" max="16270" width="19.375" style="862" bestFit="1" customWidth="1"/>
    <col min="16271" max="16271" width="16.375" style="862" bestFit="1" customWidth="1"/>
    <col min="16272" max="16272" width="23" style="862" bestFit="1" customWidth="1"/>
    <col min="16273" max="16274" width="14.125" style="862" bestFit="1" customWidth="1"/>
    <col min="16275" max="16275" width="23.25" style="862" bestFit="1" customWidth="1"/>
    <col min="16276" max="16277" width="14.375" style="862" bestFit="1" customWidth="1"/>
    <col min="16278" max="16278" width="23.125" style="862" bestFit="1" customWidth="1"/>
    <col min="16279" max="16279" width="18.875" style="862" bestFit="1" customWidth="1"/>
    <col min="16280" max="16280" width="14.375" style="862" bestFit="1" customWidth="1"/>
    <col min="16281" max="16281" width="16.5" style="862" bestFit="1" customWidth="1"/>
    <col min="16282" max="16282" width="25.25" style="862" bestFit="1" customWidth="1"/>
    <col min="16283" max="16284" width="18.625" style="862" bestFit="1" customWidth="1"/>
    <col min="16285" max="16285" width="23" style="862" bestFit="1" customWidth="1"/>
    <col min="16286" max="16287" width="26.75" style="862" bestFit="1" customWidth="1"/>
    <col min="16288" max="16288" width="25.25" style="862" bestFit="1" customWidth="1"/>
    <col min="16289" max="16289" width="29.625" style="862" bestFit="1" customWidth="1"/>
    <col min="16290" max="16290" width="25.25" style="862" bestFit="1" customWidth="1"/>
    <col min="16291" max="16291" width="29.625" style="862" bestFit="1" customWidth="1"/>
    <col min="16292" max="16295" width="20.875" style="862" bestFit="1" customWidth="1"/>
    <col min="16296" max="16296" width="13.875" style="862" bestFit="1" customWidth="1"/>
    <col min="16297" max="16297" width="16.5" style="862" bestFit="1" customWidth="1"/>
    <col min="16298" max="16298" width="7.75" style="862" bestFit="1" customWidth="1"/>
    <col min="16299" max="16299" width="20.75" style="862" bestFit="1" customWidth="1"/>
    <col min="16300" max="16302" width="16.375" style="862" bestFit="1" customWidth="1"/>
    <col min="16303" max="16306" width="31" style="862" bestFit="1" customWidth="1"/>
    <col min="16307" max="16308" width="18.625" style="862" bestFit="1" customWidth="1"/>
    <col min="16309" max="16309" width="16.375" style="862" bestFit="1" customWidth="1"/>
    <col min="16310" max="16311" width="18.625" style="862" bestFit="1" customWidth="1"/>
    <col min="16312" max="16312" width="16.375" style="862" bestFit="1" customWidth="1"/>
    <col min="16313" max="16314" width="18.625" style="862" bestFit="1" customWidth="1"/>
    <col min="16315" max="16315" width="20.75" style="862" bestFit="1" customWidth="1"/>
    <col min="16316" max="16317" width="23" style="862" bestFit="1" customWidth="1"/>
    <col min="16318" max="16318" width="25.25" style="862" bestFit="1" customWidth="1"/>
    <col min="16319" max="16319" width="23" style="862" bestFit="1" customWidth="1"/>
    <col min="16320" max="16320" width="20.75" style="862" bestFit="1" customWidth="1"/>
    <col min="16321" max="16322" width="23" style="862" bestFit="1" customWidth="1"/>
    <col min="16323" max="16323" width="25.25" style="862" bestFit="1" customWidth="1"/>
    <col min="16324" max="16324" width="23" style="862" bestFit="1" customWidth="1"/>
    <col min="16325" max="16325" width="18.625" style="862" bestFit="1" customWidth="1"/>
    <col min="16326" max="16328" width="20.75" style="862" bestFit="1" customWidth="1"/>
    <col min="16329" max="16329" width="19.75" style="862" bestFit="1" customWidth="1"/>
    <col min="16330" max="16331" width="22" style="862" bestFit="1" customWidth="1"/>
    <col min="16332" max="16332" width="14.125" style="862" bestFit="1" customWidth="1"/>
    <col min="16333" max="16334" width="20.75" style="862" bestFit="1" customWidth="1"/>
    <col min="16335" max="16336" width="18.625" style="862" bestFit="1" customWidth="1"/>
    <col min="16337" max="16339" width="20.75" style="862" bestFit="1" customWidth="1"/>
    <col min="16340" max="16341" width="23" style="862" bestFit="1" customWidth="1"/>
    <col min="16342" max="16342" width="20.75" style="862" bestFit="1" customWidth="1"/>
    <col min="16343" max="16344" width="23" style="862" bestFit="1" customWidth="1"/>
    <col min="16345" max="16345" width="25.25" style="862" bestFit="1" customWidth="1"/>
    <col min="16346" max="16347" width="23" style="862" bestFit="1" customWidth="1"/>
    <col min="16348" max="16350" width="25.25" style="862" bestFit="1" customWidth="1"/>
    <col min="16351" max="16352" width="27.5" style="862" bestFit="1" customWidth="1"/>
    <col min="16353" max="16353" width="25.25" style="862" bestFit="1" customWidth="1"/>
    <col min="16354" max="16355" width="27.5" style="862" bestFit="1" customWidth="1"/>
    <col min="16356" max="16356" width="29.625" style="862" bestFit="1" customWidth="1"/>
    <col min="16357" max="16357" width="27.5" style="862" bestFit="1" customWidth="1"/>
    <col min="16358" max="16358" width="24.5" style="862" bestFit="1" customWidth="1"/>
    <col min="16359" max="16359" width="29" style="862" bestFit="1" customWidth="1"/>
    <col min="16360" max="16361" width="20.75" style="862" bestFit="1" customWidth="1"/>
    <col min="16362" max="16362" width="27.5" style="862" bestFit="1" customWidth="1"/>
    <col min="16363" max="16364" width="23" style="862" bestFit="1" customWidth="1"/>
    <col min="16365" max="16365" width="29.625" style="862" bestFit="1" customWidth="1"/>
    <col min="16366" max="16366" width="9.125" style="862" bestFit="1" customWidth="1"/>
    <col min="16367" max="16369" width="18.125" style="862" bestFit="1" customWidth="1"/>
    <col min="16370" max="16370" width="20.375" style="862" bestFit="1" customWidth="1"/>
    <col min="16371" max="16371" width="25.25" style="862" bestFit="1" customWidth="1"/>
    <col min="16372" max="16372" width="27.5" style="862" bestFit="1" customWidth="1"/>
    <col min="16373" max="16374" width="9.125" style="862" bestFit="1" customWidth="1"/>
    <col min="16375" max="16375" width="11.25" style="862" bestFit="1" customWidth="1"/>
    <col min="16376" max="16376" width="15" style="862" bestFit="1" customWidth="1"/>
    <col min="16377" max="16377" width="16.375" style="862" bestFit="1" customWidth="1"/>
    <col min="16378" max="16380" width="23.25" style="862" bestFit="1" customWidth="1"/>
    <col min="16381" max="16382" width="20.75" style="862" bestFit="1" customWidth="1"/>
    <col min="16383" max="16383" width="6.625" style="862" bestFit="1" customWidth="1"/>
    <col min="16384" max="16384" width="9" style="862"/>
  </cols>
  <sheetData>
    <row r="1" spans="1:254">
      <c r="A1" s="954" t="s">
        <v>4116</v>
      </c>
      <c r="B1" s="954" t="s">
        <v>4117</v>
      </c>
      <c r="C1" s="954" t="s">
        <v>4118</v>
      </c>
      <c r="D1" s="954" t="s">
        <v>4119</v>
      </c>
      <c r="E1" s="954" t="s">
        <v>4120</v>
      </c>
      <c r="F1" s="954" t="s">
        <v>4121</v>
      </c>
      <c r="G1" s="954" t="s">
        <v>4122</v>
      </c>
      <c r="H1" s="954" t="s">
        <v>4123</v>
      </c>
      <c r="I1" s="954" t="s">
        <v>4124</v>
      </c>
      <c r="J1" s="954" t="s">
        <v>4125</v>
      </c>
      <c r="K1" s="954" t="s">
        <v>4126</v>
      </c>
      <c r="L1" s="954" t="s">
        <v>4127</v>
      </c>
      <c r="M1" s="954" t="s">
        <v>4128</v>
      </c>
      <c r="N1" s="954" t="s">
        <v>4129</v>
      </c>
      <c r="O1" s="954" t="s">
        <v>4130</v>
      </c>
      <c r="P1" s="954" t="s">
        <v>4131</v>
      </c>
      <c r="Q1" s="954" t="s">
        <v>4132</v>
      </c>
      <c r="R1" s="954" t="s">
        <v>4133</v>
      </c>
      <c r="S1" s="954" t="s">
        <v>4134</v>
      </c>
      <c r="T1" s="954" t="s">
        <v>4135</v>
      </c>
      <c r="U1" s="954" t="s">
        <v>4136</v>
      </c>
      <c r="V1" s="954" t="s">
        <v>4137</v>
      </c>
      <c r="W1" s="954" t="s">
        <v>4138</v>
      </c>
      <c r="X1" s="954" t="s">
        <v>4139</v>
      </c>
      <c r="Y1" s="954" t="s">
        <v>4140</v>
      </c>
      <c r="Z1" s="954" t="s">
        <v>4141</v>
      </c>
      <c r="AA1" s="954" t="s">
        <v>4142</v>
      </c>
      <c r="AB1" s="954" t="s">
        <v>4143</v>
      </c>
      <c r="AC1" s="954" t="s">
        <v>4144</v>
      </c>
      <c r="AD1" s="954" t="s">
        <v>4145</v>
      </c>
      <c r="AE1" s="954" t="s">
        <v>4146</v>
      </c>
      <c r="AF1" s="954" t="s">
        <v>4147</v>
      </c>
      <c r="AG1" s="954" t="s">
        <v>4148</v>
      </c>
      <c r="AH1" s="954" t="s">
        <v>4149</v>
      </c>
      <c r="AI1" s="954" t="s">
        <v>2836</v>
      </c>
      <c r="AJ1" s="954" t="s">
        <v>2837</v>
      </c>
      <c r="AK1" s="954" t="s">
        <v>2838</v>
      </c>
      <c r="AL1" s="954" t="s">
        <v>4150</v>
      </c>
      <c r="AM1" s="954" t="s">
        <v>4151</v>
      </c>
      <c r="AN1" s="954" t="s">
        <v>4152</v>
      </c>
      <c r="AO1" s="954" t="s">
        <v>4153</v>
      </c>
      <c r="AP1" s="954" t="s">
        <v>4154</v>
      </c>
      <c r="AQ1" s="954" t="s">
        <v>4155</v>
      </c>
      <c r="AR1" s="954" t="s">
        <v>4156</v>
      </c>
      <c r="AS1" s="954" t="s">
        <v>4157</v>
      </c>
      <c r="AT1" s="954" t="s">
        <v>4158</v>
      </c>
      <c r="AU1" s="954" t="s">
        <v>4159</v>
      </c>
      <c r="AV1" s="954" t="s">
        <v>4160</v>
      </c>
      <c r="AW1" s="954" t="s">
        <v>4161</v>
      </c>
      <c r="AX1" s="954" t="s">
        <v>4162</v>
      </c>
      <c r="AY1" s="954" t="s">
        <v>4163</v>
      </c>
      <c r="AZ1" s="954" t="s">
        <v>4164</v>
      </c>
      <c r="BA1" s="954" t="s">
        <v>4165</v>
      </c>
      <c r="BB1" s="954" t="s">
        <v>4166</v>
      </c>
      <c r="BC1" s="954" t="s">
        <v>4167</v>
      </c>
      <c r="BD1" s="954" t="s">
        <v>4168</v>
      </c>
      <c r="BE1" s="954" t="s">
        <v>4169</v>
      </c>
      <c r="BF1" s="954" t="s">
        <v>4170</v>
      </c>
      <c r="BG1" s="954" t="s">
        <v>4171</v>
      </c>
      <c r="BH1" s="954" t="s">
        <v>4172</v>
      </c>
      <c r="BI1" s="954" t="s">
        <v>4173</v>
      </c>
      <c r="BJ1" s="954" t="s">
        <v>4174</v>
      </c>
      <c r="BK1" s="954" t="s">
        <v>4175</v>
      </c>
      <c r="BL1" s="954" t="s">
        <v>4176</v>
      </c>
      <c r="BM1" s="954" t="s">
        <v>4177</v>
      </c>
      <c r="BN1" s="954" t="s">
        <v>4178</v>
      </c>
      <c r="BO1" s="954" t="s">
        <v>4179</v>
      </c>
      <c r="BP1" s="954" t="s">
        <v>4180</v>
      </c>
      <c r="BQ1" s="954" t="s">
        <v>4181</v>
      </c>
      <c r="BR1" s="954" t="s">
        <v>4182</v>
      </c>
      <c r="BS1" s="954" t="s">
        <v>4183</v>
      </c>
      <c r="BT1" s="954" t="s">
        <v>4184</v>
      </c>
      <c r="BU1" s="954" t="s">
        <v>4185</v>
      </c>
      <c r="BV1" s="954" t="s">
        <v>4186</v>
      </c>
      <c r="BW1" s="954" t="s">
        <v>4187</v>
      </c>
      <c r="BX1" s="954" t="s">
        <v>4188</v>
      </c>
      <c r="BY1" s="954" t="s">
        <v>4189</v>
      </c>
      <c r="BZ1" s="954" t="s">
        <v>4190</v>
      </c>
      <c r="CA1" s="954" t="s">
        <v>4191</v>
      </c>
      <c r="CB1" s="954" t="s">
        <v>4192</v>
      </c>
      <c r="CC1" s="954" t="s">
        <v>4193</v>
      </c>
      <c r="CD1" s="954" t="s">
        <v>4194</v>
      </c>
      <c r="CE1" s="954" t="s">
        <v>4195</v>
      </c>
      <c r="CF1" s="954" t="s">
        <v>4196</v>
      </c>
      <c r="CG1" s="954" t="s">
        <v>4197</v>
      </c>
      <c r="CH1" s="954" t="s">
        <v>4198</v>
      </c>
      <c r="CI1" s="954" t="s">
        <v>4199</v>
      </c>
      <c r="CJ1" s="954" t="s">
        <v>4200</v>
      </c>
      <c r="CK1" s="954" t="s">
        <v>4201</v>
      </c>
      <c r="CL1" s="954" t="s">
        <v>4202</v>
      </c>
      <c r="CM1" s="954" t="s">
        <v>4203</v>
      </c>
      <c r="CN1" s="954" t="s">
        <v>4204</v>
      </c>
      <c r="CO1" s="954" t="s">
        <v>4205</v>
      </c>
      <c r="CP1" s="954" t="s">
        <v>4206</v>
      </c>
      <c r="CQ1" s="954" t="s">
        <v>4207</v>
      </c>
      <c r="CR1" s="954" t="s">
        <v>4208</v>
      </c>
      <c r="CS1" s="954" t="s">
        <v>4209</v>
      </c>
      <c r="CT1" s="954" t="s">
        <v>4210</v>
      </c>
      <c r="CU1" s="954" t="s">
        <v>4211</v>
      </c>
      <c r="CV1" s="954" t="s">
        <v>4212</v>
      </c>
      <c r="CW1" s="954" t="s">
        <v>4213</v>
      </c>
      <c r="CX1" s="954" t="s">
        <v>4214</v>
      </c>
      <c r="CY1" s="954" t="s">
        <v>4215</v>
      </c>
      <c r="CZ1" s="954" t="s">
        <v>4216</v>
      </c>
      <c r="DA1" s="954" t="s">
        <v>4217</v>
      </c>
      <c r="DB1" s="954" t="s">
        <v>4218</v>
      </c>
      <c r="DC1" s="954" t="s">
        <v>4219</v>
      </c>
      <c r="DD1" s="954" t="s">
        <v>4220</v>
      </c>
      <c r="DE1" s="954" t="s">
        <v>4221</v>
      </c>
      <c r="DF1" s="954" t="s">
        <v>4222</v>
      </c>
      <c r="DG1" s="954" t="s">
        <v>3722</v>
      </c>
      <c r="DH1" s="954" t="s">
        <v>4223</v>
      </c>
      <c r="DI1" s="954" t="s">
        <v>4224</v>
      </c>
      <c r="DJ1" s="954" t="s">
        <v>4225</v>
      </c>
      <c r="DK1" s="954" t="s">
        <v>4226</v>
      </c>
      <c r="DL1" s="954" t="s">
        <v>4227</v>
      </c>
      <c r="DM1" s="954" t="s">
        <v>4228</v>
      </c>
      <c r="DN1" s="954" t="s">
        <v>4229</v>
      </c>
      <c r="DO1" s="954" t="s">
        <v>4230</v>
      </c>
      <c r="DP1" s="954" t="s">
        <v>4231</v>
      </c>
      <c r="DQ1" s="954" t="s">
        <v>4232</v>
      </c>
      <c r="DR1" s="954" t="s">
        <v>4233</v>
      </c>
      <c r="DS1" s="954" t="s">
        <v>4234</v>
      </c>
      <c r="DT1" s="954" t="s">
        <v>4235</v>
      </c>
      <c r="DU1" s="954" t="s">
        <v>4236</v>
      </c>
      <c r="DV1" s="954" t="s">
        <v>4237</v>
      </c>
      <c r="DW1" s="954" t="s">
        <v>4238</v>
      </c>
      <c r="DX1" s="954" t="s">
        <v>4239</v>
      </c>
      <c r="DY1" s="954" t="s">
        <v>4240</v>
      </c>
      <c r="DZ1" s="954" t="s">
        <v>4241</v>
      </c>
      <c r="EA1" s="954" t="s">
        <v>4242</v>
      </c>
      <c r="EB1" s="954" t="s">
        <v>4243</v>
      </c>
      <c r="EC1" s="954" t="s">
        <v>4244</v>
      </c>
      <c r="ED1" s="954" t="s">
        <v>4245</v>
      </c>
      <c r="EE1" s="954" t="s">
        <v>4246</v>
      </c>
      <c r="EF1" s="954" t="s">
        <v>4247</v>
      </c>
      <c r="EG1" s="954" t="s">
        <v>4248</v>
      </c>
      <c r="EH1" s="954" t="s">
        <v>4249</v>
      </c>
      <c r="EI1" s="954" t="s">
        <v>4250</v>
      </c>
      <c r="EJ1" s="954" t="s">
        <v>4251</v>
      </c>
      <c r="EK1" s="954" t="s">
        <v>4252</v>
      </c>
      <c r="EL1" s="954" t="s">
        <v>4253</v>
      </c>
      <c r="EM1" s="954" t="s">
        <v>4254</v>
      </c>
      <c r="EN1" s="954" t="s">
        <v>4255</v>
      </c>
      <c r="EO1" s="954" t="s">
        <v>4256</v>
      </c>
      <c r="EP1" s="954" t="s">
        <v>4257</v>
      </c>
      <c r="EQ1" s="954" t="s">
        <v>4258</v>
      </c>
      <c r="ER1" s="954" t="s">
        <v>4259</v>
      </c>
      <c r="ES1" s="954" t="s">
        <v>4260</v>
      </c>
      <c r="ET1" s="954" t="s">
        <v>4261</v>
      </c>
      <c r="EU1" s="954" t="s">
        <v>4262</v>
      </c>
      <c r="EV1" s="954" t="s">
        <v>4263</v>
      </c>
      <c r="EW1" s="954" t="s">
        <v>4264</v>
      </c>
      <c r="EX1" s="954" t="s">
        <v>4265</v>
      </c>
      <c r="EY1" s="954" t="s">
        <v>4266</v>
      </c>
      <c r="EZ1" s="954" t="s">
        <v>4267</v>
      </c>
      <c r="FA1" s="954" t="s">
        <v>4268</v>
      </c>
      <c r="FB1" s="954" t="s">
        <v>4269</v>
      </c>
      <c r="FC1" s="954" t="s">
        <v>4270</v>
      </c>
      <c r="FD1" s="954" t="s">
        <v>4271</v>
      </c>
      <c r="FE1" s="954" t="s">
        <v>4272</v>
      </c>
      <c r="FF1" s="954" t="s">
        <v>4273</v>
      </c>
      <c r="FG1" s="954" t="s">
        <v>4274</v>
      </c>
      <c r="FH1" s="954" t="s">
        <v>4275</v>
      </c>
      <c r="FI1" s="954" t="s">
        <v>4276</v>
      </c>
      <c r="FJ1" s="954" t="s">
        <v>4277</v>
      </c>
      <c r="FK1" s="954" t="s">
        <v>4278</v>
      </c>
      <c r="FL1" s="954" t="s">
        <v>4279</v>
      </c>
      <c r="FM1" s="954" t="s">
        <v>4280</v>
      </c>
      <c r="FN1" s="954" t="s">
        <v>4281</v>
      </c>
      <c r="FO1" s="954" t="s">
        <v>4282</v>
      </c>
      <c r="FP1" s="954" t="s">
        <v>4283</v>
      </c>
      <c r="FQ1" s="954" t="s">
        <v>4284</v>
      </c>
      <c r="FR1" s="954" t="s">
        <v>4285</v>
      </c>
      <c r="FS1" s="954" t="s">
        <v>4286</v>
      </c>
      <c r="FT1" s="954" t="s">
        <v>4287</v>
      </c>
      <c r="FU1" s="954" t="s">
        <v>4288</v>
      </c>
      <c r="FV1" s="954" t="s">
        <v>4289</v>
      </c>
      <c r="FW1" s="954" t="s">
        <v>4479</v>
      </c>
      <c r="FX1" s="954" t="s">
        <v>4480</v>
      </c>
      <c r="FY1" s="954" t="s">
        <v>2712</v>
      </c>
      <c r="FZ1" s="954" t="s">
        <v>4545</v>
      </c>
      <c r="GA1" s="954" t="s">
        <v>4290</v>
      </c>
      <c r="GB1" s="954" t="s">
        <v>4291</v>
      </c>
      <c r="GC1" s="954" t="s">
        <v>4292</v>
      </c>
      <c r="GD1" s="954" t="s">
        <v>4293</v>
      </c>
      <c r="GE1" s="954" t="s">
        <v>4294</v>
      </c>
      <c r="GF1" s="954" t="s">
        <v>4295</v>
      </c>
      <c r="GG1" s="954" t="s">
        <v>4296</v>
      </c>
      <c r="GH1" s="954" t="s">
        <v>4297</v>
      </c>
      <c r="GI1" s="954" t="s">
        <v>4298</v>
      </c>
      <c r="GJ1" s="954" t="s">
        <v>4299</v>
      </c>
      <c r="GK1" s="954" t="s">
        <v>4300</v>
      </c>
      <c r="GL1" s="954" t="s">
        <v>4301</v>
      </c>
      <c r="GM1" s="954" t="s">
        <v>4302</v>
      </c>
      <c r="GN1" s="954" t="s">
        <v>4303</v>
      </c>
      <c r="GO1" s="954" t="s">
        <v>4304</v>
      </c>
      <c r="GP1" s="954" t="s">
        <v>4305</v>
      </c>
      <c r="GQ1" s="954" t="s">
        <v>4306</v>
      </c>
      <c r="GR1" s="954" t="s">
        <v>4307</v>
      </c>
      <c r="GS1" s="954" t="s">
        <v>4308</v>
      </c>
      <c r="GT1" s="954" t="s">
        <v>4309</v>
      </c>
      <c r="GU1" s="954" t="s">
        <v>4310</v>
      </c>
      <c r="GV1" s="954" t="s">
        <v>4311</v>
      </c>
      <c r="GW1" s="954" t="s">
        <v>4312</v>
      </c>
      <c r="GX1" s="954" t="s">
        <v>4313</v>
      </c>
      <c r="GY1" s="954" t="s">
        <v>4314</v>
      </c>
      <c r="GZ1" s="954" t="s">
        <v>4315</v>
      </c>
      <c r="HA1" s="954" t="s">
        <v>4316</v>
      </c>
      <c r="HB1" s="954" t="s">
        <v>4317</v>
      </c>
      <c r="HC1" s="954" t="s">
        <v>4318</v>
      </c>
      <c r="HD1" s="954" t="s">
        <v>4319</v>
      </c>
      <c r="HE1" s="954" t="s">
        <v>4320</v>
      </c>
      <c r="HF1" s="954" t="s">
        <v>4321</v>
      </c>
      <c r="HG1" s="954" t="s">
        <v>4322</v>
      </c>
      <c r="HH1" s="954" t="s">
        <v>4323</v>
      </c>
      <c r="HI1" s="954" t="s">
        <v>4324</v>
      </c>
      <c r="HJ1" s="954" t="s">
        <v>4325</v>
      </c>
      <c r="HK1" s="954" t="s">
        <v>4326</v>
      </c>
      <c r="HL1" s="954" t="s">
        <v>4327</v>
      </c>
      <c r="HM1" s="954" t="s">
        <v>4328</v>
      </c>
      <c r="HN1" s="954" t="s">
        <v>4329</v>
      </c>
      <c r="HO1" s="954" t="s">
        <v>4330</v>
      </c>
      <c r="HP1" s="954" t="s">
        <v>4331</v>
      </c>
      <c r="HQ1" s="954" t="s">
        <v>4332</v>
      </c>
      <c r="HR1" s="954" t="s">
        <v>4333</v>
      </c>
      <c r="HS1" s="954" t="s">
        <v>4334</v>
      </c>
      <c r="HT1" s="954" t="s">
        <v>4335</v>
      </c>
      <c r="HU1" s="954" t="s">
        <v>4336</v>
      </c>
      <c r="HV1" s="954" t="s">
        <v>4337</v>
      </c>
      <c r="HW1" s="954" t="s">
        <v>4338</v>
      </c>
      <c r="HX1" s="954" t="s">
        <v>4339</v>
      </c>
      <c r="HY1" s="954" t="s">
        <v>4340</v>
      </c>
      <c r="HZ1" s="954" t="s">
        <v>4341</v>
      </c>
      <c r="IA1" s="954" t="s">
        <v>4342</v>
      </c>
      <c r="IB1" s="954" t="s">
        <v>4343</v>
      </c>
      <c r="IC1" s="954" t="s">
        <v>4344</v>
      </c>
      <c r="ID1" s="954" t="s">
        <v>4345</v>
      </c>
      <c r="IE1" s="954" t="s">
        <v>4346</v>
      </c>
      <c r="IF1" s="954" t="s">
        <v>4347</v>
      </c>
      <c r="IG1" s="954" t="s">
        <v>4348</v>
      </c>
      <c r="IH1" s="954" t="s">
        <v>4349</v>
      </c>
      <c r="II1" s="954" t="s">
        <v>4350</v>
      </c>
      <c r="IJ1" s="954" t="s">
        <v>4351</v>
      </c>
      <c r="IK1" s="954" t="s">
        <v>4352</v>
      </c>
      <c r="IL1" s="954" t="s">
        <v>4353</v>
      </c>
      <c r="IM1" s="954" t="s">
        <v>4354</v>
      </c>
      <c r="IN1" s="954" t="s">
        <v>4355</v>
      </c>
      <c r="IO1" s="954" t="s">
        <v>4356</v>
      </c>
      <c r="IP1" s="954" t="s">
        <v>4357</v>
      </c>
      <c r="IQ1" s="954" t="s">
        <v>4358</v>
      </c>
      <c r="IR1" s="954" t="s">
        <v>4359</v>
      </c>
      <c r="IS1" s="954" t="s">
        <v>4360</v>
      </c>
      <c r="IT1" s="954" t="s">
        <v>4361</v>
      </c>
    </row>
    <row r="2" spans="1:254" s="973" customFormat="1">
      <c r="A2" s="955" t="s">
        <v>4362</v>
      </c>
      <c r="B2" s="955"/>
      <c r="C2" s="955"/>
      <c r="D2" s="956" t="s">
        <v>4363</v>
      </c>
      <c r="E2" s="956" t="s">
        <v>4364</v>
      </c>
      <c r="F2" s="957" t="str">
        <f>IF(LEFT(第三面!F4,1)="山","梨",LEFT(第三面!F4,1))</f>
        <v/>
      </c>
      <c r="G2" s="957" t="str">
        <f>IF(G15&lt;&gt;"",LEFT(G15,4)&amp;"－"&amp;H15,IF(G14&lt;&gt;"",LEFT(G14,4)&amp;"－"&amp;H15,DBCS("Ｋ"&amp;RIGHT(TEXT(G10,"y"),1)&amp;TEXT(G10,"mm")&amp;TEXT(G10,"dd")&amp;H10)))</f>
        <v>Ｋ００１００</v>
      </c>
      <c r="H2" s="958">
        <f>H15</f>
        <v>0</v>
      </c>
      <c r="I2" s="958">
        <f>'第二面-3'!A52</f>
        <v>0</v>
      </c>
      <c r="J2" s="957" t="str">
        <f>建築主１!A2</f>
        <v>190001001</v>
      </c>
      <c r="K2" s="958" t="str">
        <f>IF('第二面（主）'!H5&lt;&gt;"",建築主２!A2,"")</f>
        <v/>
      </c>
      <c r="L2" s="958" t="str">
        <f>IF('第二面（主）'!H12&lt;&gt;"",建築主３!A2,"")</f>
        <v/>
      </c>
      <c r="M2" s="958" t="str">
        <f>IF(第二面!K17="","",SUBSTITUTE(第二面!K17,"-",""))</f>
        <v/>
      </c>
      <c r="N2" s="958" t="str">
        <f>IF(第二面!K27="","",SUBSTITUTE(第二面!K27,"-",""))</f>
        <v/>
      </c>
      <c r="O2" s="957" t="str">
        <f>IF(O10&lt;&gt;"",O10,IF(O11&lt;&gt;"",O11,IF(O12&lt;&gt;"",O12,"")))</f>
        <v/>
      </c>
      <c r="P2" s="957" t="str">
        <f>IF(P10&lt;&gt;"",P10,IF(P11&lt;&gt;"",P11,IF(P12&lt;&gt;"",P12,"")))</f>
        <v/>
      </c>
      <c r="Q2" s="957" t="str">
        <f>IFERROR(IF(LEFT(第三面!F4,3)="東京都","東京都",IF(FIND("県",第三面!F4,1)&gt;0,LEFT(第三面!F4,FIND("県",第三面!F4,1)),"")),"")</f>
        <v/>
      </c>
      <c r="R2" s="957" t="str">
        <f>IFERROR(MID(第三面!F4,LEN(TRIM(Q2))+1,IFERROR(FIND("区",第三面!F4,1),IFERROR(FIND("市",第三面!F4,1),IFERROR(FIND("町",第三面!F4,1),IFERROR(FIND("村",第三面!F4,1),""))))-LEN(TRIM(Q2))),"")</f>
        <v/>
      </c>
      <c r="S2" s="958">
        <f>IFERROR(MID(第三面!F4,FIND("区",第三面!F4,1)+1,99),IFERROR(MID(第三面!F4,FIND("市",第三面!F4,1)+1,99),IFERROR(MID(第三面!F4,FIND("町",第三面!F4,1)+1,99),IFERROR(MID(第三面!F4,FIND("村",第三面!F4,1)+1,99),))))</f>
        <v>0</v>
      </c>
      <c r="T2" s="957" t="str">
        <f>IF(第三面!F5="","",IFERROR(MID(第三面!F5,FIND("区",第三面!F5,1)+1,99),IFERROR(MID(第三面!F5,FIND("市",第三面!F5,1)+1,99),IFERROR(MID(第三面!F5,FIND("町",第三面!F5,1)+1,99),IFERROR(MID(第三面!F5,FIND("村",第三面!F5,1)+1,99),)))))</f>
        <v/>
      </c>
      <c r="U2" s="958">
        <f>SUM(第三面!J23,第三面!J24)</f>
        <v>0</v>
      </c>
      <c r="V2" s="958">
        <f>第三面!J32</f>
        <v>0</v>
      </c>
      <c r="W2" s="958">
        <f>第三面!P32</f>
        <v>0</v>
      </c>
      <c r="X2" s="959">
        <f>第三面!J37</f>
        <v>0</v>
      </c>
      <c r="Y2" s="959">
        <f>第三面!P37</f>
        <v>0</v>
      </c>
      <c r="Z2" s="960">
        <f>第三面!N28</f>
        <v>0</v>
      </c>
      <c r="AA2" s="957" t="str">
        <f>IF(第三面!C30="■","新築　","")&amp;IF(第三面!F30="■","増築　","")&amp;IF(第三面!I30="■","改築　","")&amp;IF(第三面!L30="■","移転　","")&amp;IF(第三面!O30="■","用途変更　","")&amp;IF(第三面!S30="■","大規模の修繕　","")&amp;IF(第三面!X30="■","大規模の模様替　","")</f>
        <v/>
      </c>
      <c r="AB2" s="958">
        <f>'第三面-2'!J10</f>
        <v>0</v>
      </c>
      <c r="AC2" s="961" t="str">
        <f>IF('第三面-2'!J11="","",'第三面-2'!J11)</f>
        <v/>
      </c>
      <c r="AD2" s="961" t="str">
        <f>'第三面-2'!J12&amp;"造"</f>
        <v>鉄骨造</v>
      </c>
      <c r="AE2" s="957" t="str">
        <f>IF('第三面-2'!T12="","",'第三面-2'!T12)&amp;IF('第三面-2'!T12="","","造")</f>
        <v/>
      </c>
      <c r="AF2" s="962"/>
      <c r="AG2" s="958" t="str">
        <f>IF(第六面!G23="","",第六面!G23)</f>
        <v/>
      </c>
      <c r="AH2" s="955"/>
      <c r="AI2" s="957" t="str">
        <f>IF(第三面!K9="■","TRUE","FALSE")</f>
        <v>FALSE</v>
      </c>
      <c r="AJ2" s="958" t="str">
        <f>IF(第三面!P9="■","TRUE","FALSE")</f>
        <v>FALSE</v>
      </c>
      <c r="AK2" s="958" t="str">
        <f>IF(第三面!V9="■","TRUE","FALSE")</f>
        <v>FALSE</v>
      </c>
      <c r="AL2" s="955"/>
      <c r="AM2" s="955" t="s">
        <v>4362</v>
      </c>
      <c r="AN2" s="963"/>
      <c r="AO2" s="964">
        <f>G10</f>
        <v>0</v>
      </c>
      <c r="AP2" s="955"/>
      <c r="AQ2" s="955"/>
      <c r="AR2" s="955"/>
      <c r="AS2" s="965"/>
      <c r="AT2" s="955"/>
      <c r="AU2" s="955"/>
      <c r="AV2" s="965"/>
      <c r="AW2" s="955"/>
      <c r="AX2" s="955"/>
      <c r="AY2" s="965"/>
      <c r="AZ2" s="955"/>
      <c r="BA2" s="955"/>
      <c r="BB2" s="955"/>
      <c r="BC2" s="955"/>
      <c r="BD2" s="955"/>
      <c r="BE2" s="955"/>
      <c r="BF2" s="965"/>
      <c r="BG2" s="955" t="s">
        <v>4362</v>
      </c>
      <c r="BH2" s="965"/>
      <c r="BI2" s="955" t="s">
        <v>4362</v>
      </c>
      <c r="BJ2" s="965"/>
      <c r="BK2" s="955" t="s">
        <v>4362</v>
      </c>
      <c r="BL2" s="965"/>
      <c r="BM2" s="955" t="s">
        <v>4362</v>
      </c>
      <c r="BN2" s="965"/>
      <c r="BO2" s="955" t="s">
        <v>4362</v>
      </c>
      <c r="BP2" s="965"/>
      <c r="BQ2" s="955" t="s">
        <v>4362</v>
      </c>
      <c r="BR2" s="965"/>
      <c r="BS2" s="965"/>
      <c r="BT2" s="965"/>
      <c r="BU2" s="965"/>
      <c r="BV2" s="965"/>
      <c r="BW2" s="965"/>
      <c r="BX2" s="965"/>
      <c r="BY2" s="955" t="s">
        <v>4362</v>
      </c>
      <c r="BZ2" s="965"/>
      <c r="CA2" s="955" t="s">
        <v>4362</v>
      </c>
      <c r="CB2" s="965"/>
      <c r="CC2" s="955" t="s">
        <v>4362</v>
      </c>
      <c r="CD2" s="965"/>
      <c r="CE2" s="955" t="s">
        <v>4362</v>
      </c>
      <c r="CF2" s="965"/>
      <c r="CG2" s="955" t="s">
        <v>4362</v>
      </c>
      <c r="CH2" s="955"/>
      <c r="CI2" s="955"/>
      <c r="CJ2" s="955"/>
      <c r="CK2" s="955"/>
      <c r="CL2" s="955"/>
      <c r="CM2" s="955"/>
      <c r="CN2" s="955" t="s">
        <v>4362</v>
      </c>
      <c r="CO2" s="957" t="str">
        <f>IFERROR(VLOOKUP(VALUE(X2),CN20:CO36,2,TRUE),"")</f>
        <v/>
      </c>
      <c r="CP2" s="957">
        <f>CP31</f>
        <v>0</v>
      </c>
      <c r="CQ2" s="966">
        <v>0</v>
      </c>
      <c r="CR2" s="966">
        <v>0</v>
      </c>
      <c r="CS2" s="966">
        <v>0</v>
      </c>
      <c r="CT2" s="965"/>
      <c r="CU2" s="955"/>
      <c r="CV2" s="957">
        <f>IF(IFERROR(SEARCH("代表",連絡先!H20),0)&gt;0,LEFT(連絡先!H20,SEARCH("代表",連絡先!H20)-1),連絡先!H20)</f>
        <v>0</v>
      </c>
      <c r="CW2" s="957" t="str">
        <f>IFERROR(IF(SEARCH("代表",連絡先!H20)&gt;0,MID(連絡先!H20,SEARCH("代表",連絡先!H20),99),""),"")</f>
        <v/>
      </c>
      <c r="CX2" s="955"/>
      <c r="CY2" s="955"/>
      <c r="CZ2" s="957">
        <f>IF(IFERROR(SEARCH("代表",連絡先!H22),0)&gt;0,LEFT(連絡先!H22,SEARCH("代表",連絡先!H22)-1),連絡先!H22)</f>
        <v>0</v>
      </c>
      <c r="DA2" s="957" t="str">
        <f>IFERROR(IF(SEARCH("代表",連絡先!H22)&gt;0,MID(連絡先!H22,SEARCH("代表",連絡先!H22),99),""),"")</f>
        <v/>
      </c>
      <c r="DB2" s="955"/>
      <c r="DC2" s="957" t="str">
        <f>IF(連絡先!S24="","",連絡先!S24)</f>
        <v/>
      </c>
      <c r="DD2" s="957" t="str">
        <f>IF(連絡先!H23="","",連絡先!H23)</f>
        <v/>
      </c>
      <c r="DE2" s="957">
        <f>第四面!I36</f>
        <v>0</v>
      </c>
      <c r="DF2" s="961">
        <f>第四面!I37</f>
        <v>0</v>
      </c>
      <c r="DG2" s="957" t="str">
        <f>IFERROR(VLOOKUP(第三面!J18,第三面!A101:J120,10,FALSE),"")</f>
        <v/>
      </c>
      <c r="DH2" s="964">
        <f>'第三面-2'!AF20</f>
        <v>0</v>
      </c>
      <c r="DI2" s="967">
        <f>'第三面-2'!AF22</f>
        <v>0</v>
      </c>
      <c r="DJ2" s="957">
        <f>'第二面-3'!K37</f>
        <v>0</v>
      </c>
      <c r="DK2" s="958" t="str">
        <f>IF('第二面-3'!K41&lt;&gt;"",'第二面-3'!K41,"")</f>
        <v/>
      </c>
      <c r="DL2" s="968" t="str">
        <f>IF('第二面-3'!K42&lt;&gt;"",'第二面-3'!K42,"")</f>
        <v/>
      </c>
      <c r="DM2" s="957" t="str">
        <f>IF(OR(第四面!C13="■",第四面!C14="■"),"5:耐火",IF(第四面!C16="■","6:準耐火イ",IF(OR(第四面!C17="■",第四面!C18="■"),"7:準耐火ロ","")))</f>
        <v/>
      </c>
      <c r="DN2" s="955" t="s">
        <v>4362</v>
      </c>
      <c r="DO2" s="965"/>
      <c r="DP2" s="955" t="s">
        <v>4362</v>
      </c>
      <c r="DQ2" s="955" t="s">
        <v>4362</v>
      </c>
      <c r="DR2" s="965"/>
      <c r="DS2" s="955" t="s">
        <v>4362</v>
      </c>
      <c r="DT2" s="955" t="s">
        <v>4362</v>
      </c>
      <c r="DU2" s="955"/>
      <c r="DV2" s="955" t="s">
        <v>4362</v>
      </c>
      <c r="DW2" s="955"/>
      <c r="DX2" s="955"/>
      <c r="DY2" s="958" t="str">
        <f t="array" ref="DY2">IF('第二面-3'!B44="■",VLOOKUP('第二面-3'!G44,DY21:DZ45,2,FALSE),IF('第二面-3'!B45="■",VLOOKUP('第二面-3'!G45:AB45,DY21:DZ45,2,FALSE),""))</f>
        <v/>
      </c>
      <c r="DZ2" s="969"/>
      <c r="EA2" s="965"/>
      <c r="EB2" s="965"/>
      <c r="EC2" s="955" t="s">
        <v>4362</v>
      </c>
      <c r="ED2" s="957" t="str">
        <f>IF('第一面 (計変)'!J29&lt;&gt;"","",建築物データ!G2)</f>
        <v>Ｋ００１００</v>
      </c>
      <c r="EE2" s="957" t="str">
        <f>IF(G15&lt;&gt;"",LEFT(G15,4),IF(G14&lt;&gt;"",LEFT(G14,4),""))</f>
        <v/>
      </c>
      <c r="EF2" s="957" t="str">
        <f>IF(初期画面!AD2&lt;&gt;"",初期画面!AD2,"")</f>
        <v/>
      </c>
      <c r="EG2" s="955"/>
      <c r="EH2" s="955"/>
      <c r="EI2" s="955" t="s">
        <v>4362</v>
      </c>
      <c r="EJ2" s="955"/>
      <c r="EK2" s="955"/>
      <c r="EL2" s="957" t="str">
        <f>IF(電申申込書!P18&lt;&gt;"",電申申込書!P18,"")</f>
        <v/>
      </c>
      <c r="EM2" s="957" t="str">
        <f>IF(電申申込書!L18&lt;&gt;"",電申申込書!L18,"")</f>
        <v/>
      </c>
      <c r="EN2" s="957" t="str">
        <f>IF(電申申込書!E18&lt;&gt;"",電申申込書!E18,"")</f>
        <v/>
      </c>
      <c r="EO2" s="957" t="str">
        <f>IF('第二面-3'!K9="未定","００００００００００",SUBSTITUTE('第二面-3'!K9,"-",""))</f>
        <v/>
      </c>
      <c r="EP2" s="955"/>
      <c r="EQ2" s="955" t="s">
        <v>4362</v>
      </c>
      <c r="ER2" s="955" t="s">
        <v>4362</v>
      </c>
      <c r="ES2" s="955" t="s">
        <v>4362</v>
      </c>
      <c r="ET2" s="965"/>
      <c r="EU2" s="965"/>
      <c r="EV2" s="955" t="s">
        <v>4362</v>
      </c>
      <c r="EW2" s="955" t="s">
        <v>4362</v>
      </c>
      <c r="EX2" s="961" t="str">
        <f>IF(電申申込書!V18&lt;&gt;"",電申申込書!V18,"")</f>
        <v/>
      </c>
      <c r="EY2" s="965"/>
      <c r="EZ2" s="965"/>
      <c r="FA2" s="965"/>
      <c r="FB2" s="961" t="str">
        <f>IF(郵送先!H8&lt;&gt;"",郵送先!H8,"")</f>
        <v/>
      </c>
      <c r="FC2" s="957" t="str">
        <f>IF(郵送先!H9&lt;&gt;"",郵送先!H9,"")</f>
        <v/>
      </c>
      <c r="FD2" s="957"/>
      <c r="FE2" s="961" t="str">
        <f>IF(郵送先!S11&lt;&gt;"",郵送先!S11,"")</f>
        <v/>
      </c>
      <c r="FF2" s="961" t="str">
        <f>IF(郵送先!H10&lt;&gt;"",郵送先!H10,"")</f>
        <v/>
      </c>
      <c r="FG2" s="957" t="str">
        <f>IF(郵送先!H11&lt;&gt;"",郵送先!H11,"")</f>
        <v/>
      </c>
      <c r="FH2" s="957" t="str">
        <f>IF(電申申込書!P19&lt;&gt;"",電申申込書!P19,"")</f>
        <v/>
      </c>
      <c r="FI2" s="957" t="str">
        <f>IF(電申申込書!P20&lt;&gt;"",電申申込書!P20,"")</f>
        <v/>
      </c>
      <c r="FJ2" s="957" t="str">
        <f>IF(電申申込書!P21&lt;&gt;"",電申申込書!P21,"")</f>
        <v/>
      </c>
      <c r="FK2" s="957" t="str">
        <f>IF(電申申込書!P22&lt;&gt;"",電申申込書!P22,"")</f>
        <v/>
      </c>
      <c r="FL2" s="955" t="s">
        <v>4362</v>
      </c>
      <c r="FM2" s="955" t="s">
        <v>4362</v>
      </c>
      <c r="FN2" s="958" t="str">
        <f>IF(連絡先!J7&lt;&gt;"",連絡先!J7,"")</f>
        <v/>
      </c>
      <c r="FO2" s="965"/>
      <c r="FP2" s="965"/>
      <c r="FQ2" s="965"/>
      <c r="FR2" s="965"/>
      <c r="FS2" s="957" t="str">
        <f>LEFT(電申申込書!C19,2)&amp;IF(RIGHT(電申申込書!C19,5)="（ゲスト）","ゲスト","")</f>
        <v/>
      </c>
      <c r="FT2" s="961" t="str">
        <f>LEFT(電申申込書!C20,2)&amp;IF(RIGHT(電申申込書!C20,5)="（ゲスト）","ゲスト","")</f>
        <v/>
      </c>
      <c r="FU2" s="957" t="str">
        <f>LEFT(電申申込書!C21,2)&amp;IF(RIGHT(電申申込書!C21,5)="（ゲスト）","ゲスト","")</f>
        <v/>
      </c>
      <c r="FV2" s="957" t="str">
        <f>LEFT(電申申込書!C22,2)&amp;IF(RIGHT(電申申込書!C22,5)="（ゲスト）","ゲスト","")</f>
        <v/>
      </c>
      <c r="FW2" s="961" t="str">
        <f>IF('第三面-2'!L6&lt;&gt;"",'第三面-2'!L6,"")</f>
        <v/>
      </c>
      <c r="FX2" s="957" t="str">
        <f>IF('第三面-2'!L7&lt;&gt;"",'第三面-2'!L7,"")</f>
        <v/>
      </c>
      <c r="FY2" s="955" t="s">
        <v>4362</v>
      </c>
      <c r="FZ2" s="965"/>
      <c r="GA2" s="955" t="s">
        <v>4362</v>
      </c>
      <c r="GB2" s="955" t="s">
        <v>4362</v>
      </c>
      <c r="GC2" s="965"/>
      <c r="GD2" s="955" t="s">
        <v>4362</v>
      </c>
      <c r="GE2" s="955" t="s">
        <v>4362</v>
      </c>
      <c r="GF2" s="965"/>
      <c r="GG2" s="955" t="s">
        <v>4362</v>
      </c>
      <c r="GH2" s="955" t="s">
        <v>4362</v>
      </c>
      <c r="GI2" s="965"/>
      <c r="GJ2" s="955" t="s">
        <v>4362</v>
      </c>
      <c r="GK2" s="965"/>
      <c r="GL2" s="955" t="s">
        <v>4362</v>
      </c>
      <c r="GM2" s="955" t="s">
        <v>4362</v>
      </c>
      <c r="GN2" s="965"/>
      <c r="GO2" s="955" t="s">
        <v>4362</v>
      </c>
      <c r="GP2" s="965"/>
      <c r="GQ2" s="955" t="s">
        <v>4362</v>
      </c>
      <c r="GR2" s="965"/>
      <c r="GS2" s="955" t="s">
        <v>4362</v>
      </c>
      <c r="GT2" s="965"/>
      <c r="GU2" s="965"/>
      <c r="GV2" s="955"/>
      <c r="GW2" s="955"/>
      <c r="GX2" s="965"/>
      <c r="GY2" s="955" t="s">
        <v>4362</v>
      </c>
      <c r="GZ2" s="955" t="s">
        <v>4362</v>
      </c>
      <c r="HA2" s="965"/>
      <c r="HB2" s="955" t="s">
        <v>4362</v>
      </c>
      <c r="HC2" s="955" t="s">
        <v>4362</v>
      </c>
      <c r="HD2" s="965"/>
      <c r="HE2" s="955" t="s">
        <v>4362</v>
      </c>
      <c r="HF2" s="955" t="s">
        <v>4362</v>
      </c>
      <c r="HG2" s="965"/>
      <c r="HH2" s="955" t="s">
        <v>4362</v>
      </c>
      <c r="HI2" s="955" t="s">
        <v>4362</v>
      </c>
      <c r="HJ2" s="965"/>
      <c r="HK2" s="955" t="s">
        <v>4362</v>
      </c>
      <c r="HL2" s="965"/>
      <c r="HM2" s="955" t="s">
        <v>4362</v>
      </c>
      <c r="HN2" s="955" t="s">
        <v>4362</v>
      </c>
      <c r="HO2" s="965"/>
      <c r="HP2" s="955" t="s">
        <v>4362</v>
      </c>
      <c r="HQ2" s="955" t="s">
        <v>4362</v>
      </c>
      <c r="HR2" s="965"/>
      <c r="HS2" s="955" t="s">
        <v>4362</v>
      </c>
      <c r="HT2" s="955" t="s">
        <v>4362</v>
      </c>
      <c r="HU2" s="965"/>
      <c r="HV2" s="965"/>
      <c r="HW2" s="955" t="s">
        <v>4362</v>
      </c>
      <c r="HX2" s="955" t="s">
        <v>4362</v>
      </c>
      <c r="HY2" s="955" t="s">
        <v>4362</v>
      </c>
      <c r="HZ2" s="955" t="s">
        <v>4362</v>
      </c>
      <c r="IA2" s="955">
        <v>0</v>
      </c>
      <c r="IB2" s="955">
        <v>0</v>
      </c>
      <c r="IC2" s="955">
        <v>0</v>
      </c>
      <c r="ID2" s="955" t="s">
        <v>4362</v>
      </c>
      <c r="IE2" s="957" t="str">
        <f>IF('第二面-3'!B48="■",'第二面-3'!G48,IF('第二面-3'!B49="■",'第二面-3'!G49,IF('第二面-3'!G50="第１号イに該当","仕様基準",IF('第二面-3'!G50="第１号ロに該当","誘導仕様基準",IF('第二面-3'!G50="第２号に該当","設計住宅性能評価",IF('第二面-3'!G50="第３号に該当","長期仕様構造等確認",""))))))</f>
        <v/>
      </c>
      <c r="IF2" s="965"/>
      <c r="IG2" s="965"/>
      <c r="IH2" s="955" t="s">
        <v>4362</v>
      </c>
      <c r="II2" s="970"/>
      <c r="IJ2" s="970" t="s">
        <v>4365</v>
      </c>
      <c r="IK2" s="970"/>
      <c r="IL2" s="970"/>
      <c r="IM2" s="970"/>
      <c r="IN2" s="970"/>
      <c r="IO2" s="970"/>
      <c r="IP2" s="971" t="str">
        <f>IF(連絡先!J10&lt;&gt;"",連絡先!J10,"")</f>
        <v/>
      </c>
      <c r="IQ2" s="972" t="str">
        <f>IF(連絡先!J14&lt;&gt;"",連絡先!J14,"")</f>
        <v/>
      </c>
      <c r="IR2" s="971" t="str">
        <f>IF(連絡先!J18&lt;&gt;"",連絡先!J18,"")</f>
        <v/>
      </c>
      <c r="IS2" s="970"/>
      <c r="IT2" s="970"/>
    </row>
    <row r="3" spans="1:254" ht="14.25" thickBot="1">
      <c r="CO3" s="974"/>
    </row>
    <row r="4" spans="1:254" ht="14.25" thickBot="1">
      <c r="CN4" s="975">
        <v>1</v>
      </c>
      <c r="CO4" s="976">
        <v>50000</v>
      </c>
      <c r="CP4" s="977">
        <f>IF('第三面-2'!R15="■",10000,0)</f>
        <v>0</v>
      </c>
      <c r="DY4" s="978" t="s">
        <v>4366</v>
      </c>
      <c r="DZ4" s="978" t="s">
        <v>4367</v>
      </c>
      <c r="EA4" s="978" t="s">
        <v>4368</v>
      </c>
    </row>
    <row r="5" spans="1:254" ht="14.25" thickBot="1">
      <c r="CN5" s="975">
        <v>1</v>
      </c>
      <c r="CO5" s="976">
        <v>50000</v>
      </c>
      <c r="CP5" s="977">
        <f>IF('第三面-2'!K15="■",10000,0)</f>
        <v>0</v>
      </c>
      <c r="DM5" s="978" t="s">
        <v>4369</v>
      </c>
      <c r="DY5" s="978" t="s">
        <v>4366</v>
      </c>
      <c r="DZ5" s="978" t="s">
        <v>4367</v>
      </c>
      <c r="EA5" s="978" t="s">
        <v>4368</v>
      </c>
    </row>
    <row r="6" spans="1:254" ht="14.25" thickBot="1">
      <c r="CN6" s="1081">
        <v>1</v>
      </c>
      <c r="CO6" s="1082">
        <v>50000</v>
      </c>
      <c r="CP6" s="977">
        <f>IF('第三面-2'!D1="■",10000,0)</f>
        <v>0</v>
      </c>
      <c r="DM6" s="978" t="s">
        <v>4369</v>
      </c>
      <c r="DY6" s="978" t="s">
        <v>4366</v>
      </c>
      <c r="DZ6" s="978" t="s">
        <v>4367</v>
      </c>
      <c r="EA6" s="978" t="s">
        <v>4368</v>
      </c>
    </row>
    <row r="8" spans="1:254" ht="15">
      <c r="J8" s="979"/>
    </row>
    <row r="9" spans="1:254" ht="14.25" thickBot="1">
      <c r="G9" s="980" t="s">
        <v>4370</v>
      </c>
      <c r="H9" s="980" t="s">
        <v>4371</v>
      </c>
    </row>
    <row r="10" spans="1:254" ht="14.25" thickBot="1">
      <c r="F10" s="981" t="str">
        <f ca="1">IFERROR(VLOOKUP(G10,G50:H55,2,FALSE),"")</f>
        <v/>
      </c>
      <c r="G10" s="982"/>
      <c r="H10" s="983"/>
      <c r="O10" s="984" t="str">
        <f>IF(IF(OR(第二面!K32='第二面-2'!M4,第二面!K32='第二面-2'!M7),第二面!K37,"")="","",SUBSTITUTE(IF(OR(第二面!K32='第二面-2'!M4,第二面!K32='第二面-2'!M7),第二面!K37,""),"-",""))</f>
        <v/>
      </c>
      <c r="P10" s="985"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237" t="s">
        <v>4372</v>
      </c>
      <c r="H11" s="2237"/>
      <c r="O11" s="984" t="str">
        <f>IF(IF(OR(第二面!K41='第二面-2'!M4,第二面!K41='第二面-2'!M7),第二面!K46,"")="","",SUBSTITUTE(IF(OR(第二面!K41='第二面-2'!M4,第二面!K41='第二面-2'!M7),第二面!K46,""),"-",""))</f>
        <v/>
      </c>
      <c r="P11" s="984"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ht="14.25" thickBot="1">
      <c r="O12" s="984" t="str">
        <f>IF(IF(OR(第二面!K50='第二面-2'!M4,第二面!K50='第二面-2'!M7),第二面!K55,"")="","",SUBSTITUTE(IF(OR(第二面!K50='第二面-2'!M4,第二面!K50='第二面-2'!M7),第二面!K55,""),"-",""))</f>
        <v/>
      </c>
      <c r="P12" s="984"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3" spans="1:254" ht="14.25" thickBot="1">
      <c r="G13" s="1084" t="s">
        <v>4542</v>
      </c>
      <c r="H13" s="1084" t="s">
        <v>4541</v>
      </c>
    </row>
    <row r="14" spans="1:254" ht="14.25" thickBot="1">
      <c r="G14" s="1083" t="str">
        <f>MID('第一面 (計変)'!J29,10,4)</f>
        <v/>
      </c>
      <c r="H14" s="1085"/>
    </row>
    <row r="15" spans="1:254" ht="14.25" thickBot="1">
      <c r="G15" s="1087"/>
      <c r="H15" s="983">
        <v>0</v>
      </c>
    </row>
    <row r="16" spans="1:254">
      <c r="G16" s="1086"/>
      <c r="H16" s="1086"/>
      <c r="I16" s="1086"/>
      <c r="J16" s="1086"/>
      <c r="K16" s="1086"/>
    </row>
    <row r="19" spans="92:131" ht="14.25" thickBot="1">
      <c r="CO19" s="804" t="s">
        <v>4373</v>
      </c>
      <c r="CP19" s="804" t="s">
        <v>4373</v>
      </c>
      <c r="EA19" s="987" t="s">
        <v>4362</v>
      </c>
    </row>
    <row r="20" spans="92:131" ht="14.25" thickBot="1">
      <c r="CN20" s="975">
        <v>1</v>
      </c>
      <c r="CO20" s="976">
        <v>80000</v>
      </c>
      <c r="CP20" s="977">
        <f>IF('第三面-2'!D15="■",10000,0)</f>
        <v>0</v>
      </c>
      <c r="DM20" s="978" t="s">
        <v>4369</v>
      </c>
      <c r="DY20" s="978" t="s">
        <v>4366</v>
      </c>
      <c r="DZ20" s="978" t="s">
        <v>4367</v>
      </c>
      <c r="EA20" s="978" t="s">
        <v>4368</v>
      </c>
    </row>
    <row r="21" spans="92:131" ht="14.25" thickBot="1">
      <c r="CN21" s="988">
        <v>100</v>
      </c>
      <c r="CO21" s="989">
        <v>105000</v>
      </c>
      <c r="CP21" s="977">
        <f>IF('第三面-2'!K15="■",10000,0)</f>
        <v>0</v>
      </c>
      <c r="DM21" s="862" t="s">
        <v>4374</v>
      </c>
      <c r="DY21" s="382" t="s">
        <v>2820</v>
      </c>
      <c r="DZ21" s="382" t="s">
        <v>4375</v>
      </c>
      <c r="EA21" s="382" t="s">
        <v>4376</v>
      </c>
    </row>
    <row r="22" spans="92:131" ht="14.25" thickBot="1">
      <c r="CN22" s="988">
        <v>200</v>
      </c>
      <c r="CO22" s="989">
        <v>140000</v>
      </c>
      <c r="CP22" s="977">
        <f>IF('第三面-2'!R15="■",10000,0)</f>
        <v>0</v>
      </c>
      <c r="DM22" s="862" t="s">
        <v>4377</v>
      </c>
      <c r="DY22" s="382" t="s">
        <v>3932</v>
      </c>
      <c r="DZ22" s="382" t="s">
        <v>4378</v>
      </c>
      <c r="EA22" s="382" t="s">
        <v>4379</v>
      </c>
    </row>
    <row r="23" spans="92:131">
      <c r="CN23" s="988">
        <v>300</v>
      </c>
      <c r="CO23" s="989">
        <v>175000</v>
      </c>
      <c r="DM23" s="862" t="s">
        <v>4380</v>
      </c>
      <c r="DY23" s="382" t="s">
        <v>2759</v>
      </c>
      <c r="DZ23" s="382" t="s">
        <v>4381</v>
      </c>
      <c r="EA23" s="382" t="s">
        <v>4382</v>
      </c>
    </row>
    <row r="24" spans="92:131">
      <c r="CN24" s="988">
        <v>500</v>
      </c>
      <c r="CO24" s="989">
        <v>220000</v>
      </c>
      <c r="DM24" s="862" t="s">
        <v>4383</v>
      </c>
      <c r="DN24" s="862" t="e">
        <f>IF(#REF!="■","5:耐火","")</f>
        <v>#REF!</v>
      </c>
      <c r="DY24" s="382" t="s">
        <v>2760</v>
      </c>
      <c r="DZ24" s="382" t="s">
        <v>4384</v>
      </c>
      <c r="EA24" s="382" t="s">
        <v>4385</v>
      </c>
    </row>
    <row r="25" spans="92:131">
      <c r="CN25" s="988">
        <v>1000</v>
      </c>
      <c r="CO25" s="989">
        <v>310000</v>
      </c>
      <c r="DM25" s="862" t="s">
        <v>4386</v>
      </c>
      <c r="DN25" s="862" t="e">
        <f>IF(#REF!="■","6:準耐火イ","")</f>
        <v>#REF!</v>
      </c>
      <c r="DY25" s="382" t="s">
        <v>2761</v>
      </c>
      <c r="DZ25" s="382" t="s">
        <v>4387</v>
      </c>
      <c r="EA25" s="382" t="s">
        <v>4388</v>
      </c>
    </row>
    <row r="26" spans="92:131">
      <c r="CN26" s="988">
        <v>2000</v>
      </c>
      <c r="CO26" s="989">
        <v>400000</v>
      </c>
      <c r="DM26" s="862" t="s">
        <v>4389</v>
      </c>
      <c r="DN26" s="862" t="e">
        <f>IF(OR(#REF!="■",#REF!="■"),"7:準耐火ロ","")</f>
        <v>#REF!</v>
      </c>
      <c r="DY26" s="382" t="s">
        <v>2762</v>
      </c>
      <c r="DZ26" s="382" t="s">
        <v>4390</v>
      </c>
      <c r="EA26" s="382" t="s">
        <v>4391</v>
      </c>
    </row>
    <row r="27" spans="92:131">
      <c r="CN27" s="988">
        <v>3000</v>
      </c>
      <c r="CO27" s="989">
        <v>470000</v>
      </c>
      <c r="DM27" s="862" t="s">
        <v>4392</v>
      </c>
      <c r="DY27" s="382" t="s">
        <v>2763</v>
      </c>
      <c r="DZ27" s="382" t="s">
        <v>4393</v>
      </c>
      <c r="EA27" s="382" t="s">
        <v>4394</v>
      </c>
    </row>
    <row r="28" spans="92:131">
      <c r="CN28" s="988">
        <v>4000</v>
      </c>
      <c r="CO28" s="989">
        <v>570000</v>
      </c>
      <c r="DY28" s="382" t="s">
        <v>2764</v>
      </c>
      <c r="DZ28" s="382" t="s">
        <v>4395</v>
      </c>
      <c r="EA28" s="382" t="s">
        <v>4396</v>
      </c>
    </row>
    <row r="29" spans="92:131">
      <c r="CN29" s="988">
        <v>5000</v>
      </c>
      <c r="CO29" s="989">
        <v>650000</v>
      </c>
      <c r="DY29" s="382" t="s">
        <v>2765</v>
      </c>
      <c r="DZ29" s="382" t="s">
        <v>4397</v>
      </c>
      <c r="EA29" s="382" t="s">
        <v>4398</v>
      </c>
    </row>
    <row r="30" spans="92:131" ht="14.25" thickBot="1">
      <c r="CN30" s="988">
        <v>6000</v>
      </c>
      <c r="CO30" s="989">
        <v>720000</v>
      </c>
      <c r="DY30" s="382" t="s">
        <v>2766</v>
      </c>
      <c r="DZ30" s="382" t="s">
        <v>4399</v>
      </c>
      <c r="EA30" s="382" t="s">
        <v>4400</v>
      </c>
    </row>
    <row r="31" spans="92:131" ht="14.25" thickBot="1">
      <c r="CN31" s="988">
        <v>8000</v>
      </c>
      <c r="CO31" s="989">
        <v>800000</v>
      </c>
      <c r="CP31" s="977">
        <f>SUM(CP20:CP22)</f>
        <v>0</v>
      </c>
      <c r="DY31" s="382" t="s">
        <v>2767</v>
      </c>
      <c r="DZ31" s="382" t="s">
        <v>4401</v>
      </c>
      <c r="EA31" s="382" t="s">
        <v>4402</v>
      </c>
    </row>
    <row r="32" spans="92:131">
      <c r="CN32" s="988">
        <v>10000</v>
      </c>
      <c r="CO32" s="989">
        <v>1080000</v>
      </c>
      <c r="DY32" s="382" t="s">
        <v>2768</v>
      </c>
      <c r="DZ32" s="382" t="s">
        <v>4403</v>
      </c>
      <c r="EA32" s="382" t="s">
        <v>4404</v>
      </c>
    </row>
    <row r="33" spans="92:131">
      <c r="CN33" s="988">
        <v>20000</v>
      </c>
      <c r="CO33" s="989">
        <v>1350000</v>
      </c>
      <c r="DY33" s="382" t="s">
        <v>2769</v>
      </c>
      <c r="DZ33" s="382" t="s">
        <v>4405</v>
      </c>
      <c r="EA33" s="382" t="s">
        <v>4406</v>
      </c>
    </row>
    <row r="34" spans="92:131">
      <c r="CN34" s="988">
        <v>30000</v>
      </c>
      <c r="CO34" s="989">
        <v>1710000</v>
      </c>
      <c r="DY34" s="382" t="s">
        <v>2770</v>
      </c>
      <c r="DZ34" s="382" t="s">
        <v>4407</v>
      </c>
      <c r="EA34" s="382" t="s">
        <v>4408</v>
      </c>
    </row>
    <row r="35" spans="92:131">
      <c r="CN35" s="988">
        <v>40000</v>
      </c>
      <c r="CO35" s="989">
        <v>1950000</v>
      </c>
      <c r="DY35" s="382" t="s">
        <v>2771</v>
      </c>
      <c r="DZ35" s="382" t="s">
        <v>4409</v>
      </c>
      <c r="EA35" s="382" t="s">
        <v>4410</v>
      </c>
    </row>
    <row r="36" spans="92:131" ht="14.25" thickBot="1">
      <c r="CN36" s="990">
        <v>50000</v>
      </c>
      <c r="CO36" s="991">
        <v>2200000</v>
      </c>
      <c r="DY36" s="382" t="s">
        <v>2772</v>
      </c>
      <c r="DZ36" s="382" t="s">
        <v>4411</v>
      </c>
      <c r="EA36" s="382" t="s">
        <v>4412</v>
      </c>
    </row>
    <row r="37" spans="92:131" ht="14.25" thickBot="1">
      <c r="CN37" s="1001" t="s">
        <v>4538</v>
      </c>
      <c r="DY37" s="382" t="s">
        <v>2773</v>
      </c>
      <c r="DZ37" s="382" t="s">
        <v>4413</v>
      </c>
      <c r="EA37" s="382" t="s">
        <v>4414</v>
      </c>
    </row>
    <row r="38" spans="92:131">
      <c r="CN38" s="1077">
        <v>1</v>
      </c>
      <c r="CO38" s="1078">
        <v>60000</v>
      </c>
      <c r="DY38" s="382" t="s">
        <v>2777</v>
      </c>
      <c r="DZ38" s="382" t="s">
        <v>4415</v>
      </c>
      <c r="EA38" s="382" t="s">
        <v>4416</v>
      </c>
    </row>
    <row r="39" spans="92:131" ht="14.25" thickBot="1">
      <c r="CN39" s="1079">
        <v>100</v>
      </c>
      <c r="CO39" s="1080">
        <v>80000</v>
      </c>
      <c r="DY39" s="382" t="s">
        <v>2782</v>
      </c>
      <c r="DZ39" s="382" t="s">
        <v>4417</v>
      </c>
      <c r="EA39" s="382" t="s">
        <v>4418</v>
      </c>
    </row>
    <row r="40" spans="92:131">
      <c r="DY40" s="382" t="s">
        <v>2774</v>
      </c>
      <c r="DZ40" s="382" t="s">
        <v>4419</v>
      </c>
      <c r="EA40" s="992" t="s">
        <v>4420</v>
      </c>
    </row>
    <row r="41" spans="92:131">
      <c r="DY41" s="382" t="s">
        <v>2776</v>
      </c>
      <c r="DZ41" s="382" t="s">
        <v>4421</v>
      </c>
      <c r="EA41" s="992" t="s">
        <v>4422</v>
      </c>
    </row>
    <row r="42" spans="92:131">
      <c r="DY42" s="382" t="s">
        <v>2778</v>
      </c>
      <c r="DZ42" s="382" t="s">
        <v>4423</v>
      </c>
      <c r="EA42" s="992" t="s">
        <v>4424</v>
      </c>
    </row>
    <row r="43" spans="92:131">
      <c r="DY43" s="382" t="s">
        <v>2780</v>
      </c>
      <c r="DZ43" s="382" t="s">
        <v>4425</v>
      </c>
      <c r="EA43" s="992" t="s">
        <v>4426</v>
      </c>
    </row>
    <row r="44" spans="92:131">
      <c r="DY44" s="382" t="s">
        <v>2781</v>
      </c>
      <c r="DZ44" s="382" t="s">
        <v>4427</v>
      </c>
      <c r="EA44" s="992" t="s">
        <v>4428</v>
      </c>
    </row>
    <row r="45" spans="92:131">
      <c r="DY45" s="382" t="s">
        <v>2821</v>
      </c>
      <c r="DZ45" s="382" t="s">
        <v>4429</v>
      </c>
      <c r="EA45" s="992" t="s">
        <v>4430</v>
      </c>
    </row>
    <row r="46" spans="92:131">
      <c r="DY46" s="382"/>
    </row>
    <row r="47" spans="92:131">
      <c r="DY47" s="382"/>
    </row>
    <row r="48" spans="92:131">
      <c r="DY48" s="382"/>
    </row>
    <row r="50" spans="7:8">
      <c r="G50" s="993">
        <f ca="1">TODAY()</f>
        <v>45824</v>
      </c>
      <c r="H50" s="862" t="s">
        <v>4431</v>
      </c>
    </row>
    <row r="51" spans="7:8">
      <c r="G51" s="993">
        <f ca="1">TODAY()-1</f>
        <v>45823</v>
      </c>
      <c r="H51" s="862" t="s">
        <v>4432</v>
      </c>
    </row>
    <row r="52" spans="7:8">
      <c r="G52" s="993">
        <f ca="1">TODAY()-2</f>
        <v>45822</v>
      </c>
      <c r="H52" s="862" t="s">
        <v>4433</v>
      </c>
    </row>
    <row r="53" spans="7:8">
      <c r="G53" s="993">
        <f ca="1">TODAY()-3</f>
        <v>45821</v>
      </c>
      <c r="H53" s="862" t="s">
        <v>4434</v>
      </c>
    </row>
    <row r="54" spans="7:8">
      <c r="G54" s="993">
        <f ca="1">TODAY()-4</f>
        <v>45820</v>
      </c>
      <c r="H54" s="862" t="s">
        <v>4435</v>
      </c>
    </row>
    <row r="55" spans="7:8">
      <c r="G55" s="993">
        <f ca="1">TODAY()-5</f>
        <v>45819</v>
      </c>
      <c r="H55" s="862" t="s">
        <v>4436</v>
      </c>
    </row>
  </sheetData>
  <mergeCells count="1">
    <mergeCell ref="G11:H11"/>
  </mergeCells>
  <phoneticPr fontId="1"/>
  <dataValidations count="3">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 type="list" allowBlank="1" showInputMessage="1" showErrorMessage="1" sqref="H15" xr:uid="{1EF4CA27-1998-4B98-A33E-F126506A4482}">
      <formula1>"0,1,2,3,4,5,6,7,8,9"</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36.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36.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36.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36.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36.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36.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36.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36.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36.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36.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36.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36.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36.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36.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36.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36.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36.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36.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36.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36.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36.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36.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36.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36.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36.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36.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36.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36.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36.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36.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36.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36.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36.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36.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36.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36.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36.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36.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36.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36.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36.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36.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36.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36.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36.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36.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36.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36.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36.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36.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36.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36.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36.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36.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36.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36.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36.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36.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36.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36.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36.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36.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36.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36.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IF(第二面!K8="",TEXT(建築物データ!G10,"yyyy")&amp;TEXT(建築物データ!G10,"mm")&amp;TEXT(建築物データ!G10,"dd")&amp;建築物データ!H10&amp;"1",SUBSTITUTE(第二面!K8,"-",""))</f>
        <v>190001001</v>
      </c>
      <c r="B2" s="995">
        <f>IF(IFERROR(SEARCH(B20,第二面!K5),0)&gt;0,LEFT(第二面!K5,SEARCH(B20,第二面!K5)-1),第二面!K5)</f>
        <v>0</v>
      </c>
      <c r="C2" s="995">
        <f>IF(IFERROR(SEARCH(C20,第二面!K4),0)&gt;0,LEFT(第二面!K4,SEARCH(C20,第二面!K4)-1),第二面!K4)</f>
        <v>0</v>
      </c>
      <c r="D2" s="995" t="str">
        <f>IFERROR(IF(SEARCH(B20,第二面!K5)&gt;0,MID(第二面!K5,SEARCH(B20,第二面!K5),99),""),"")</f>
        <v/>
      </c>
      <c r="E2" s="996" t="str">
        <f>IFERROR(IF(SEARCH(C20,第二面!K4)&gt;0,MID(第二面!K4,SEARCH(C20,第二面!K4),99),""),"")</f>
        <v/>
      </c>
      <c r="F2" s="997" t="s">
        <v>4362</v>
      </c>
      <c r="G2" s="997" t="s">
        <v>4362</v>
      </c>
      <c r="H2" s="995" t="str">
        <f>IF(第二面!K6="","",第二面!K6)</f>
        <v/>
      </c>
      <c r="I2" s="996" t="str">
        <f>IF(第二面!K7="","",第二面!K7)</f>
        <v/>
      </c>
      <c r="J2" s="996" t="str">
        <f>IF(第二面!K8="","",第二面!K8)</f>
        <v/>
      </c>
    </row>
    <row r="4" spans="1:10">
      <c r="B4" s="986"/>
    </row>
    <row r="15" spans="1:10">
      <c r="B15" s="998" t="s">
        <v>8</v>
      </c>
      <c r="C15" s="999" t="s">
        <v>4447</v>
      </c>
    </row>
    <row r="16" spans="1:10">
      <c r="B16" s="1000" t="s">
        <v>4448</v>
      </c>
      <c r="C16" s="1000" t="s">
        <v>4448</v>
      </c>
    </row>
    <row r="17" spans="2:3">
      <c r="C17" s="1001" t="s">
        <v>4449</v>
      </c>
    </row>
    <row r="18" spans="2:3">
      <c r="B18" s="980" t="s">
        <v>4450</v>
      </c>
      <c r="C18" s="980" t="s">
        <v>4450</v>
      </c>
    </row>
    <row r="19" spans="2:3" ht="14.25" thickBot="1"/>
    <row r="20" spans="2:3" ht="20.100000000000001" customHeight="1" thickBot="1">
      <c r="B20" s="1002" t="s">
        <v>4451</v>
      </c>
      <c r="C20" s="1002" t="s">
        <v>4452</v>
      </c>
    </row>
  </sheetData>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主）'!H8="",TEXT(建築物データ!G10,"yyyy")&amp;TEXT(建築物データ!G10,"mm")&amp;TEXT(建築物データ!G10,"dd")&amp;建築物データ!H10&amp;"2",SUBSTITUTE('第二面（主）'!H8,"-",""))&amp;IF(AND('第二面（主）'!H8=第二面!K8,第二面!K8&lt;&gt;""),"-1","")</f>
        <v>190001002</v>
      </c>
      <c r="B2" s="995">
        <f>IF(IFERROR(SEARCH(B20,'第二面（主）'!H5),0)&gt;0,LEFT('第二面（主）'!H5,SEARCH(B20,'第二面（主）'!H5)-1),'第二面（主）'!H5)</f>
        <v>0</v>
      </c>
      <c r="C2" s="995">
        <f>IF(IFERROR(SEARCH(C20,'第二面（主）'!H4),0)&gt;0,LEFT('第二面（主）'!H4,SEARCH(C20,'第二面（主）'!H4)-1),'第二面（主）'!H4)</f>
        <v>0</v>
      </c>
      <c r="D2" s="995" t="str">
        <f>IFERROR(IF(SEARCH(B20,'第二面（主）'!H5)&gt;0,MID('第二面（主）'!H5,SEARCH(B20,'第二面（主）'!H5),99),""),"")</f>
        <v/>
      </c>
      <c r="E2" s="995" t="str">
        <f>IFERROR(IF(SEARCH(C20,'第二面（主）'!H4)&gt;0,MID('第二面（主）'!H4,SEARCH(C20,'第二面（主）'!H4),99),""),"")</f>
        <v/>
      </c>
      <c r="F2" s="997" t="s">
        <v>4362</v>
      </c>
      <c r="G2" s="997" t="s">
        <v>4362</v>
      </c>
      <c r="H2" s="995" t="str">
        <f>IF('第二面（主）'!H6="","",'第二面（主）'!H6)</f>
        <v/>
      </c>
      <c r="I2" s="996" t="str">
        <f>IF('第二面（主）'!H7="","",'第二面（主）'!H7)</f>
        <v/>
      </c>
      <c r="J2" s="996" t="str">
        <f>IF('第二面（主）'!H8="","",'第二面（主）'!H8)</f>
        <v/>
      </c>
    </row>
    <row r="15" spans="1:10">
      <c r="B15" s="998" t="s">
        <v>8</v>
      </c>
      <c r="C15" s="999" t="s">
        <v>4447</v>
      </c>
    </row>
    <row r="16" spans="1:10">
      <c r="B16" s="1000" t="s">
        <v>4448</v>
      </c>
      <c r="C16" s="1000" t="s">
        <v>4448</v>
      </c>
    </row>
    <row r="17" spans="2:3">
      <c r="C17" s="1001" t="s">
        <v>4449</v>
      </c>
    </row>
    <row r="18" spans="2:3">
      <c r="B18" s="980" t="s">
        <v>4450</v>
      </c>
      <c r="C18" s="980" t="s">
        <v>4450</v>
      </c>
    </row>
    <row r="19" spans="2:3" ht="14.25" thickBot="1"/>
    <row r="20" spans="2:3" ht="14.25" thickBot="1">
      <c r="B20" s="1002" t="s">
        <v>4451</v>
      </c>
      <c r="C20" s="1002" t="s">
        <v>4452</v>
      </c>
    </row>
  </sheetData>
  <phoneticPr fontId="1"/>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主）'!H15="",TEXT(建築物データ!G10,"yyyy")&amp;TEXT(建築物データ!G10,"mm")&amp;TEXT(建築物データ!G10,"dd")&amp;建築物データ!H10&amp;"3",SUBSTITUTE('第二面（主）'!H15,"-",""))&amp;IF(AND('第二面（主）'!H15=第二面!K8,第二面!K8&lt;&gt;""),"-2","")</f>
        <v>190001003</v>
      </c>
      <c r="B2" s="995">
        <f>IF(IFERROR(SEARCH(B20,'第二面（主）'!H12),0)&gt;0,LEFT('第二面（主）'!H12,SEARCH(B20,'第二面（主）'!H12)-1),'第二面（主）'!H12)</f>
        <v>0</v>
      </c>
      <c r="C2" s="995">
        <f>IF(IFERROR(SEARCH(C20,'第二面（主）'!H11),0)&gt;0,LEFT('第二面（主）'!H11,SEARCH(C20,'第二面（主）'!H11)-1),'第二面（主）'!H11)</f>
        <v>0</v>
      </c>
      <c r="D2" s="995" t="str">
        <f>IFERROR(IF(SEARCH(B20,'第二面（主）'!H12)&gt;0,MID('第二面（主）'!H12,SEARCH(B20,'第二面（主）'!H12),99),""),"")</f>
        <v/>
      </c>
      <c r="E2" s="995" t="str">
        <f>IFERROR(IF(SEARCH(C20,'第二面（主）'!H11)&gt;0,MID('第二面（主）'!H11,SEARCH(C20,'第二面（主）'!H11),99),""),"")</f>
        <v/>
      </c>
      <c r="F2" s="997" t="s">
        <v>4362</v>
      </c>
      <c r="G2" s="997" t="s">
        <v>4362</v>
      </c>
      <c r="H2" s="995" t="str">
        <f>IF('第二面（主）'!H13="","",'第二面（主）'!H13)</f>
        <v/>
      </c>
      <c r="I2" s="996" t="str">
        <f>IF('第二面（主）'!H14="","",'第二面（主）'!H14)</f>
        <v/>
      </c>
      <c r="J2" s="996" t="str">
        <f>IF('第二面（主）'!H15="","",'第二面（主）'!H15)</f>
        <v/>
      </c>
    </row>
    <row r="15" spans="1:10">
      <c r="B15" s="998" t="s">
        <v>8</v>
      </c>
      <c r="C15" s="999" t="s">
        <v>4447</v>
      </c>
    </row>
    <row r="16" spans="1:10">
      <c r="B16" s="1000" t="s">
        <v>4448</v>
      </c>
      <c r="C16" s="1000" t="s">
        <v>4448</v>
      </c>
    </row>
    <row r="17" spans="2:3">
      <c r="C17" s="1001" t="s">
        <v>4449</v>
      </c>
    </row>
    <row r="18" spans="2:3">
      <c r="B18" s="980" t="s">
        <v>4450</v>
      </c>
      <c r="C18" s="980" t="s">
        <v>4450</v>
      </c>
    </row>
    <row r="19" spans="2:3" ht="14.25" thickBot="1"/>
    <row r="20" spans="2:3" ht="14.25" thickBot="1">
      <c r="B20" s="1002" t="s">
        <v>4451</v>
      </c>
      <c r="C20" s="1002" t="s">
        <v>4452</v>
      </c>
    </row>
  </sheetData>
  <phoneticPr fontId="1"/>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IF(第二面!K17="","",SUBSTITUTE(第二面!K17,"-",""))</f>
        <v/>
      </c>
      <c r="B2" s="995" t="str">
        <f>第二面!K12</f>
        <v/>
      </c>
      <c r="C2" s="997"/>
      <c r="D2" s="997"/>
      <c r="E2" s="997"/>
      <c r="F2" s="995" t="str">
        <f>第二面!K14</f>
        <v/>
      </c>
      <c r="G2" s="997" t="s">
        <v>4362</v>
      </c>
      <c r="H2" s="995" t="str">
        <f>第二面!K15</f>
        <v/>
      </c>
      <c r="I2" s="996" t="str">
        <f>第二面!K16</f>
        <v/>
      </c>
      <c r="J2" s="996" t="str">
        <f>IF(第二面!K17="","",第二面!K17)</f>
        <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231" t="s">
        <v>2706</v>
      </c>
      <c r="B1" s="1231"/>
      <c r="C1" s="1231"/>
      <c r="D1" s="1231"/>
      <c r="E1" s="1231"/>
      <c r="F1" s="1231"/>
      <c r="G1" s="1231"/>
      <c r="H1" s="1231"/>
      <c r="I1" s="1231"/>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R1" s="338" t="s">
        <v>2707</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2708</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2709</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2710</v>
      </c>
      <c r="AS4" s="343"/>
    </row>
    <row r="5" spans="1:46" ht="33.950000000000003" customHeight="1" thickBot="1">
      <c r="A5" s="1233" t="s">
        <v>2711</v>
      </c>
      <c r="B5" s="1233"/>
      <c r="C5" s="1233"/>
      <c r="D5" s="1233"/>
      <c r="E5" s="1233"/>
      <c r="F5" s="1233"/>
      <c r="G5" s="1233"/>
      <c r="H5" s="1233"/>
      <c r="I5" s="1233"/>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2712</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211" t="s">
        <v>2713</v>
      </c>
      <c r="B8" s="1211"/>
      <c r="C8" s="1211"/>
      <c r="D8" s="1211"/>
      <c r="E8" s="1211"/>
      <c r="F8" s="1211"/>
      <c r="G8" s="1211"/>
      <c r="H8" s="1211"/>
      <c r="I8" s="1211"/>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35" t="s">
        <v>2714</v>
      </c>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row>
    <row r="12" spans="1:46" ht="17.100000000000001" customHeight="1">
      <c r="A12" s="1235"/>
      <c r="B12" s="1235"/>
      <c r="C12" s="1235"/>
      <c r="D12" s="1235"/>
      <c r="E12" s="1235"/>
      <c r="F12" s="1235"/>
      <c r="G12" s="1235"/>
      <c r="H12" s="1235"/>
      <c r="I12" s="1235"/>
      <c r="J12" s="1235"/>
      <c r="K12" s="1235"/>
      <c r="L12" s="1235"/>
      <c r="M12" s="1235"/>
      <c r="N12" s="1235"/>
      <c r="O12" s="1235"/>
      <c r="P12" s="1235"/>
      <c r="Q12" s="1235"/>
      <c r="R12" s="1235"/>
      <c r="S12" s="1235"/>
      <c r="T12" s="1235"/>
      <c r="U12" s="1235"/>
      <c r="V12" s="1235"/>
      <c r="W12" s="1235"/>
      <c r="X12" s="1235"/>
      <c r="Y12" s="1235"/>
      <c r="Z12" s="1235"/>
      <c r="AA12" s="1235"/>
      <c r="AB12" s="1235"/>
      <c r="AC12" s="1235"/>
      <c r="AD12" s="1235"/>
      <c r="AE12" s="1235"/>
      <c r="AF12" s="1235"/>
      <c r="AG12" s="1235"/>
    </row>
    <row r="13" spans="1:46" ht="17.100000000000001" customHeight="1">
      <c r="A13" s="1235"/>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28" t="s">
        <v>2715</v>
      </c>
      <c r="B15" s="1229"/>
      <c r="C15" s="1229"/>
      <c r="D15" s="1229"/>
      <c r="E15" s="1229"/>
      <c r="F15" s="1229"/>
      <c r="G15" s="1229"/>
      <c r="H15" s="1229"/>
      <c r="I15" s="1229"/>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row>
    <row r="16" spans="1:46" ht="17.100000000000001" customHeight="1">
      <c r="A16" s="1228" t="s">
        <v>2716</v>
      </c>
      <c r="B16" s="1229"/>
      <c r="C16" s="1229"/>
      <c r="D16" s="1229"/>
      <c r="E16" s="1229"/>
      <c r="F16" s="1229"/>
      <c r="G16" s="1229"/>
      <c r="H16" s="1229"/>
      <c r="I16" s="1229"/>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211" t="s">
        <v>2717</v>
      </c>
      <c r="AA18" s="1211"/>
      <c r="AB18" s="348" t="str">
        <f>IF(AI18="","",(YEAR(AI18)-2018))</f>
        <v/>
      </c>
      <c r="AC18" s="322" t="s">
        <v>5</v>
      </c>
      <c r="AD18" s="348" t="str">
        <f>IF(AI18="","",MONTH(AI18))</f>
        <v/>
      </c>
      <c r="AE18" s="322" t="s">
        <v>2718</v>
      </c>
      <c r="AF18" s="348" t="str">
        <f>IF(AI18="","",DAY(AI18))</f>
        <v/>
      </c>
      <c r="AG18" s="322" t="s">
        <v>2719</v>
      </c>
      <c r="AI18" s="1239"/>
      <c r="AJ18" s="1240"/>
      <c r="AK18" s="349"/>
    </row>
    <row r="19" spans="1:37" ht="17.100000000000001" customHeight="1">
      <c r="A19" s="341"/>
      <c r="B19" s="341"/>
      <c r="C19" s="341"/>
      <c r="D19" s="341"/>
      <c r="E19" s="341"/>
      <c r="F19" s="341"/>
      <c r="G19" s="341"/>
      <c r="H19" s="341"/>
      <c r="I19" s="341"/>
      <c r="J19" s="342"/>
      <c r="K19" s="342"/>
      <c r="L19" s="342"/>
      <c r="M19" s="342"/>
      <c r="N19" s="1211" t="s">
        <v>2720</v>
      </c>
      <c r="O19" s="1211"/>
      <c r="P19" s="1211"/>
      <c r="Q19" s="322"/>
      <c r="R19" s="350"/>
      <c r="S19" s="350"/>
      <c r="T19" s="1241"/>
      <c r="U19" s="1241"/>
      <c r="V19" s="1241"/>
      <c r="W19" s="1241"/>
      <c r="X19" s="1241"/>
      <c r="Y19" s="1241"/>
      <c r="Z19" s="1241"/>
      <c r="AA19" s="1241"/>
      <c r="AB19" s="1241"/>
      <c r="AC19" s="1241"/>
      <c r="AD19" s="1241"/>
      <c r="AE19" s="1241"/>
      <c r="AF19" s="1241"/>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241"/>
      <c r="U20" s="1241"/>
      <c r="V20" s="1241"/>
      <c r="W20" s="1241"/>
      <c r="X20" s="1241"/>
      <c r="Y20" s="1241"/>
      <c r="Z20" s="1241"/>
      <c r="AA20" s="1241"/>
      <c r="AB20" s="1241"/>
      <c r="AC20" s="1241"/>
      <c r="AD20" s="1241"/>
      <c r="AE20" s="1241"/>
      <c r="AF20" s="1241"/>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242"/>
      <c r="U22" s="1242"/>
      <c r="V22" s="1242"/>
      <c r="W22" s="1242"/>
      <c r="X22" s="1242"/>
      <c r="Y22" s="1242"/>
      <c r="Z22" s="1242"/>
      <c r="AA22" s="1242"/>
      <c r="AB22" s="1242"/>
      <c r="AC22" s="1242"/>
      <c r="AD22" s="1242"/>
      <c r="AE22" s="1242"/>
      <c r="AF22" s="1242"/>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242"/>
      <c r="U23" s="1242"/>
      <c r="V23" s="1242"/>
      <c r="W23" s="1242"/>
      <c r="X23" s="1242"/>
      <c r="Y23" s="1242"/>
      <c r="Z23" s="1242"/>
      <c r="AA23" s="1242"/>
      <c r="AB23" s="1242"/>
      <c r="AC23" s="1242"/>
      <c r="AD23" s="1242"/>
      <c r="AE23" s="1242"/>
      <c r="AF23" s="1242"/>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211" t="s">
        <v>2721</v>
      </c>
      <c r="O25" s="1211"/>
      <c r="P25" s="1211"/>
      <c r="Q25" s="322"/>
      <c r="R25" s="350"/>
      <c r="S25" s="350"/>
      <c r="T25" s="1243" t="str">
        <f>IF(第二面!K24="","",第二面!K24)</f>
        <v/>
      </c>
      <c r="U25" s="1243"/>
      <c r="V25" s="1243"/>
      <c r="W25" s="1243"/>
      <c r="X25" s="1243"/>
      <c r="Y25" s="1243"/>
      <c r="Z25" s="1243"/>
      <c r="AA25" s="1243"/>
      <c r="AB25" s="1243"/>
      <c r="AC25" s="1243"/>
      <c r="AD25" s="1243"/>
      <c r="AE25" s="1243"/>
      <c r="AF25" s="1243"/>
      <c r="AG25" s="1243"/>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244" t="str">
        <f>IF(第二面!K22="","",第二面!K22)</f>
        <v/>
      </c>
      <c r="U26" s="1244"/>
      <c r="V26" s="1244"/>
      <c r="W26" s="1244"/>
      <c r="X26" s="1244"/>
      <c r="Y26" s="1244"/>
      <c r="Z26" s="1244"/>
      <c r="AA26" s="1244"/>
      <c r="AB26" s="1244"/>
      <c r="AC26" s="1244"/>
      <c r="AD26" s="1244"/>
      <c r="AE26" s="1244"/>
      <c r="AF26" s="1244"/>
      <c r="AG26" s="1244"/>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245" t="s">
        <v>2722</v>
      </c>
      <c r="B34" s="1246"/>
      <c r="C34" s="1246"/>
      <c r="D34" s="1246"/>
      <c r="E34" s="1246"/>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236"/>
      <c r="B35" s="1237"/>
      <c r="C35" s="1237"/>
      <c r="D35" s="1237"/>
      <c r="E35" s="1237"/>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8"/>
    </row>
    <row r="36" spans="1:33" ht="17.100000000000001" customHeight="1">
      <c r="A36" s="1250" t="s">
        <v>2723</v>
      </c>
      <c r="B36" s="1251"/>
      <c r="C36" s="1251"/>
      <c r="D36" s="1251"/>
      <c r="E36" s="1251"/>
      <c r="F36" s="1251"/>
      <c r="G36" s="1251"/>
      <c r="H36" s="1251"/>
      <c r="I36" s="1255"/>
      <c r="J36" s="1258" t="s">
        <v>2724</v>
      </c>
      <c r="K36" s="1247"/>
      <c r="L36" s="1247"/>
      <c r="M36" s="1247"/>
      <c r="N36" s="1247"/>
      <c r="O36" s="1247"/>
      <c r="P36" s="1247"/>
      <c r="Q36" s="1259"/>
      <c r="R36" s="1258" t="s">
        <v>2725</v>
      </c>
      <c r="S36" s="1247"/>
      <c r="T36" s="1247"/>
      <c r="U36" s="1247"/>
      <c r="V36" s="1247"/>
      <c r="W36" s="1247"/>
      <c r="X36" s="1264"/>
      <c r="Y36" s="1269" t="s">
        <v>2726</v>
      </c>
      <c r="Z36" s="1270"/>
      <c r="AA36" s="1270"/>
      <c r="AB36" s="1270"/>
      <c r="AC36" s="1270"/>
      <c r="AD36" s="1271"/>
      <c r="AE36" s="1271"/>
      <c r="AF36" s="1271"/>
      <c r="AG36" s="1272"/>
    </row>
    <row r="37" spans="1:33" ht="17.100000000000001" customHeight="1">
      <c r="A37" s="1252"/>
      <c r="B37" s="1228"/>
      <c r="C37" s="1228"/>
      <c r="D37" s="1228"/>
      <c r="E37" s="1228"/>
      <c r="F37" s="1228"/>
      <c r="G37" s="1228"/>
      <c r="H37" s="1228"/>
      <c r="I37" s="1256"/>
      <c r="J37" s="1260"/>
      <c r="K37" s="1248"/>
      <c r="L37" s="1248"/>
      <c r="M37" s="1248"/>
      <c r="N37" s="1248"/>
      <c r="O37" s="1248"/>
      <c r="P37" s="1248"/>
      <c r="Q37" s="1261"/>
      <c r="R37" s="1260"/>
      <c r="S37" s="1248"/>
      <c r="T37" s="1248"/>
      <c r="U37" s="1248"/>
      <c r="V37" s="1248"/>
      <c r="W37" s="1248"/>
      <c r="X37" s="1265"/>
      <c r="Y37" s="1269"/>
      <c r="Z37" s="1270"/>
      <c r="AA37" s="1270"/>
      <c r="AB37" s="1270"/>
      <c r="AC37" s="1270"/>
      <c r="AD37" s="1271"/>
      <c r="AE37" s="1271"/>
      <c r="AF37" s="1271"/>
      <c r="AG37" s="1272"/>
    </row>
    <row r="38" spans="1:33" ht="17.100000000000001" customHeight="1">
      <c r="A38" s="1253"/>
      <c r="B38" s="1254"/>
      <c r="C38" s="1254"/>
      <c r="D38" s="1254"/>
      <c r="E38" s="1254"/>
      <c r="F38" s="1254"/>
      <c r="G38" s="1254"/>
      <c r="H38" s="1254"/>
      <c r="I38" s="1257"/>
      <c r="J38" s="1262"/>
      <c r="K38" s="1249"/>
      <c r="L38" s="1249"/>
      <c r="M38" s="1249"/>
      <c r="N38" s="1249"/>
      <c r="O38" s="1249"/>
      <c r="P38" s="1249"/>
      <c r="Q38" s="1263"/>
      <c r="R38" s="1266"/>
      <c r="S38" s="1267"/>
      <c r="T38" s="1267"/>
      <c r="U38" s="1267"/>
      <c r="V38" s="1267"/>
      <c r="W38" s="1267"/>
      <c r="X38" s="1268"/>
      <c r="Y38" s="1273"/>
      <c r="Z38" s="1271"/>
      <c r="AA38" s="1271"/>
      <c r="AB38" s="1271"/>
      <c r="AC38" s="1271"/>
      <c r="AD38" s="1271"/>
      <c r="AE38" s="1271"/>
      <c r="AF38" s="1271"/>
      <c r="AG38" s="1272"/>
    </row>
    <row r="39" spans="1:33" ht="17.100000000000001" customHeight="1">
      <c r="A39" s="1274" t="s">
        <v>2727</v>
      </c>
      <c r="B39" s="1275"/>
      <c r="C39" s="1247" t="str">
        <f>IF(AS1="","",TEXT(AS1,"e"))</f>
        <v/>
      </c>
      <c r="D39" s="1247"/>
      <c r="E39" s="1251" t="s">
        <v>5</v>
      </c>
      <c r="F39" s="1247" t="str">
        <f>IF(AS1="","",TEXT(AS1,"m"))</f>
        <v/>
      </c>
      <c r="G39" s="1251" t="s">
        <v>2718</v>
      </c>
      <c r="H39" s="1247" t="str">
        <f>IF(AS1="","",TEXT(AS1,"d"))</f>
        <v/>
      </c>
      <c r="I39" s="1251" t="s">
        <v>2719</v>
      </c>
      <c r="J39" s="1258"/>
      <c r="K39" s="1247"/>
      <c r="L39" s="1247"/>
      <c r="M39" s="1247"/>
      <c r="N39" s="1247"/>
      <c r="O39" s="1247"/>
      <c r="P39" s="1247"/>
      <c r="Q39" s="1259"/>
      <c r="R39" s="1280"/>
      <c r="S39" s="1281"/>
      <c r="T39" s="1281"/>
      <c r="U39" s="1281"/>
      <c r="V39" s="1281"/>
      <c r="W39" s="1281"/>
      <c r="X39" s="1282"/>
      <c r="Y39" s="1274" t="s">
        <v>2727</v>
      </c>
      <c r="Z39" s="1275"/>
      <c r="AA39" s="1247" t="str">
        <f>IF(AS2="","",TEXT(AS2,"e"))</f>
        <v/>
      </c>
      <c r="AB39" s="1247"/>
      <c r="AC39" s="1251" t="s">
        <v>5</v>
      </c>
      <c r="AD39" s="1247" t="str">
        <f>IF(AS2="","",TEXT(AS2,"m"))</f>
        <v/>
      </c>
      <c r="AE39" s="1251" t="s">
        <v>2718</v>
      </c>
      <c r="AF39" s="1247" t="str">
        <f>IF(AS2="","",TEXT(AS2,"d"))</f>
        <v/>
      </c>
      <c r="AG39" s="1255" t="s">
        <v>2719</v>
      </c>
    </row>
    <row r="40" spans="1:33" ht="17.100000000000001" customHeight="1">
      <c r="A40" s="1276"/>
      <c r="B40" s="1277"/>
      <c r="C40" s="1248"/>
      <c r="D40" s="1248"/>
      <c r="E40" s="1228"/>
      <c r="F40" s="1248"/>
      <c r="G40" s="1228"/>
      <c r="H40" s="1248"/>
      <c r="I40" s="1228"/>
      <c r="J40" s="1260"/>
      <c r="K40" s="1248"/>
      <c r="L40" s="1248"/>
      <c r="M40" s="1248"/>
      <c r="N40" s="1248"/>
      <c r="O40" s="1248"/>
      <c r="P40" s="1248"/>
      <c r="Q40" s="1261"/>
      <c r="R40" s="1283"/>
      <c r="S40" s="1284"/>
      <c r="T40" s="1284"/>
      <c r="U40" s="1284"/>
      <c r="V40" s="1284"/>
      <c r="W40" s="1284"/>
      <c r="X40" s="1285"/>
      <c r="Y40" s="1276"/>
      <c r="Z40" s="1277"/>
      <c r="AA40" s="1248"/>
      <c r="AB40" s="1248"/>
      <c r="AC40" s="1228"/>
      <c r="AD40" s="1248"/>
      <c r="AE40" s="1228"/>
      <c r="AF40" s="1248"/>
      <c r="AG40" s="1256"/>
    </row>
    <row r="41" spans="1:33" ht="17.100000000000001" customHeight="1">
      <c r="A41" s="1278"/>
      <c r="B41" s="1279"/>
      <c r="C41" s="1249"/>
      <c r="D41" s="1249"/>
      <c r="E41" s="1254"/>
      <c r="F41" s="1249"/>
      <c r="G41" s="1254"/>
      <c r="H41" s="1249"/>
      <c r="I41" s="1254"/>
      <c r="J41" s="1260"/>
      <c r="K41" s="1248"/>
      <c r="L41" s="1248"/>
      <c r="M41" s="1248"/>
      <c r="N41" s="1248"/>
      <c r="O41" s="1248"/>
      <c r="P41" s="1248"/>
      <c r="Q41" s="1261"/>
      <c r="R41" s="1283"/>
      <c r="S41" s="1284"/>
      <c r="T41" s="1284"/>
      <c r="U41" s="1284"/>
      <c r="V41" s="1284"/>
      <c r="W41" s="1284"/>
      <c r="X41" s="1285"/>
      <c r="Y41" s="1278"/>
      <c r="Z41" s="1279"/>
      <c r="AA41" s="1249"/>
      <c r="AB41" s="1249"/>
      <c r="AC41" s="1254"/>
      <c r="AD41" s="1249"/>
      <c r="AE41" s="1254"/>
      <c r="AF41" s="1249"/>
      <c r="AG41" s="1257"/>
    </row>
    <row r="42" spans="1:33" ht="17.100000000000001" customHeight="1">
      <c r="A42" s="1258" t="s">
        <v>2728</v>
      </c>
      <c r="B42" s="1289" t="str">
        <f>IF(AS1&lt;&gt;"","TKC"&amp;TEXT(AS1,"yy")&amp;"建確"&amp;IF(LEFT(第三面!F4,1)="山","梨",LEFT(第三面!F4,1))&amp;AS4,"TKC"&amp;"  　"&amp;"建確"&amp;IF(LEFT(第三面!F4,1)="山","梨",LEFT(第三面!F4,1)))</f>
        <v>TKC  　建確</v>
      </c>
      <c r="C42" s="1289"/>
      <c r="D42" s="1289"/>
      <c r="E42" s="1289"/>
      <c r="F42" s="1289"/>
      <c r="G42" s="1289"/>
      <c r="H42" s="1289"/>
      <c r="I42" s="1255" t="s">
        <v>17</v>
      </c>
      <c r="J42" s="1260"/>
      <c r="K42" s="1248"/>
      <c r="L42" s="1248"/>
      <c r="M42" s="1248"/>
      <c r="N42" s="1248"/>
      <c r="O42" s="1248"/>
      <c r="P42" s="1248"/>
      <c r="Q42" s="1261"/>
      <c r="R42" s="1283"/>
      <c r="S42" s="1284"/>
      <c r="T42" s="1284"/>
      <c r="U42" s="1284"/>
      <c r="V42" s="1284"/>
      <c r="W42" s="1284"/>
      <c r="X42" s="1285"/>
      <c r="Y42" s="1258" t="s">
        <v>2728</v>
      </c>
      <c r="Z42" s="1289" t="str">
        <f>IF(AS2="","TKC"&amp;"  　"&amp;"建確"&amp;IF(LEFT(第三面!F4,1)="山","梨",LEFT(第三面!F4,1)),B42)</f>
        <v>TKC  　建確</v>
      </c>
      <c r="AA42" s="1289"/>
      <c r="AB42" s="1289"/>
      <c r="AC42" s="1289"/>
      <c r="AD42" s="1289"/>
      <c r="AE42" s="1289"/>
      <c r="AF42" s="1289"/>
      <c r="AG42" s="1255" t="s">
        <v>17</v>
      </c>
    </row>
    <row r="43" spans="1:33" ht="17.100000000000001" customHeight="1">
      <c r="A43" s="1260"/>
      <c r="B43" s="1290"/>
      <c r="C43" s="1290"/>
      <c r="D43" s="1290"/>
      <c r="E43" s="1290"/>
      <c r="F43" s="1290"/>
      <c r="G43" s="1290"/>
      <c r="H43" s="1290"/>
      <c r="I43" s="1256"/>
      <c r="J43" s="1260"/>
      <c r="K43" s="1248"/>
      <c r="L43" s="1248"/>
      <c r="M43" s="1248"/>
      <c r="N43" s="1248"/>
      <c r="O43" s="1248"/>
      <c r="P43" s="1248"/>
      <c r="Q43" s="1261"/>
      <c r="R43" s="1283"/>
      <c r="S43" s="1284"/>
      <c r="T43" s="1284"/>
      <c r="U43" s="1284"/>
      <c r="V43" s="1284"/>
      <c r="W43" s="1284"/>
      <c r="X43" s="1285"/>
      <c r="Y43" s="1260"/>
      <c r="Z43" s="1290"/>
      <c r="AA43" s="1290"/>
      <c r="AB43" s="1290"/>
      <c r="AC43" s="1290"/>
      <c r="AD43" s="1290"/>
      <c r="AE43" s="1290"/>
      <c r="AF43" s="1290"/>
      <c r="AG43" s="1256"/>
    </row>
    <row r="44" spans="1:33" ht="17.100000000000001" customHeight="1">
      <c r="A44" s="1262"/>
      <c r="B44" s="1291"/>
      <c r="C44" s="1291"/>
      <c r="D44" s="1291"/>
      <c r="E44" s="1291"/>
      <c r="F44" s="1291"/>
      <c r="G44" s="1291"/>
      <c r="H44" s="1291"/>
      <c r="I44" s="1257"/>
      <c r="J44" s="1260"/>
      <c r="K44" s="1248"/>
      <c r="L44" s="1248"/>
      <c r="M44" s="1248"/>
      <c r="N44" s="1248"/>
      <c r="O44" s="1248"/>
      <c r="P44" s="1248"/>
      <c r="Q44" s="1261"/>
      <c r="R44" s="1283"/>
      <c r="S44" s="1284"/>
      <c r="T44" s="1284"/>
      <c r="U44" s="1284"/>
      <c r="V44" s="1284"/>
      <c r="W44" s="1284"/>
      <c r="X44" s="1285"/>
      <c r="Y44" s="1262"/>
      <c r="Z44" s="1291"/>
      <c r="AA44" s="1291"/>
      <c r="AB44" s="1291"/>
      <c r="AC44" s="1291"/>
      <c r="AD44" s="1291"/>
      <c r="AE44" s="1291"/>
      <c r="AF44" s="1291"/>
      <c r="AG44" s="1257"/>
    </row>
    <row r="45" spans="1:33" ht="17.100000000000001" customHeight="1">
      <c r="A45" s="1258" t="s">
        <v>2729</v>
      </c>
      <c r="B45" s="1247"/>
      <c r="C45" s="1247"/>
      <c r="D45" s="1247" t="str">
        <f>IF(AS3="","",AS3)</f>
        <v/>
      </c>
      <c r="E45" s="1247"/>
      <c r="F45" s="1247"/>
      <c r="G45" s="1247"/>
      <c r="H45" s="1247"/>
      <c r="I45" s="1259"/>
      <c r="J45" s="1260"/>
      <c r="K45" s="1248"/>
      <c r="L45" s="1248"/>
      <c r="M45" s="1248"/>
      <c r="N45" s="1248"/>
      <c r="O45" s="1248"/>
      <c r="P45" s="1248"/>
      <c r="Q45" s="1261"/>
      <c r="R45" s="1283"/>
      <c r="S45" s="1284"/>
      <c r="T45" s="1284"/>
      <c r="U45" s="1284"/>
      <c r="V45" s="1284"/>
      <c r="W45" s="1284"/>
      <c r="X45" s="1285"/>
      <c r="Y45" s="1258" t="s">
        <v>2729</v>
      </c>
      <c r="Z45" s="1247"/>
      <c r="AA45" s="1247"/>
      <c r="AB45" s="1247" t="str">
        <f>IF(AS2="","",D45)</f>
        <v/>
      </c>
      <c r="AC45" s="1247"/>
      <c r="AD45" s="1247"/>
      <c r="AE45" s="1247"/>
      <c r="AF45" s="1247"/>
      <c r="AG45" s="1259"/>
    </row>
    <row r="46" spans="1:33" ht="17.100000000000001" customHeight="1">
      <c r="A46" s="1260"/>
      <c r="B46" s="1248"/>
      <c r="C46" s="1248"/>
      <c r="D46" s="1248"/>
      <c r="E46" s="1248"/>
      <c r="F46" s="1248"/>
      <c r="G46" s="1248"/>
      <c r="H46" s="1248"/>
      <c r="I46" s="1261"/>
      <c r="J46" s="1260"/>
      <c r="K46" s="1248"/>
      <c r="L46" s="1248"/>
      <c r="M46" s="1248"/>
      <c r="N46" s="1248"/>
      <c r="O46" s="1248"/>
      <c r="P46" s="1248"/>
      <c r="Q46" s="1261"/>
      <c r="R46" s="1283"/>
      <c r="S46" s="1284"/>
      <c r="T46" s="1284"/>
      <c r="U46" s="1284"/>
      <c r="V46" s="1284"/>
      <c r="W46" s="1284"/>
      <c r="X46" s="1285"/>
      <c r="Y46" s="1260"/>
      <c r="Z46" s="1248"/>
      <c r="AA46" s="1248"/>
      <c r="AB46" s="1248"/>
      <c r="AC46" s="1248"/>
      <c r="AD46" s="1248"/>
      <c r="AE46" s="1248"/>
      <c r="AF46" s="1248"/>
      <c r="AG46" s="1261"/>
    </row>
    <row r="47" spans="1:33" ht="17.100000000000001" customHeight="1">
      <c r="A47" s="1262"/>
      <c r="B47" s="1249"/>
      <c r="C47" s="1249"/>
      <c r="D47" s="1249"/>
      <c r="E47" s="1249"/>
      <c r="F47" s="1249"/>
      <c r="G47" s="1249"/>
      <c r="H47" s="1249"/>
      <c r="I47" s="1263"/>
      <c r="J47" s="1262"/>
      <c r="K47" s="1249"/>
      <c r="L47" s="1249"/>
      <c r="M47" s="1249"/>
      <c r="N47" s="1249"/>
      <c r="O47" s="1249"/>
      <c r="P47" s="1249"/>
      <c r="Q47" s="1263"/>
      <c r="R47" s="1286"/>
      <c r="S47" s="1287"/>
      <c r="T47" s="1287"/>
      <c r="U47" s="1287"/>
      <c r="V47" s="1287"/>
      <c r="W47" s="1287"/>
      <c r="X47" s="1288"/>
      <c r="Y47" s="1262"/>
      <c r="Z47" s="1249"/>
      <c r="AA47" s="1249"/>
      <c r="AB47" s="1249"/>
      <c r="AC47" s="1249"/>
      <c r="AD47" s="1249"/>
      <c r="AE47" s="1249"/>
      <c r="AF47" s="1249"/>
      <c r="AG47" s="1263"/>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G42:AG44"/>
    <mergeCell ref="A45:C47"/>
    <mergeCell ref="D45:I47"/>
    <mergeCell ref="Y45:AA47"/>
    <mergeCell ref="AB45:AG47"/>
    <mergeCell ref="A42:A44"/>
    <mergeCell ref="B42:H44"/>
    <mergeCell ref="I42:I44"/>
    <mergeCell ref="Y42:Y44"/>
    <mergeCell ref="Z42:AF44"/>
    <mergeCell ref="AC39:AC41"/>
    <mergeCell ref="AD39:AD41"/>
    <mergeCell ref="AE39:AE41"/>
    <mergeCell ref="AF39:AF41"/>
    <mergeCell ref="AG39:AG41"/>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35:AG35"/>
    <mergeCell ref="Z18:AA18"/>
    <mergeCell ref="AI18:AJ18"/>
    <mergeCell ref="N19:P19"/>
    <mergeCell ref="T19:AF19"/>
    <mergeCell ref="T20:AF20"/>
    <mergeCell ref="T22:AF22"/>
    <mergeCell ref="T23:AF23"/>
    <mergeCell ref="N25:P25"/>
    <mergeCell ref="T25:AG25"/>
    <mergeCell ref="T26:AG26"/>
    <mergeCell ref="A34:E34"/>
    <mergeCell ref="A16:AG16"/>
    <mergeCell ref="A1:AG1"/>
    <mergeCell ref="A5:AG5"/>
    <mergeCell ref="A8:AG8"/>
    <mergeCell ref="A11:AG13"/>
    <mergeCell ref="A15:AG15"/>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IF(第二面!K27="","",SUBSTITUTE(第二面!K27,"-",""))</f>
        <v/>
      </c>
      <c r="B2" s="995" t="str">
        <f>第二面!K22</f>
        <v/>
      </c>
      <c r="C2" s="997"/>
      <c r="D2" s="997"/>
      <c r="E2" s="997"/>
      <c r="F2" s="995" t="str">
        <f>第二面!K24</f>
        <v/>
      </c>
      <c r="G2" s="997" t="s">
        <v>4362</v>
      </c>
      <c r="H2" s="995" t="str">
        <f>第二面!K25</f>
        <v/>
      </c>
      <c r="I2" s="996" t="str">
        <f>第二面!K26</f>
        <v/>
      </c>
      <c r="J2" s="996" t="str">
        <f>IF(第二面!K27="","",第二面!K27)</f>
        <v/>
      </c>
    </row>
    <row r="4" spans="1:10">
      <c r="A4" s="862" t="str">
        <f>第二面!K28</f>
        <v/>
      </c>
    </row>
  </sheetData>
  <phoneticPr fontId="1"/>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IF(第二面!K37="","",第二面!K37)</f>
        <v/>
      </c>
      <c r="B2" s="995" t="str">
        <f>第二面!K32</f>
        <v/>
      </c>
      <c r="C2" s="997"/>
      <c r="D2" s="997"/>
      <c r="E2" s="997"/>
      <c r="F2" s="995" t="str">
        <f>第二面!K34</f>
        <v/>
      </c>
      <c r="G2" s="997"/>
      <c r="H2" s="995" t="str">
        <f>第二面!K35</f>
        <v/>
      </c>
      <c r="I2" s="996" t="str">
        <f>第二面!K36</f>
        <v/>
      </c>
      <c r="J2" s="996" t="str">
        <f>IF(第二面!K37="","",第二面!K37)</f>
        <v/>
      </c>
    </row>
    <row r="4" spans="1:10">
      <c r="A4" s="862" t="str">
        <f>第二面!K38</f>
        <v/>
      </c>
    </row>
  </sheetData>
  <phoneticPr fontId="1"/>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IF(第二面!K46="","",第二面!K46)</f>
        <v/>
      </c>
      <c r="B2" s="995" t="str">
        <f>第二面!K41</f>
        <v/>
      </c>
      <c r="C2" s="997"/>
      <c r="D2" s="997"/>
      <c r="E2" s="997"/>
      <c r="F2" s="995" t="str">
        <f>第二面!K43</f>
        <v/>
      </c>
      <c r="G2" s="997" t="s">
        <v>4362</v>
      </c>
      <c r="H2" s="995" t="str">
        <f>第二面!K44</f>
        <v/>
      </c>
      <c r="I2" s="996" t="str">
        <f>第二面!K45</f>
        <v/>
      </c>
      <c r="J2" s="996" t="str">
        <f>IF(第二面!K46="","",第二面!K46)</f>
        <v/>
      </c>
    </row>
    <row r="4" spans="1:10">
      <c r="A4" s="862" t="str">
        <f>第二面!K47</f>
        <v/>
      </c>
    </row>
  </sheetData>
  <phoneticPr fontId="1"/>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IF(第二面!K55="","",第二面!K55)</f>
        <v/>
      </c>
      <c r="B2" s="995" t="str">
        <f>第二面!K50</f>
        <v/>
      </c>
      <c r="C2" s="997"/>
      <c r="D2" s="997"/>
      <c r="E2" s="997"/>
      <c r="F2" s="995" t="str">
        <f>第二面!K52</f>
        <v/>
      </c>
      <c r="G2" s="997" t="s">
        <v>4362</v>
      </c>
      <c r="H2" s="995" t="str">
        <f>第二面!K53</f>
        <v/>
      </c>
      <c r="I2" s="996" t="str">
        <f>第二面!K54</f>
        <v/>
      </c>
      <c r="J2" s="996" t="str">
        <f>IF(第二面!K55="","",第二面!K55)</f>
        <v/>
      </c>
    </row>
    <row r="4" spans="1:10">
      <c r="A4" s="862" t="str">
        <f>第二面!K56</f>
        <v/>
      </c>
    </row>
  </sheetData>
  <phoneticPr fontId="1"/>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activeCell="AD2" sqref="AD2"/>
    </sheetView>
  </sheetViews>
  <sheetFormatPr defaultRowHeight="13.5"/>
  <cols>
    <col min="1" max="1" width="19.5" style="862" customWidth="1"/>
    <col min="2" max="2" width="23.25" style="862" bestFit="1" customWidth="1"/>
    <col min="3" max="3" width="25.5" style="862" bestFit="1" customWidth="1"/>
    <col min="4" max="4" width="21.75" style="862" customWidth="1"/>
    <col min="5" max="5" width="19.125" style="862" bestFit="1" customWidth="1"/>
    <col min="6" max="6" width="15.125" style="862" bestFit="1" customWidth="1"/>
    <col min="7" max="7" width="24.25" style="862" bestFit="1" customWidth="1"/>
    <col min="8" max="8" width="9" style="862" bestFit="1" customWidth="1"/>
    <col min="9" max="9" width="35.875" style="862" bestFit="1" customWidth="1"/>
    <col min="10" max="10" width="15" style="862" bestFit="1" customWidth="1"/>
    <col min="11" max="256" width="9" style="862"/>
    <col min="257" max="257" width="19.5" style="862" customWidth="1"/>
    <col min="258" max="258" width="23.25" style="862" bestFit="1" customWidth="1"/>
    <col min="259" max="259" width="25.5" style="862" bestFit="1" customWidth="1"/>
    <col min="260" max="260" width="21.75" style="862" customWidth="1"/>
    <col min="261" max="261" width="19.125" style="862" bestFit="1" customWidth="1"/>
    <col min="262" max="262" width="15.125" style="862" bestFit="1" customWidth="1"/>
    <col min="263" max="263" width="24.25" style="862" bestFit="1" customWidth="1"/>
    <col min="264" max="264" width="9" style="862" bestFit="1"/>
    <col min="265" max="265" width="35.875" style="862" bestFit="1" customWidth="1"/>
    <col min="266" max="266" width="15" style="862" bestFit="1" customWidth="1"/>
    <col min="267" max="512" width="9" style="862"/>
    <col min="513" max="513" width="19.5" style="862" customWidth="1"/>
    <col min="514" max="514" width="23.25" style="862" bestFit="1" customWidth="1"/>
    <col min="515" max="515" width="25.5" style="862" bestFit="1" customWidth="1"/>
    <col min="516" max="516" width="21.75" style="862" customWidth="1"/>
    <col min="517" max="517" width="19.125" style="862" bestFit="1" customWidth="1"/>
    <col min="518" max="518" width="15.125" style="862" bestFit="1" customWidth="1"/>
    <col min="519" max="519" width="24.25" style="862" bestFit="1" customWidth="1"/>
    <col min="520" max="520" width="9" style="862" bestFit="1"/>
    <col min="521" max="521" width="35.875" style="862" bestFit="1" customWidth="1"/>
    <col min="522" max="522" width="15" style="862" bestFit="1" customWidth="1"/>
    <col min="523" max="768" width="9" style="862"/>
    <col min="769" max="769" width="19.5" style="862" customWidth="1"/>
    <col min="770" max="770" width="23.25" style="862" bestFit="1" customWidth="1"/>
    <col min="771" max="771" width="25.5" style="862" bestFit="1" customWidth="1"/>
    <col min="772" max="772" width="21.75" style="862" customWidth="1"/>
    <col min="773" max="773" width="19.125" style="862" bestFit="1" customWidth="1"/>
    <col min="774" max="774" width="15.125" style="862" bestFit="1" customWidth="1"/>
    <col min="775" max="775" width="24.25" style="862" bestFit="1" customWidth="1"/>
    <col min="776" max="776" width="9" style="862" bestFit="1"/>
    <col min="777" max="777" width="35.875" style="862" bestFit="1" customWidth="1"/>
    <col min="778" max="778" width="15" style="862" bestFit="1" customWidth="1"/>
    <col min="779" max="1024" width="9" style="862"/>
    <col min="1025" max="1025" width="19.5" style="862" customWidth="1"/>
    <col min="1026" max="1026" width="23.25" style="862" bestFit="1" customWidth="1"/>
    <col min="1027" max="1027" width="25.5" style="862" bestFit="1" customWidth="1"/>
    <col min="1028" max="1028" width="21.75" style="862" customWidth="1"/>
    <col min="1029" max="1029" width="19.125" style="862" bestFit="1" customWidth="1"/>
    <col min="1030" max="1030" width="15.125" style="862" bestFit="1" customWidth="1"/>
    <col min="1031" max="1031" width="24.25" style="862" bestFit="1" customWidth="1"/>
    <col min="1032" max="1032" width="9" style="862" bestFit="1"/>
    <col min="1033" max="1033" width="35.875" style="862" bestFit="1" customWidth="1"/>
    <col min="1034" max="1034" width="15" style="862" bestFit="1" customWidth="1"/>
    <col min="1035" max="1280" width="9" style="862"/>
    <col min="1281" max="1281" width="19.5" style="862" customWidth="1"/>
    <col min="1282" max="1282" width="23.25" style="862" bestFit="1" customWidth="1"/>
    <col min="1283" max="1283" width="25.5" style="862" bestFit="1" customWidth="1"/>
    <col min="1284" max="1284" width="21.75" style="862" customWidth="1"/>
    <col min="1285" max="1285" width="19.125" style="862" bestFit="1" customWidth="1"/>
    <col min="1286" max="1286" width="15.125" style="862" bestFit="1" customWidth="1"/>
    <col min="1287" max="1287" width="24.25" style="862" bestFit="1" customWidth="1"/>
    <col min="1288" max="1288" width="9" style="862" bestFit="1"/>
    <col min="1289" max="1289" width="35.875" style="862" bestFit="1" customWidth="1"/>
    <col min="1290" max="1290" width="15" style="862" bestFit="1" customWidth="1"/>
    <col min="1291" max="1536" width="9" style="862"/>
    <col min="1537" max="1537" width="19.5" style="862" customWidth="1"/>
    <col min="1538" max="1538" width="23.25" style="862" bestFit="1" customWidth="1"/>
    <col min="1539" max="1539" width="25.5" style="862" bestFit="1" customWidth="1"/>
    <col min="1540" max="1540" width="21.75" style="862" customWidth="1"/>
    <col min="1541" max="1541" width="19.125" style="862" bestFit="1" customWidth="1"/>
    <col min="1542" max="1542" width="15.125" style="862" bestFit="1" customWidth="1"/>
    <col min="1543" max="1543" width="24.25" style="862" bestFit="1" customWidth="1"/>
    <col min="1544" max="1544" width="9" style="862" bestFit="1"/>
    <col min="1545" max="1545" width="35.875" style="862" bestFit="1" customWidth="1"/>
    <col min="1546" max="1546" width="15" style="862" bestFit="1" customWidth="1"/>
    <col min="1547" max="1792" width="9" style="862"/>
    <col min="1793" max="1793" width="19.5" style="862" customWidth="1"/>
    <col min="1794" max="1794" width="23.25" style="862" bestFit="1" customWidth="1"/>
    <col min="1795" max="1795" width="25.5" style="862" bestFit="1" customWidth="1"/>
    <col min="1796" max="1796" width="21.75" style="862" customWidth="1"/>
    <col min="1797" max="1797" width="19.125" style="862" bestFit="1" customWidth="1"/>
    <col min="1798" max="1798" width="15.125" style="862" bestFit="1" customWidth="1"/>
    <col min="1799" max="1799" width="24.25" style="862" bestFit="1" customWidth="1"/>
    <col min="1800" max="1800" width="9" style="862" bestFit="1"/>
    <col min="1801" max="1801" width="35.875" style="862" bestFit="1" customWidth="1"/>
    <col min="1802" max="1802" width="15" style="862" bestFit="1" customWidth="1"/>
    <col min="1803" max="2048" width="9" style="862"/>
    <col min="2049" max="2049" width="19.5" style="862" customWidth="1"/>
    <col min="2050" max="2050" width="23.25" style="862" bestFit="1" customWidth="1"/>
    <col min="2051" max="2051" width="25.5" style="862" bestFit="1" customWidth="1"/>
    <col min="2052" max="2052" width="21.75" style="862" customWidth="1"/>
    <col min="2053" max="2053" width="19.125" style="862" bestFit="1" customWidth="1"/>
    <col min="2054" max="2054" width="15.125" style="862" bestFit="1" customWidth="1"/>
    <col min="2055" max="2055" width="24.25" style="862" bestFit="1" customWidth="1"/>
    <col min="2056" max="2056" width="9" style="862" bestFit="1"/>
    <col min="2057" max="2057" width="35.875" style="862" bestFit="1" customWidth="1"/>
    <col min="2058" max="2058" width="15" style="862" bestFit="1" customWidth="1"/>
    <col min="2059" max="2304" width="9" style="862"/>
    <col min="2305" max="2305" width="19.5" style="862" customWidth="1"/>
    <col min="2306" max="2306" width="23.25" style="862" bestFit="1" customWidth="1"/>
    <col min="2307" max="2307" width="25.5" style="862" bestFit="1" customWidth="1"/>
    <col min="2308" max="2308" width="21.75" style="862" customWidth="1"/>
    <col min="2309" max="2309" width="19.125" style="862" bestFit="1" customWidth="1"/>
    <col min="2310" max="2310" width="15.125" style="862" bestFit="1" customWidth="1"/>
    <col min="2311" max="2311" width="24.25" style="862" bestFit="1" customWidth="1"/>
    <col min="2312" max="2312" width="9" style="862" bestFit="1"/>
    <col min="2313" max="2313" width="35.875" style="862" bestFit="1" customWidth="1"/>
    <col min="2314" max="2314" width="15" style="862" bestFit="1" customWidth="1"/>
    <col min="2315" max="2560" width="9" style="862"/>
    <col min="2561" max="2561" width="19.5" style="862" customWidth="1"/>
    <col min="2562" max="2562" width="23.25" style="862" bestFit="1" customWidth="1"/>
    <col min="2563" max="2563" width="25.5" style="862" bestFit="1" customWidth="1"/>
    <col min="2564" max="2564" width="21.75" style="862" customWidth="1"/>
    <col min="2565" max="2565" width="19.125" style="862" bestFit="1" customWidth="1"/>
    <col min="2566" max="2566" width="15.125" style="862" bestFit="1" customWidth="1"/>
    <col min="2567" max="2567" width="24.25" style="862" bestFit="1" customWidth="1"/>
    <col min="2568" max="2568" width="9" style="862" bestFit="1"/>
    <col min="2569" max="2569" width="35.875" style="862" bestFit="1" customWidth="1"/>
    <col min="2570" max="2570" width="15" style="862" bestFit="1" customWidth="1"/>
    <col min="2571" max="2816" width="9" style="862"/>
    <col min="2817" max="2817" width="19.5" style="862" customWidth="1"/>
    <col min="2818" max="2818" width="23.25" style="862" bestFit="1" customWidth="1"/>
    <col min="2819" max="2819" width="25.5" style="862" bestFit="1" customWidth="1"/>
    <col min="2820" max="2820" width="21.75" style="862" customWidth="1"/>
    <col min="2821" max="2821" width="19.125" style="862" bestFit="1" customWidth="1"/>
    <col min="2822" max="2822" width="15.125" style="862" bestFit="1" customWidth="1"/>
    <col min="2823" max="2823" width="24.25" style="862" bestFit="1" customWidth="1"/>
    <col min="2824" max="2824" width="9" style="862" bestFit="1"/>
    <col min="2825" max="2825" width="35.875" style="862" bestFit="1" customWidth="1"/>
    <col min="2826" max="2826" width="15" style="862" bestFit="1" customWidth="1"/>
    <col min="2827" max="3072" width="9" style="862"/>
    <col min="3073" max="3073" width="19.5" style="862" customWidth="1"/>
    <col min="3074" max="3074" width="23.25" style="862" bestFit="1" customWidth="1"/>
    <col min="3075" max="3075" width="25.5" style="862" bestFit="1" customWidth="1"/>
    <col min="3076" max="3076" width="21.75" style="862" customWidth="1"/>
    <col min="3077" max="3077" width="19.125" style="862" bestFit="1" customWidth="1"/>
    <col min="3078" max="3078" width="15.125" style="862" bestFit="1" customWidth="1"/>
    <col min="3079" max="3079" width="24.25" style="862" bestFit="1" customWidth="1"/>
    <col min="3080" max="3080" width="9" style="862" bestFit="1"/>
    <col min="3081" max="3081" width="35.875" style="862" bestFit="1" customWidth="1"/>
    <col min="3082" max="3082" width="15" style="862" bestFit="1" customWidth="1"/>
    <col min="3083" max="3328" width="9" style="862"/>
    <col min="3329" max="3329" width="19.5" style="862" customWidth="1"/>
    <col min="3330" max="3330" width="23.25" style="862" bestFit="1" customWidth="1"/>
    <col min="3331" max="3331" width="25.5" style="862" bestFit="1" customWidth="1"/>
    <col min="3332" max="3332" width="21.75" style="862" customWidth="1"/>
    <col min="3333" max="3333" width="19.125" style="862" bestFit="1" customWidth="1"/>
    <col min="3334" max="3334" width="15.125" style="862" bestFit="1" customWidth="1"/>
    <col min="3335" max="3335" width="24.25" style="862" bestFit="1" customWidth="1"/>
    <col min="3336" max="3336" width="9" style="862" bestFit="1"/>
    <col min="3337" max="3337" width="35.875" style="862" bestFit="1" customWidth="1"/>
    <col min="3338" max="3338" width="15" style="862" bestFit="1" customWidth="1"/>
    <col min="3339" max="3584" width="9" style="862"/>
    <col min="3585" max="3585" width="19.5" style="862" customWidth="1"/>
    <col min="3586" max="3586" width="23.25" style="862" bestFit="1" customWidth="1"/>
    <col min="3587" max="3587" width="25.5" style="862" bestFit="1" customWidth="1"/>
    <col min="3588" max="3588" width="21.75" style="862" customWidth="1"/>
    <col min="3589" max="3589" width="19.125" style="862" bestFit="1" customWidth="1"/>
    <col min="3590" max="3590" width="15.125" style="862" bestFit="1" customWidth="1"/>
    <col min="3591" max="3591" width="24.25" style="862" bestFit="1" customWidth="1"/>
    <col min="3592" max="3592" width="9" style="862" bestFit="1"/>
    <col min="3593" max="3593" width="35.875" style="862" bestFit="1" customWidth="1"/>
    <col min="3594" max="3594" width="15" style="862" bestFit="1" customWidth="1"/>
    <col min="3595" max="3840" width="9" style="862"/>
    <col min="3841" max="3841" width="19.5" style="862" customWidth="1"/>
    <col min="3842" max="3842" width="23.25" style="862" bestFit="1" customWidth="1"/>
    <col min="3843" max="3843" width="25.5" style="862" bestFit="1" customWidth="1"/>
    <col min="3844" max="3844" width="21.75" style="862" customWidth="1"/>
    <col min="3845" max="3845" width="19.125" style="862" bestFit="1" customWidth="1"/>
    <col min="3846" max="3846" width="15.125" style="862" bestFit="1" customWidth="1"/>
    <col min="3847" max="3847" width="24.25" style="862" bestFit="1" customWidth="1"/>
    <col min="3848" max="3848" width="9" style="862" bestFit="1"/>
    <col min="3849" max="3849" width="35.875" style="862" bestFit="1" customWidth="1"/>
    <col min="3850" max="3850" width="15" style="862" bestFit="1" customWidth="1"/>
    <col min="3851" max="4096" width="9" style="862"/>
    <col min="4097" max="4097" width="19.5" style="862" customWidth="1"/>
    <col min="4098" max="4098" width="23.25" style="862" bestFit="1" customWidth="1"/>
    <col min="4099" max="4099" width="25.5" style="862" bestFit="1" customWidth="1"/>
    <col min="4100" max="4100" width="21.75" style="862" customWidth="1"/>
    <col min="4101" max="4101" width="19.125" style="862" bestFit="1" customWidth="1"/>
    <col min="4102" max="4102" width="15.125" style="862" bestFit="1" customWidth="1"/>
    <col min="4103" max="4103" width="24.25" style="862" bestFit="1" customWidth="1"/>
    <col min="4104" max="4104" width="9" style="862" bestFit="1"/>
    <col min="4105" max="4105" width="35.875" style="862" bestFit="1" customWidth="1"/>
    <col min="4106" max="4106" width="15" style="862" bestFit="1" customWidth="1"/>
    <col min="4107" max="4352" width="9" style="862"/>
    <col min="4353" max="4353" width="19.5" style="862" customWidth="1"/>
    <col min="4354" max="4354" width="23.25" style="862" bestFit="1" customWidth="1"/>
    <col min="4355" max="4355" width="25.5" style="862" bestFit="1" customWidth="1"/>
    <col min="4356" max="4356" width="21.75" style="862" customWidth="1"/>
    <col min="4357" max="4357" width="19.125" style="862" bestFit="1" customWidth="1"/>
    <col min="4358" max="4358" width="15.125" style="862" bestFit="1" customWidth="1"/>
    <col min="4359" max="4359" width="24.25" style="862" bestFit="1" customWidth="1"/>
    <col min="4360" max="4360" width="9" style="862" bestFit="1"/>
    <col min="4361" max="4361" width="35.875" style="862" bestFit="1" customWidth="1"/>
    <col min="4362" max="4362" width="15" style="862" bestFit="1" customWidth="1"/>
    <col min="4363" max="4608" width="9" style="862"/>
    <col min="4609" max="4609" width="19.5" style="862" customWidth="1"/>
    <col min="4610" max="4610" width="23.25" style="862" bestFit="1" customWidth="1"/>
    <col min="4611" max="4611" width="25.5" style="862" bestFit="1" customWidth="1"/>
    <col min="4612" max="4612" width="21.75" style="862" customWidth="1"/>
    <col min="4613" max="4613" width="19.125" style="862" bestFit="1" customWidth="1"/>
    <col min="4614" max="4614" width="15.125" style="862" bestFit="1" customWidth="1"/>
    <col min="4615" max="4615" width="24.25" style="862" bestFit="1" customWidth="1"/>
    <col min="4616" max="4616" width="9" style="862" bestFit="1"/>
    <col min="4617" max="4617" width="35.875" style="862" bestFit="1" customWidth="1"/>
    <col min="4618" max="4618" width="15" style="862" bestFit="1" customWidth="1"/>
    <col min="4619" max="4864" width="9" style="862"/>
    <col min="4865" max="4865" width="19.5" style="862" customWidth="1"/>
    <col min="4866" max="4866" width="23.25" style="862" bestFit="1" customWidth="1"/>
    <col min="4867" max="4867" width="25.5" style="862" bestFit="1" customWidth="1"/>
    <col min="4868" max="4868" width="21.75" style="862" customWidth="1"/>
    <col min="4869" max="4869" width="19.125" style="862" bestFit="1" customWidth="1"/>
    <col min="4870" max="4870" width="15.125" style="862" bestFit="1" customWidth="1"/>
    <col min="4871" max="4871" width="24.25" style="862" bestFit="1" customWidth="1"/>
    <col min="4872" max="4872" width="9" style="862" bestFit="1"/>
    <col min="4873" max="4873" width="35.875" style="862" bestFit="1" customWidth="1"/>
    <col min="4874" max="4874" width="15" style="862" bestFit="1" customWidth="1"/>
    <col min="4875" max="5120" width="9" style="862"/>
    <col min="5121" max="5121" width="19.5" style="862" customWidth="1"/>
    <col min="5122" max="5122" width="23.25" style="862" bestFit="1" customWidth="1"/>
    <col min="5123" max="5123" width="25.5" style="862" bestFit="1" customWidth="1"/>
    <col min="5124" max="5124" width="21.75" style="862" customWidth="1"/>
    <col min="5125" max="5125" width="19.125" style="862" bestFit="1" customWidth="1"/>
    <col min="5126" max="5126" width="15.125" style="862" bestFit="1" customWidth="1"/>
    <col min="5127" max="5127" width="24.25" style="862" bestFit="1" customWidth="1"/>
    <col min="5128" max="5128" width="9" style="862" bestFit="1"/>
    <col min="5129" max="5129" width="35.875" style="862" bestFit="1" customWidth="1"/>
    <col min="5130" max="5130" width="15" style="862" bestFit="1" customWidth="1"/>
    <col min="5131" max="5376" width="9" style="862"/>
    <col min="5377" max="5377" width="19.5" style="862" customWidth="1"/>
    <col min="5378" max="5378" width="23.25" style="862" bestFit="1" customWidth="1"/>
    <col min="5379" max="5379" width="25.5" style="862" bestFit="1" customWidth="1"/>
    <col min="5380" max="5380" width="21.75" style="862" customWidth="1"/>
    <col min="5381" max="5381" width="19.125" style="862" bestFit="1" customWidth="1"/>
    <col min="5382" max="5382" width="15.125" style="862" bestFit="1" customWidth="1"/>
    <col min="5383" max="5383" width="24.25" style="862" bestFit="1" customWidth="1"/>
    <col min="5384" max="5384" width="9" style="862" bestFit="1"/>
    <col min="5385" max="5385" width="35.875" style="862" bestFit="1" customWidth="1"/>
    <col min="5386" max="5386" width="15" style="862" bestFit="1" customWidth="1"/>
    <col min="5387" max="5632" width="9" style="862"/>
    <col min="5633" max="5633" width="19.5" style="862" customWidth="1"/>
    <col min="5634" max="5634" width="23.25" style="862" bestFit="1" customWidth="1"/>
    <col min="5635" max="5635" width="25.5" style="862" bestFit="1" customWidth="1"/>
    <col min="5636" max="5636" width="21.75" style="862" customWidth="1"/>
    <col min="5637" max="5637" width="19.125" style="862" bestFit="1" customWidth="1"/>
    <col min="5638" max="5638" width="15.125" style="862" bestFit="1" customWidth="1"/>
    <col min="5639" max="5639" width="24.25" style="862" bestFit="1" customWidth="1"/>
    <col min="5640" max="5640" width="9" style="862" bestFit="1"/>
    <col min="5641" max="5641" width="35.875" style="862" bestFit="1" customWidth="1"/>
    <col min="5642" max="5642" width="15" style="862" bestFit="1" customWidth="1"/>
    <col min="5643" max="5888" width="9" style="862"/>
    <col min="5889" max="5889" width="19.5" style="862" customWidth="1"/>
    <col min="5890" max="5890" width="23.25" style="862" bestFit="1" customWidth="1"/>
    <col min="5891" max="5891" width="25.5" style="862" bestFit="1" customWidth="1"/>
    <col min="5892" max="5892" width="21.75" style="862" customWidth="1"/>
    <col min="5893" max="5893" width="19.125" style="862" bestFit="1" customWidth="1"/>
    <col min="5894" max="5894" width="15.125" style="862" bestFit="1" customWidth="1"/>
    <col min="5895" max="5895" width="24.25" style="862" bestFit="1" customWidth="1"/>
    <col min="5896" max="5896" width="9" style="862" bestFit="1"/>
    <col min="5897" max="5897" width="35.875" style="862" bestFit="1" customWidth="1"/>
    <col min="5898" max="5898" width="15" style="862" bestFit="1" customWidth="1"/>
    <col min="5899" max="6144" width="9" style="862"/>
    <col min="6145" max="6145" width="19.5" style="862" customWidth="1"/>
    <col min="6146" max="6146" width="23.25" style="862" bestFit="1" customWidth="1"/>
    <col min="6147" max="6147" width="25.5" style="862" bestFit="1" customWidth="1"/>
    <col min="6148" max="6148" width="21.75" style="862" customWidth="1"/>
    <col min="6149" max="6149" width="19.125" style="862" bestFit="1" customWidth="1"/>
    <col min="6150" max="6150" width="15.125" style="862" bestFit="1" customWidth="1"/>
    <col min="6151" max="6151" width="24.25" style="862" bestFit="1" customWidth="1"/>
    <col min="6152" max="6152" width="9" style="862" bestFit="1"/>
    <col min="6153" max="6153" width="35.875" style="862" bestFit="1" customWidth="1"/>
    <col min="6154" max="6154" width="15" style="862" bestFit="1" customWidth="1"/>
    <col min="6155" max="6400" width="9" style="862"/>
    <col min="6401" max="6401" width="19.5" style="862" customWidth="1"/>
    <col min="6402" max="6402" width="23.25" style="862" bestFit="1" customWidth="1"/>
    <col min="6403" max="6403" width="25.5" style="862" bestFit="1" customWidth="1"/>
    <col min="6404" max="6404" width="21.75" style="862" customWidth="1"/>
    <col min="6405" max="6405" width="19.125" style="862" bestFit="1" customWidth="1"/>
    <col min="6406" max="6406" width="15.125" style="862" bestFit="1" customWidth="1"/>
    <col min="6407" max="6407" width="24.25" style="862" bestFit="1" customWidth="1"/>
    <col min="6408" max="6408" width="9" style="862" bestFit="1"/>
    <col min="6409" max="6409" width="35.875" style="862" bestFit="1" customWidth="1"/>
    <col min="6410" max="6410" width="15" style="862" bestFit="1" customWidth="1"/>
    <col min="6411" max="6656" width="9" style="862"/>
    <col min="6657" max="6657" width="19.5" style="862" customWidth="1"/>
    <col min="6658" max="6658" width="23.25" style="862" bestFit="1" customWidth="1"/>
    <col min="6659" max="6659" width="25.5" style="862" bestFit="1" customWidth="1"/>
    <col min="6660" max="6660" width="21.75" style="862" customWidth="1"/>
    <col min="6661" max="6661" width="19.125" style="862" bestFit="1" customWidth="1"/>
    <col min="6662" max="6662" width="15.125" style="862" bestFit="1" customWidth="1"/>
    <col min="6663" max="6663" width="24.25" style="862" bestFit="1" customWidth="1"/>
    <col min="6664" max="6664" width="9" style="862" bestFit="1"/>
    <col min="6665" max="6665" width="35.875" style="862" bestFit="1" customWidth="1"/>
    <col min="6666" max="6666" width="15" style="862" bestFit="1" customWidth="1"/>
    <col min="6667" max="6912" width="9" style="862"/>
    <col min="6913" max="6913" width="19.5" style="862" customWidth="1"/>
    <col min="6914" max="6914" width="23.25" style="862" bestFit="1" customWidth="1"/>
    <col min="6915" max="6915" width="25.5" style="862" bestFit="1" customWidth="1"/>
    <col min="6916" max="6916" width="21.75" style="862" customWidth="1"/>
    <col min="6917" max="6917" width="19.125" style="862" bestFit="1" customWidth="1"/>
    <col min="6918" max="6918" width="15.125" style="862" bestFit="1" customWidth="1"/>
    <col min="6919" max="6919" width="24.25" style="862" bestFit="1" customWidth="1"/>
    <col min="6920" max="6920" width="9" style="862" bestFit="1"/>
    <col min="6921" max="6921" width="35.875" style="862" bestFit="1" customWidth="1"/>
    <col min="6922" max="6922" width="15" style="862" bestFit="1" customWidth="1"/>
    <col min="6923" max="7168" width="9" style="862"/>
    <col min="7169" max="7169" width="19.5" style="862" customWidth="1"/>
    <col min="7170" max="7170" width="23.25" style="862" bestFit="1" customWidth="1"/>
    <col min="7171" max="7171" width="25.5" style="862" bestFit="1" customWidth="1"/>
    <col min="7172" max="7172" width="21.75" style="862" customWidth="1"/>
    <col min="7173" max="7173" width="19.125" style="862" bestFit="1" customWidth="1"/>
    <col min="7174" max="7174" width="15.125" style="862" bestFit="1" customWidth="1"/>
    <col min="7175" max="7175" width="24.25" style="862" bestFit="1" customWidth="1"/>
    <col min="7176" max="7176" width="9" style="862" bestFit="1"/>
    <col min="7177" max="7177" width="35.875" style="862" bestFit="1" customWidth="1"/>
    <col min="7178" max="7178" width="15" style="862" bestFit="1" customWidth="1"/>
    <col min="7179" max="7424" width="9" style="862"/>
    <col min="7425" max="7425" width="19.5" style="862" customWidth="1"/>
    <col min="7426" max="7426" width="23.25" style="862" bestFit="1" customWidth="1"/>
    <col min="7427" max="7427" width="25.5" style="862" bestFit="1" customWidth="1"/>
    <col min="7428" max="7428" width="21.75" style="862" customWidth="1"/>
    <col min="7429" max="7429" width="19.125" style="862" bestFit="1" customWidth="1"/>
    <col min="7430" max="7430" width="15.125" style="862" bestFit="1" customWidth="1"/>
    <col min="7431" max="7431" width="24.25" style="862" bestFit="1" customWidth="1"/>
    <col min="7432" max="7432" width="9" style="862" bestFit="1"/>
    <col min="7433" max="7433" width="35.875" style="862" bestFit="1" customWidth="1"/>
    <col min="7434" max="7434" width="15" style="862" bestFit="1" customWidth="1"/>
    <col min="7435" max="7680" width="9" style="862"/>
    <col min="7681" max="7681" width="19.5" style="862" customWidth="1"/>
    <col min="7682" max="7682" width="23.25" style="862" bestFit="1" customWidth="1"/>
    <col min="7683" max="7683" width="25.5" style="862" bestFit="1" customWidth="1"/>
    <col min="7684" max="7684" width="21.75" style="862" customWidth="1"/>
    <col min="7685" max="7685" width="19.125" style="862" bestFit="1" customWidth="1"/>
    <col min="7686" max="7686" width="15.125" style="862" bestFit="1" customWidth="1"/>
    <col min="7687" max="7687" width="24.25" style="862" bestFit="1" customWidth="1"/>
    <col min="7688" max="7688" width="9" style="862" bestFit="1"/>
    <col min="7689" max="7689" width="35.875" style="862" bestFit="1" customWidth="1"/>
    <col min="7690" max="7690" width="15" style="862" bestFit="1" customWidth="1"/>
    <col min="7691" max="7936" width="9" style="862"/>
    <col min="7937" max="7937" width="19.5" style="862" customWidth="1"/>
    <col min="7938" max="7938" width="23.25" style="862" bestFit="1" customWidth="1"/>
    <col min="7939" max="7939" width="25.5" style="862" bestFit="1" customWidth="1"/>
    <col min="7940" max="7940" width="21.75" style="862" customWidth="1"/>
    <col min="7941" max="7941" width="19.125" style="862" bestFit="1" customWidth="1"/>
    <col min="7942" max="7942" width="15.125" style="862" bestFit="1" customWidth="1"/>
    <col min="7943" max="7943" width="24.25" style="862" bestFit="1" customWidth="1"/>
    <col min="7944" max="7944" width="9" style="862" bestFit="1"/>
    <col min="7945" max="7945" width="35.875" style="862" bestFit="1" customWidth="1"/>
    <col min="7946" max="7946" width="15" style="862" bestFit="1" customWidth="1"/>
    <col min="7947" max="8192" width="9" style="862"/>
    <col min="8193" max="8193" width="19.5" style="862" customWidth="1"/>
    <col min="8194" max="8194" width="23.25" style="862" bestFit="1" customWidth="1"/>
    <col min="8195" max="8195" width="25.5" style="862" bestFit="1" customWidth="1"/>
    <col min="8196" max="8196" width="21.75" style="862" customWidth="1"/>
    <col min="8197" max="8197" width="19.125" style="862" bestFit="1" customWidth="1"/>
    <col min="8198" max="8198" width="15.125" style="862" bestFit="1" customWidth="1"/>
    <col min="8199" max="8199" width="24.25" style="862" bestFit="1" customWidth="1"/>
    <col min="8200" max="8200" width="9" style="862" bestFit="1"/>
    <col min="8201" max="8201" width="35.875" style="862" bestFit="1" customWidth="1"/>
    <col min="8202" max="8202" width="15" style="862" bestFit="1" customWidth="1"/>
    <col min="8203" max="8448" width="9" style="862"/>
    <col min="8449" max="8449" width="19.5" style="862" customWidth="1"/>
    <col min="8450" max="8450" width="23.25" style="862" bestFit="1" customWidth="1"/>
    <col min="8451" max="8451" width="25.5" style="862" bestFit="1" customWidth="1"/>
    <col min="8452" max="8452" width="21.75" style="862" customWidth="1"/>
    <col min="8453" max="8453" width="19.125" style="862" bestFit="1" customWidth="1"/>
    <col min="8454" max="8454" width="15.125" style="862" bestFit="1" customWidth="1"/>
    <col min="8455" max="8455" width="24.25" style="862" bestFit="1" customWidth="1"/>
    <col min="8456" max="8456" width="9" style="862" bestFit="1"/>
    <col min="8457" max="8457" width="35.875" style="862" bestFit="1" customWidth="1"/>
    <col min="8458" max="8458" width="15" style="862" bestFit="1" customWidth="1"/>
    <col min="8459" max="8704" width="9" style="862"/>
    <col min="8705" max="8705" width="19.5" style="862" customWidth="1"/>
    <col min="8706" max="8706" width="23.25" style="862" bestFit="1" customWidth="1"/>
    <col min="8707" max="8707" width="25.5" style="862" bestFit="1" customWidth="1"/>
    <col min="8708" max="8708" width="21.75" style="862" customWidth="1"/>
    <col min="8709" max="8709" width="19.125" style="862" bestFit="1" customWidth="1"/>
    <col min="8710" max="8710" width="15.125" style="862" bestFit="1" customWidth="1"/>
    <col min="8711" max="8711" width="24.25" style="862" bestFit="1" customWidth="1"/>
    <col min="8712" max="8712" width="9" style="862" bestFit="1"/>
    <col min="8713" max="8713" width="35.875" style="862" bestFit="1" customWidth="1"/>
    <col min="8714" max="8714" width="15" style="862" bestFit="1" customWidth="1"/>
    <col min="8715" max="8960" width="9" style="862"/>
    <col min="8961" max="8961" width="19.5" style="862" customWidth="1"/>
    <col min="8962" max="8962" width="23.25" style="862" bestFit="1" customWidth="1"/>
    <col min="8963" max="8963" width="25.5" style="862" bestFit="1" customWidth="1"/>
    <col min="8964" max="8964" width="21.75" style="862" customWidth="1"/>
    <col min="8965" max="8965" width="19.125" style="862" bestFit="1" customWidth="1"/>
    <col min="8966" max="8966" width="15.125" style="862" bestFit="1" customWidth="1"/>
    <col min="8967" max="8967" width="24.25" style="862" bestFit="1" customWidth="1"/>
    <col min="8968" max="8968" width="9" style="862" bestFit="1"/>
    <col min="8969" max="8969" width="35.875" style="862" bestFit="1" customWidth="1"/>
    <col min="8970" max="8970" width="15" style="862" bestFit="1" customWidth="1"/>
    <col min="8971" max="9216" width="9" style="862"/>
    <col min="9217" max="9217" width="19.5" style="862" customWidth="1"/>
    <col min="9218" max="9218" width="23.25" style="862" bestFit="1" customWidth="1"/>
    <col min="9219" max="9219" width="25.5" style="862" bestFit="1" customWidth="1"/>
    <col min="9220" max="9220" width="21.75" style="862" customWidth="1"/>
    <col min="9221" max="9221" width="19.125" style="862" bestFit="1" customWidth="1"/>
    <col min="9222" max="9222" width="15.125" style="862" bestFit="1" customWidth="1"/>
    <col min="9223" max="9223" width="24.25" style="862" bestFit="1" customWidth="1"/>
    <col min="9224" max="9224" width="9" style="862" bestFit="1"/>
    <col min="9225" max="9225" width="35.875" style="862" bestFit="1" customWidth="1"/>
    <col min="9226" max="9226" width="15" style="862" bestFit="1" customWidth="1"/>
    <col min="9227" max="9472" width="9" style="862"/>
    <col min="9473" max="9473" width="19.5" style="862" customWidth="1"/>
    <col min="9474" max="9474" width="23.25" style="862" bestFit="1" customWidth="1"/>
    <col min="9475" max="9475" width="25.5" style="862" bestFit="1" customWidth="1"/>
    <col min="9476" max="9476" width="21.75" style="862" customWidth="1"/>
    <col min="9477" max="9477" width="19.125" style="862" bestFit="1" customWidth="1"/>
    <col min="9478" max="9478" width="15.125" style="862" bestFit="1" customWidth="1"/>
    <col min="9479" max="9479" width="24.25" style="862" bestFit="1" customWidth="1"/>
    <col min="9480" max="9480" width="9" style="862" bestFit="1"/>
    <col min="9481" max="9481" width="35.875" style="862" bestFit="1" customWidth="1"/>
    <col min="9482" max="9482" width="15" style="862" bestFit="1" customWidth="1"/>
    <col min="9483" max="9728" width="9" style="862"/>
    <col min="9729" max="9729" width="19.5" style="862" customWidth="1"/>
    <col min="9730" max="9730" width="23.25" style="862" bestFit="1" customWidth="1"/>
    <col min="9731" max="9731" width="25.5" style="862" bestFit="1" customWidth="1"/>
    <col min="9732" max="9732" width="21.75" style="862" customWidth="1"/>
    <col min="9733" max="9733" width="19.125" style="862" bestFit="1" customWidth="1"/>
    <col min="9734" max="9734" width="15.125" style="862" bestFit="1" customWidth="1"/>
    <col min="9735" max="9735" width="24.25" style="862" bestFit="1" customWidth="1"/>
    <col min="9736" max="9736" width="9" style="862" bestFit="1"/>
    <col min="9737" max="9737" width="35.875" style="862" bestFit="1" customWidth="1"/>
    <col min="9738" max="9738" width="15" style="862" bestFit="1" customWidth="1"/>
    <col min="9739" max="9984" width="9" style="862"/>
    <col min="9985" max="9985" width="19.5" style="862" customWidth="1"/>
    <col min="9986" max="9986" width="23.25" style="862" bestFit="1" customWidth="1"/>
    <col min="9987" max="9987" width="25.5" style="862" bestFit="1" customWidth="1"/>
    <col min="9988" max="9988" width="21.75" style="862" customWidth="1"/>
    <col min="9989" max="9989" width="19.125" style="862" bestFit="1" customWidth="1"/>
    <col min="9990" max="9990" width="15.125" style="862" bestFit="1" customWidth="1"/>
    <col min="9991" max="9991" width="24.25" style="862" bestFit="1" customWidth="1"/>
    <col min="9992" max="9992" width="9" style="862" bestFit="1"/>
    <col min="9993" max="9993" width="35.875" style="862" bestFit="1" customWidth="1"/>
    <col min="9994" max="9994" width="15" style="862" bestFit="1" customWidth="1"/>
    <col min="9995" max="10240" width="9" style="862"/>
    <col min="10241" max="10241" width="19.5" style="862" customWidth="1"/>
    <col min="10242" max="10242" width="23.25" style="862" bestFit="1" customWidth="1"/>
    <col min="10243" max="10243" width="25.5" style="862" bestFit="1" customWidth="1"/>
    <col min="10244" max="10244" width="21.75" style="862" customWidth="1"/>
    <col min="10245" max="10245" width="19.125" style="862" bestFit="1" customWidth="1"/>
    <col min="10246" max="10246" width="15.125" style="862" bestFit="1" customWidth="1"/>
    <col min="10247" max="10247" width="24.25" style="862" bestFit="1" customWidth="1"/>
    <col min="10248" max="10248" width="9" style="862" bestFit="1"/>
    <col min="10249" max="10249" width="35.875" style="862" bestFit="1" customWidth="1"/>
    <col min="10250" max="10250" width="15" style="862" bestFit="1" customWidth="1"/>
    <col min="10251" max="10496" width="9" style="862"/>
    <col min="10497" max="10497" width="19.5" style="862" customWidth="1"/>
    <col min="10498" max="10498" width="23.25" style="862" bestFit="1" customWidth="1"/>
    <col min="10499" max="10499" width="25.5" style="862" bestFit="1" customWidth="1"/>
    <col min="10500" max="10500" width="21.75" style="862" customWidth="1"/>
    <col min="10501" max="10501" width="19.125" style="862" bestFit="1" customWidth="1"/>
    <col min="10502" max="10502" width="15.125" style="862" bestFit="1" customWidth="1"/>
    <col min="10503" max="10503" width="24.25" style="862" bestFit="1" customWidth="1"/>
    <col min="10504" max="10504" width="9" style="862" bestFit="1"/>
    <col min="10505" max="10505" width="35.875" style="862" bestFit="1" customWidth="1"/>
    <col min="10506" max="10506" width="15" style="862" bestFit="1" customWidth="1"/>
    <col min="10507" max="10752" width="9" style="862"/>
    <col min="10753" max="10753" width="19.5" style="862" customWidth="1"/>
    <col min="10754" max="10754" width="23.25" style="862" bestFit="1" customWidth="1"/>
    <col min="10755" max="10755" width="25.5" style="862" bestFit="1" customWidth="1"/>
    <col min="10756" max="10756" width="21.75" style="862" customWidth="1"/>
    <col min="10757" max="10757" width="19.125" style="862" bestFit="1" customWidth="1"/>
    <col min="10758" max="10758" width="15.125" style="862" bestFit="1" customWidth="1"/>
    <col min="10759" max="10759" width="24.25" style="862" bestFit="1" customWidth="1"/>
    <col min="10760" max="10760" width="9" style="862" bestFit="1"/>
    <col min="10761" max="10761" width="35.875" style="862" bestFit="1" customWidth="1"/>
    <col min="10762" max="10762" width="15" style="862" bestFit="1" customWidth="1"/>
    <col min="10763" max="11008" width="9" style="862"/>
    <col min="11009" max="11009" width="19.5" style="862" customWidth="1"/>
    <col min="11010" max="11010" width="23.25" style="862" bestFit="1" customWidth="1"/>
    <col min="11011" max="11011" width="25.5" style="862" bestFit="1" customWidth="1"/>
    <col min="11012" max="11012" width="21.75" style="862" customWidth="1"/>
    <col min="11013" max="11013" width="19.125" style="862" bestFit="1" customWidth="1"/>
    <col min="11014" max="11014" width="15.125" style="862" bestFit="1" customWidth="1"/>
    <col min="11015" max="11015" width="24.25" style="862" bestFit="1" customWidth="1"/>
    <col min="11016" max="11016" width="9" style="862" bestFit="1"/>
    <col min="11017" max="11017" width="35.875" style="862" bestFit="1" customWidth="1"/>
    <col min="11018" max="11018" width="15" style="862" bestFit="1" customWidth="1"/>
    <col min="11019" max="11264" width="9" style="862"/>
    <col min="11265" max="11265" width="19.5" style="862" customWidth="1"/>
    <col min="11266" max="11266" width="23.25" style="862" bestFit="1" customWidth="1"/>
    <col min="11267" max="11267" width="25.5" style="862" bestFit="1" customWidth="1"/>
    <col min="11268" max="11268" width="21.75" style="862" customWidth="1"/>
    <col min="11269" max="11269" width="19.125" style="862" bestFit="1" customWidth="1"/>
    <col min="11270" max="11270" width="15.125" style="862" bestFit="1" customWidth="1"/>
    <col min="11271" max="11271" width="24.25" style="862" bestFit="1" customWidth="1"/>
    <col min="11272" max="11272" width="9" style="862" bestFit="1"/>
    <col min="11273" max="11273" width="35.875" style="862" bestFit="1" customWidth="1"/>
    <col min="11274" max="11274" width="15" style="862" bestFit="1" customWidth="1"/>
    <col min="11275" max="11520" width="9" style="862"/>
    <col min="11521" max="11521" width="19.5" style="862" customWidth="1"/>
    <col min="11522" max="11522" width="23.25" style="862" bestFit="1" customWidth="1"/>
    <col min="11523" max="11523" width="25.5" style="862" bestFit="1" customWidth="1"/>
    <col min="11524" max="11524" width="21.75" style="862" customWidth="1"/>
    <col min="11525" max="11525" width="19.125" style="862" bestFit="1" customWidth="1"/>
    <col min="11526" max="11526" width="15.125" style="862" bestFit="1" customWidth="1"/>
    <col min="11527" max="11527" width="24.25" style="862" bestFit="1" customWidth="1"/>
    <col min="11528" max="11528" width="9" style="862" bestFit="1"/>
    <col min="11529" max="11529" width="35.875" style="862" bestFit="1" customWidth="1"/>
    <col min="11530" max="11530" width="15" style="862" bestFit="1" customWidth="1"/>
    <col min="11531" max="11776" width="9" style="862"/>
    <col min="11777" max="11777" width="19.5" style="862" customWidth="1"/>
    <col min="11778" max="11778" width="23.25" style="862" bestFit="1" customWidth="1"/>
    <col min="11779" max="11779" width="25.5" style="862" bestFit="1" customWidth="1"/>
    <col min="11780" max="11780" width="21.75" style="862" customWidth="1"/>
    <col min="11781" max="11781" width="19.125" style="862" bestFit="1" customWidth="1"/>
    <col min="11782" max="11782" width="15.125" style="862" bestFit="1" customWidth="1"/>
    <col min="11783" max="11783" width="24.25" style="862" bestFit="1" customWidth="1"/>
    <col min="11784" max="11784" width="9" style="862" bestFit="1"/>
    <col min="11785" max="11785" width="35.875" style="862" bestFit="1" customWidth="1"/>
    <col min="11786" max="11786" width="15" style="862" bestFit="1" customWidth="1"/>
    <col min="11787" max="12032" width="9" style="862"/>
    <col min="12033" max="12033" width="19.5" style="862" customWidth="1"/>
    <col min="12034" max="12034" width="23.25" style="862" bestFit="1" customWidth="1"/>
    <col min="12035" max="12035" width="25.5" style="862" bestFit="1" customWidth="1"/>
    <col min="12036" max="12036" width="21.75" style="862" customWidth="1"/>
    <col min="12037" max="12037" width="19.125" style="862" bestFit="1" customWidth="1"/>
    <col min="12038" max="12038" width="15.125" style="862" bestFit="1" customWidth="1"/>
    <col min="12039" max="12039" width="24.25" style="862" bestFit="1" customWidth="1"/>
    <col min="12040" max="12040" width="9" style="862" bestFit="1"/>
    <col min="12041" max="12041" width="35.875" style="862" bestFit="1" customWidth="1"/>
    <col min="12042" max="12042" width="15" style="862" bestFit="1" customWidth="1"/>
    <col min="12043" max="12288" width="9" style="862"/>
    <col min="12289" max="12289" width="19.5" style="862" customWidth="1"/>
    <col min="12290" max="12290" width="23.25" style="862" bestFit="1" customWidth="1"/>
    <col min="12291" max="12291" width="25.5" style="862" bestFit="1" customWidth="1"/>
    <col min="12292" max="12292" width="21.75" style="862" customWidth="1"/>
    <col min="12293" max="12293" width="19.125" style="862" bestFit="1" customWidth="1"/>
    <col min="12294" max="12294" width="15.125" style="862" bestFit="1" customWidth="1"/>
    <col min="12295" max="12295" width="24.25" style="862" bestFit="1" customWidth="1"/>
    <col min="12296" max="12296" width="9" style="862" bestFit="1"/>
    <col min="12297" max="12297" width="35.875" style="862" bestFit="1" customWidth="1"/>
    <col min="12298" max="12298" width="15" style="862" bestFit="1" customWidth="1"/>
    <col min="12299" max="12544" width="9" style="862"/>
    <col min="12545" max="12545" width="19.5" style="862" customWidth="1"/>
    <col min="12546" max="12546" width="23.25" style="862" bestFit="1" customWidth="1"/>
    <col min="12547" max="12547" width="25.5" style="862" bestFit="1" customWidth="1"/>
    <col min="12548" max="12548" width="21.75" style="862" customWidth="1"/>
    <col min="12549" max="12549" width="19.125" style="862" bestFit="1" customWidth="1"/>
    <col min="12550" max="12550" width="15.125" style="862" bestFit="1" customWidth="1"/>
    <col min="12551" max="12551" width="24.25" style="862" bestFit="1" customWidth="1"/>
    <col min="12552" max="12552" width="9" style="862" bestFit="1"/>
    <col min="12553" max="12553" width="35.875" style="862" bestFit="1" customWidth="1"/>
    <col min="12554" max="12554" width="15" style="862" bestFit="1" customWidth="1"/>
    <col min="12555" max="12800" width="9" style="862"/>
    <col min="12801" max="12801" width="19.5" style="862" customWidth="1"/>
    <col min="12802" max="12802" width="23.25" style="862" bestFit="1" customWidth="1"/>
    <col min="12803" max="12803" width="25.5" style="862" bestFit="1" customWidth="1"/>
    <col min="12804" max="12804" width="21.75" style="862" customWidth="1"/>
    <col min="12805" max="12805" width="19.125" style="862" bestFit="1" customWidth="1"/>
    <col min="12806" max="12806" width="15.125" style="862" bestFit="1" customWidth="1"/>
    <col min="12807" max="12807" width="24.25" style="862" bestFit="1" customWidth="1"/>
    <col min="12808" max="12808" width="9" style="862" bestFit="1"/>
    <col min="12809" max="12809" width="35.875" style="862" bestFit="1" customWidth="1"/>
    <col min="12810" max="12810" width="15" style="862" bestFit="1" customWidth="1"/>
    <col min="12811" max="13056" width="9" style="862"/>
    <col min="13057" max="13057" width="19.5" style="862" customWidth="1"/>
    <col min="13058" max="13058" width="23.25" style="862" bestFit="1" customWidth="1"/>
    <col min="13059" max="13059" width="25.5" style="862" bestFit="1" customWidth="1"/>
    <col min="13060" max="13060" width="21.75" style="862" customWidth="1"/>
    <col min="13061" max="13061" width="19.125" style="862" bestFit="1" customWidth="1"/>
    <col min="13062" max="13062" width="15.125" style="862" bestFit="1" customWidth="1"/>
    <col min="13063" max="13063" width="24.25" style="862" bestFit="1" customWidth="1"/>
    <col min="13064" max="13064" width="9" style="862" bestFit="1"/>
    <col min="13065" max="13065" width="35.875" style="862" bestFit="1" customWidth="1"/>
    <col min="13066" max="13066" width="15" style="862" bestFit="1" customWidth="1"/>
    <col min="13067" max="13312" width="9" style="862"/>
    <col min="13313" max="13313" width="19.5" style="862" customWidth="1"/>
    <col min="13314" max="13314" width="23.25" style="862" bestFit="1" customWidth="1"/>
    <col min="13315" max="13315" width="25.5" style="862" bestFit="1" customWidth="1"/>
    <col min="13316" max="13316" width="21.75" style="862" customWidth="1"/>
    <col min="13317" max="13317" width="19.125" style="862" bestFit="1" customWidth="1"/>
    <col min="13318" max="13318" width="15.125" style="862" bestFit="1" customWidth="1"/>
    <col min="13319" max="13319" width="24.25" style="862" bestFit="1" customWidth="1"/>
    <col min="13320" max="13320" width="9" style="862" bestFit="1"/>
    <col min="13321" max="13321" width="35.875" style="862" bestFit="1" customWidth="1"/>
    <col min="13322" max="13322" width="15" style="862" bestFit="1" customWidth="1"/>
    <col min="13323" max="13568" width="9" style="862"/>
    <col min="13569" max="13569" width="19.5" style="862" customWidth="1"/>
    <col min="13570" max="13570" width="23.25" style="862" bestFit="1" customWidth="1"/>
    <col min="13571" max="13571" width="25.5" style="862" bestFit="1" customWidth="1"/>
    <col min="13572" max="13572" width="21.75" style="862" customWidth="1"/>
    <col min="13573" max="13573" width="19.125" style="862" bestFit="1" customWidth="1"/>
    <col min="13574" max="13574" width="15.125" style="862" bestFit="1" customWidth="1"/>
    <col min="13575" max="13575" width="24.25" style="862" bestFit="1" customWidth="1"/>
    <col min="13576" max="13576" width="9" style="862" bestFit="1"/>
    <col min="13577" max="13577" width="35.875" style="862" bestFit="1" customWidth="1"/>
    <col min="13578" max="13578" width="15" style="862" bestFit="1" customWidth="1"/>
    <col min="13579" max="13824" width="9" style="862"/>
    <col min="13825" max="13825" width="19.5" style="862" customWidth="1"/>
    <col min="13826" max="13826" width="23.25" style="862" bestFit="1" customWidth="1"/>
    <col min="13827" max="13827" width="25.5" style="862" bestFit="1" customWidth="1"/>
    <col min="13828" max="13828" width="21.75" style="862" customWidth="1"/>
    <col min="13829" max="13829" width="19.125" style="862" bestFit="1" customWidth="1"/>
    <col min="13830" max="13830" width="15.125" style="862" bestFit="1" customWidth="1"/>
    <col min="13831" max="13831" width="24.25" style="862" bestFit="1" customWidth="1"/>
    <col min="13832" max="13832" width="9" style="862" bestFit="1"/>
    <col min="13833" max="13833" width="35.875" style="862" bestFit="1" customWidth="1"/>
    <col min="13834" max="13834" width="15" style="862" bestFit="1" customWidth="1"/>
    <col min="13835" max="14080" width="9" style="862"/>
    <col min="14081" max="14081" width="19.5" style="862" customWidth="1"/>
    <col min="14082" max="14082" width="23.25" style="862" bestFit="1" customWidth="1"/>
    <col min="14083" max="14083" width="25.5" style="862" bestFit="1" customWidth="1"/>
    <col min="14084" max="14084" width="21.75" style="862" customWidth="1"/>
    <col min="14085" max="14085" width="19.125" style="862" bestFit="1" customWidth="1"/>
    <col min="14086" max="14086" width="15.125" style="862" bestFit="1" customWidth="1"/>
    <col min="14087" max="14087" width="24.25" style="862" bestFit="1" customWidth="1"/>
    <col min="14088" max="14088" width="9" style="862" bestFit="1"/>
    <col min="14089" max="14089" width="35.875" style="862" bestFit="1" customWidth="1"/>
    <col min="14090" max="14090" width="15" style="862" bestFit="1" customWidth="1"/>
    <col min="14091" max="14336" width="9" style="862"/>
    <col min="14337" max="14337" width="19.5" style="862" customWidth="1"/>
    <col min="14338" max="14338" width="23.25" style="862" bestFit="1" customWidth="1"/>
    <col min="14339" max="14339" width="25.5" style="862" bestFit="1" customWidth="1"/>
    <col min="14340" max="14340" width="21.75" style="862" customWidth="1"/>
    <col min="14341" max="14341" width="19.125" style="862" bestFit="1" customWidth="1"/>
    <col min="14342" max="14342" width="15.125" style="862" bestFit="1" customWidth="1"/>
    <col min="14343" max="14343" width="24.25" style="862" bestFit="1" customWidth="1"/>
    <col min="14344" max="14344" width="9" style="862" bestFit="1"/>
    <col min="14345" max="14345" width="35.875" style="862" bestFit="1" customWidth="1"/>
    <col min="14346" max="14346" width="15" style="862" bestFit="1" customWidth="1"/>
    <col min="14347" max="14592" width="9" style="862"/>
    <col min="14593" max="14593" width="19.5" style="862" customWidth="1"/>
    <col min="14594" max="14594" width="23.25" style="862" bestFit="1" customWidth="1"/>
    <col min="14595" max="14595" width="25.5" style="862" bestFit="1" customWidth="1"/>
    <col min="14596" max="14596" width="21.75" style="862" customWidth="1"/>
    <col min="14597" max="14597" width="19.125" style="862" bestFit="1" customWidth="1"/>
    <col min="14598" max="14598" width="15.125" style="862" bestFit="1" customWidth="1"/>
    <col min="14599" max="14599" width="24.25" style="862" bestFit="1" customWidth="1"/>
    <col min="14600" max="14600" width="9" style="862" bestFit="1"/>
    <col min="14601" max="14601" width="35.875" style="862" bestFit="1" customWidth="1"/>
    <col min="14602" max="14602" width="15" style="862" bestFit="1" customWidth="1"/>
    <col min="14603" max="14848" width="9" style="862"/>
    <col min="14849" max="14849" width="19.5" style="862" customWidth="1"/>
    <col min="14850" max="14850" width="23.25" style="862" bestFit="1" customWidth="1"/>
    <col min="14851" max="14851" width="25.5" style="862" bestFit="1" customWidth="1"/>
    <col min="14852" max="14852" width="21.75" style="862" customWidth="1"/>
    <col min="14853" max="14853" width="19.125" style="862" bestFit="1" customWidth="1"/>
    <col min="14854" max="14854" width="15.125" style="862" bestFit="1" customWidth="1"/>
    <col min="14855" max="14855" width="24.25" style="862" bestFit="1" customWidth="1"/>
    <col min="14856" max="14856" width="9" style="862" bestFit="1"/>
    <col min="14857" max="14857" width="35.875" style="862" bestFit="1" customWidth="1"/>
    <col min="14858" max="14858" width="15" style="862" bestFit="1" customWidth="1"/>
    <col min="14859" max="15104" width="9" style="862"/>
    <col min="15105" max="15105" width="19.5" style="862" customWidth="1"/>
    <col min="15106" max="15106" width="23.25" style="862" bestFit="1" customWidth="1"/>
    <col min="15107" max="15107" width="25.5" style="862" bestFit="1" customWidth="1"/>
    <col min="15108" max="15108" width="21.75" style="862" customWidth="1"/>
    <col min="15109" max="15109" width="19.125" style="862" bestFit="1" customWidth="1"/>
    <col min="15110" max="15110" width="15.125" style="862" bestFit="1" customWidth="1"/>
    <col min="15111" max="15111" width="24.25" style="862" bestFit="1" customWidth="1"/>
    <col min="15112" max="15112" width="9" style="862" bestFit="1"/>
    <col min="15113" max="15113" width="35.875" style="862" bestFit="1" customWidth="1"/>
    <col min="15114" max="15114" width="15" style="862" bestFit="1" customWidth="1"/>
    <col min="15115" max="15360" width="9" style="862"/>
    <col min="15361" max="15361" width="19.5" style="862" customWidth="1"/>
    <col min="15362" max="15362" width="23.25" style="862" bestFit="1" customWidth="1"/>
    <col min="15363" max="15363" width="25.5" style="862" bestFit="1" customWidth="1"/>
    <col min="15364" max="15364" width="21.75" style="862" customWidth="1"/>
    <col min="15365" max="15365" width="19.125" style="862" bestFit="1" customWidth="1"/>
    <col min="15366" max="15366" width="15.125" style="862" bestFit="1" customWidth="1"/>
    <col min="15367" max="15367" width="24.25" style="862" bestFit="1" customWidth="1"/>
    <col min="15368" max="15368" width="9" style="862" bestFit="1"/>
    <col min="15369" max="15369" width="35.875" style="862" bestFit="1" customWidth="1"/>
    <col min="15370" max="15370" width="15" style="862" bestFit="1" customWidth="1"/>
    <col min="15371" max="15616" width="9" style="862"/>
    <col min="15617" max="15617" width="19.5" style="862" customWidth="1"/>
    <col min="15618" max="15618" width="23.25" style="862" bestFit="1" customWidth="1"/>
    <col min="15619" max="15619" width="25.5" style="862" bestFit="1" customWidth="1"/>
    <col min="15620" max="15620" width="21.75" style="862" customWidth="1"/>
    <col min="15621" max="15621" width="19.125" style="862" bestFit="1" customWidth="1"/>
    <col min="15622" max="15622" width="15.125" style="862" bestFit="1" customWidth="1"/>
    <col min="15623" max="15623" width="24.25" style="862" bestFit="1" customWidth="1"/>
    <col min="15624" max="15624" width="9" style="862" bestFit="1"/>
    <col min="15625" max="15625" width="35.875" style="862" bestFit="1" customWidth="1"/>
    <col min="15626" max="15626" width="15" style="862" bestFit="1" customWidth="1"/>
    <col min="15627" max="15872" width="9" style="862"/>
    <col min="15873" max="15873" width="19.5" style="862" customWidth="1"/>
    <col min="15874" max="15874" width="23.25" style="862" bestFit="1" customWidth="1"/>
    <col min="15875" max="15875" width="25.5" style="862" bestFit="1" customWidth="1"/>
    <col min="15876" max="15876" width="21.75" style="862" customWidth="1"/>
    <col min="15877" max="15877" width="19.125" style="862" bestFit="1" customWidth="1"/>
    <col min="15878" max="15878" width="15.125" style="862" bestFit="1" customWidth="1"/>
    <col min="15879" max="15879" width="24.25" style="862" bestFit="1" customWidth="1"/>
    <col min="15880" max="15880" width="9" style="862" bestFit="1"/>
    <col min="15881" max="15881" width="35.875" style="862" bestFit="1" customWidth="1"/>
    <col min="15882" max="15882" width="15" style="862" bestFit="1" customWidth="1"/>
    <col min="15883" max="16128" width="9" style="862"/>
    <col min="16129" max="16129" width="19.5" style="862" customWidth="1"/>
    <col min="16130" max="16130" width="23.25" style="862" bestFit="1" customWidth="1"/>
    <col min="16131" max="16131" width="25.5" style="862" bestFit="1" customWidth="1"/>
    <col min="16132" max="16132" width="21.75" style="862" customWidth="1"/>
    <col min="16133" max="16133" width="19.125" style="862" bestFit="1" customWidth="1"/>
    <col min="16134" max="16134" width="15.125" style="862" bestFit="1" customWidth="1"/>
    <col min="16135" max="16135" width="24.25" style="862" bestFit="1" customWidth="1"/>
    <col min="16136" max="16136" width="9" style="862" bestFit="1"/>
    <col min="16137" max="16137" width="35.875" style="862" bestFit="1" customWidth="1"/>
    <col min="16138" max="16138" width="15" style="862" bestFit="1" customWidth="1"/>
    <col min="16139" max="16384" width="9" style="862"/>
  </cols>
  <sheetData>
    <row r="1" spans="1:10">
      <c r="A1" s="994" t="s">
        <v>4437</v>
      </c>
      <c r="B1" s="994" t="s">
        <v>4438</v>
      </c>
      <c r="C1" s="994" t="s">
        <v>4439</v>
      </c>
      <c r="D1" s="994" t="s">
        <v>4440</v>
      </c>
      <c r="E1" s="994" t="s">
        <v>4441</v>
      </c>
      <c r="F1" s="994" t="s">
        <v>4442</v>
      </c>
      <c r="G1" s="994" t="s">
        <v>4443</v>
      </c>
      <c r="H1" s="994" t="s">
        <v>4444</v>
      </c>
      <c r="I1" s="994" t="s">
        <v>4445</v>
      </c>
      <c r="J1" s="994" t="s">
        <v>4446</v>
      </c>
    </row>
    <row r="2" spans="1:10" s="805" customFormat="1" ht="31.5" customHeight="1">
      <c r="A2" s="995" t="str">
        <f>IF('第二面-3'!K9="","",SUBSTITUTE('第二面-3'!K9,"-",""))</f>
        <v/>
      </c>
      <c r="B2" s="995" t="str">
        <f>'第二面-3'!K4</f>
        <v/>
      </c>
      <c r="C2" s="997"/>
      <c r="D2" s="997"/>
      <c r="E2" s="997"/>
      <c r="F2" s="995" t="str">
        <f>'第二面-3'!K6</f>
        <v/>
      </c>
      <c r="G2" s="997" t="s">
        <v>4362</v>
      </c>
      <c r="H2" s="995" t="str">
        <f>'第二面-3'!K7</f>
        <v/>
      </c>
      <c r="I2" s="996" t="str">
        <f>'第二面-3'!K8</f>
        <v/>
      </c>
      <c r="J2" s="996" t="str">
        <f>'第二面-3'!K9</f>
        <v/>
      </c>
    </row>
    <row r="4" spans="1:10">
      <c r="A4" s="862" t="str">
        <f>第二面!K56</f>
        <v/>
      </c>
    </row>
  </sheetData>
  <phoneticPr fontId="1"/>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J1" sqref="J1"/>
    </sheetView>
  </sheetViews>
  <sheetFormatPr defaultRowHeight="13.5"/>
  <cols>
    <col min="1" max="7" width="9" style="1007"/>
    <col min="8" max="8" width="14.875" style="1007" bestFit="1" customWidth="1"/>
    <col min="9" max="263" width="9" style="1007"/>
    <col min="264" max="264" width="14.875" style="1007" bestFit="1" customWidth="1"/>
    <col min="265" max="519" width="9" style="1007"/>
    <col min="520" max="520" width="14.875" style="1007" bestFit="1" customWidth="1"/>
    <col min="521" max="775" width="9" style="1007"/>
    <col min="776" max="776" width="14.875" style="1007" bestFit="1" customWidth="1"/>
    <col min="777" max="1031" width="9" style="1007"/>
    <col min="1032" max="1032" width="14.875" style="1007" bestFit="1" customWidth="1"/>
    <col min="1033" max="1287" width="9" style="1007"/>
    <col min="1288" max="1288" width="14.875" style="1007" bestFit="1" customWidth="1"/>
    <col min="1289" max="1543" width="9" style="1007"/>
    <col min="1544" max="1544" width="14.875" style="1007" bestFit="1" customWidth="1"/>
    <col min="1545" max="1799" width="9" style="1007"/>
    <col min="1800" max="1800" width="14.875" style="1007" bestFit="1" customWidth="1"/>
    <col min="1801" max="2055" width="9" style="1007"/>
    <col min="2056" max="2056" width="14.875" style="1007" bestFit="1" customWidth="1"/>
    <col min="2057" max="2311" width="9" style="1007"/>
    <col min="2312" max="2312" width="14.875" style="1007" bestFit="1" customWidth="1"/>
    <col min="2313" max="2567" width="9" style="1007"/>
    <col min="2568" max="2568" width="14.875" style="1007" bestFit="1" customWidth="1"/>
    <col min="2569" max="2823" width="9" style="1007"/>
    <col min="2824" max="2824" width="14.875" style="1007" bestFit="1" customWidth="1"/>
    <col min="2825" max="3079" width="9" style="1007"/>
    <col min="3080" max="3080" width="14.875" style="1007" bestFit="1" customWidth="1"/>
    <col min="3081" max="3335" width="9" style="1007"/>
    <col min="3336" max="3336" width="14.875" style="1007" bestFit="1" customWidth="1"/>
    <col min="3337" max="3591" width="9" style="1007"/>
    <col min="3592" max="3592" width="14.875" style="1007" bestFit="1" customWidth="1"/>
    <col min="3593" max="3847" width="9" style="1007"/>
    <col min="3848" max="3848" width="14.875" style="1007" bestFit="1" customWidth="1"/>
    <col min="3849" max="4103" width="9" style="1007"/>
    <col min="4104" max="4104" width="14.875" style="1007" bestFit="1" customWidth="1"/>
    <col min="4105" max="4359" width="9" style="1007"/>
    <col min="4360" max="4360" width="14.875" style="1007" bestFit="1" customWidth="1"/>
    <col min="4361" max="4615" width="9" style="1007"/>
    <col min="4616" max="4616" width="14.875" style="1007" bestFit="1" customWidth="1"/>
    <col min="4617" max="4871" width="9" style="1007"/>
    <col min="4872" max="4872" width="14.875" style="1007" bestFit="1" customWidth="1"/>
    <col min="4873" max="5127" width="9" style="1007"/>
    <col min="5128" max="5128" width="14.875" style="1007" bestFit="1" customWidth="1"/>
    <col min="5129" max="5383" width="9" style="1007"/>
    <col min="5384" max="5384" width="14.875" style="1007" bestFit="1" customWidth="1"/>
    <col min="5385" max="5639" width="9" style="1007"/>
    <col min="5640" max="5640" width="14.875" style="1007" bestFit="1" customWidth="1"/>
    <col min="5641" max="5895" width="9" style="1007"/>
    <col min="5896" max="5896" width="14.875" style="1007" bestFit="1" customWidth="1"/>
    <col min="5897" max="6151" width="9" style="1007"/>
    <col min="6152" max="6152" width="14.875" style="1007" bestFit="1" customWidth="1"/>
    <col min="6153" max="6407" width="9" style="1007"/>
    <col min="6408" max="6408" width="14.875" style="1007" bestFit="1" customWidth="1"/>
    <col min="6409" max="6663" width="9" style="1007"/>
    <col min="6664" max="6664" width="14.875" style="1007" bestFit="1" customWidth="1"/>
    <col min="6665" max="6919" width="9" style="1007"/>
    <col min="6920" max="6920" width="14.875" style="1007" bestFit="1" customWidth="1"/>
    <col min="6921" max="7175" width="9" style="1007"/>
    <col min="7176" max="7176" width="14.875" style="1007" bestFit="1" customWidth="1"/>
    <col min="7177" max="7431" width="9" style="1007"/>
    <col min="7432" max="7432" width="14.875" style="1007" bestFit="1" customWidth="1"/>
    <col min="7433" max="7687" width="9" style="1007"/>
    <col min="7688" max="7688" width="14.875" style="1007" bestFit="1" customWidth="1"/>
    <col min="7689" max="7943" width="9" style="1007"/>
    <col min="7944" max="7944" width="14.875" style="1007" bestFit="1" customWidth="1"/>
    <col min="7945" max="8199" width="9" style="1007"/>
    <col min="8200" max="8200" width="14.875" style="1007" bestFit="1" customWidth="1"/>
    <col min="8201" max="8455" width="9" style="1007"/>
    <col min="8456" max="8456" width="14.875" style="1007" bestFit="1" customWidth="1"/>
    <col min="8457" max="8711" width="9" style="1007"/>
    <col min="8712" max="8712" width="14.875" style="1007" bestFit="1" customWidth="1"/>
    <col min="8713" max="8967" width="9" style="1007"/>
    <col min="8968" max="8968" width="14.875" style="1007" bestFit="1" customWidth="1"/>
    <col min="8969" max="9223" width="9" style="1007"/>
    <col min="9224" max="9224" width="14.875" style="1007" bestFit="1" customWidth="1"/>
    <col min="9225" max="9479" width="9" style="1007"/>
    <col min="9480" max="9480" width="14.875" style="1007" bestFit="1" customWidth="1"/>
    <col min="9481" max="9735" width="9" style="1007"/>
    <col min="9736" max="9736" width="14.875" style="1007" bestFit="1" customWidth="1"/>
    <col min="9737" max="9991" width="9" style="1007"/>
    <col min="9992" max="9992" width="14.875" style="1007" bestFit="1" customWidth="1"/>
    <col min="9993" max="10247" width="9" style="1007"/>
    <col min="10248" max="10248" width="14.875" style="1007" bestFit="1" customWidth="1"/>
    <col min="10249" max="10503" width="9" style="1007"/>
    <col min="10504" max="10504" width="14.875" style="1007" bestFit="1" customWidth="1"/>
    <col min="10505" max="10759" width="9" style="1007"/>
    <col min="10760" max="10760" width="14.875" style="1007" bestFit="1" customWidth="1"/>
    <col min="10761" max="11015" width="9" style="1007"/>
    <col min="11016" max="11016" width="14.875" style="1007" bestFit="1" customWidth="1"/>
    <col min="11017" max="11271" width="9" style="1007"/>
    <col min="11272" max="11272" width="14.875" style="1007" bestFit="1" customWidth="1"/>
    <col min="11273" max="11527" width="9" style="1007"/>
    <col min="11528" max="11528" width="14.875" style="1007" bestFit="1" customWidth="1"/>
    <col min="11529" max="11783" width="9" style="1007"/>
    <col min="11784" max="11784" width="14.875" style="1007" bestFit="1" customWidth="1"/>
    <col min="11785" max="12039" width="9" style="1007"/>
    <col min="12040" max="12040" width="14.875" style="1007" bestFit="1" customWidth="1"/>
    <col min="12041" max="12295" width="9" style="1007"/>
    <col min="12296" max="12296" width="14.875" style="1007" bestFit="1" customWidth="1"/>
    <col min="12297" max="12551" width="9" style="1007"/>
    <col min="12552" max="12552" width="14.875" style="1007" bestFit="1" customWidth="1"/>
    <col min="12553" max="12807" width="9" style="1007"/>
    <col min="12808" max="12808" width="14.875" style="1007" bestFit="1" customWidth="1"/>
    <col min="12809" max="13063" width="9" style="1007"/>
    <col min="13064" max="13064" width="14.875" style="1007" bestFit="1" customWidth="1"/>
    <col min="13065" max="13319" width="9" style="1007"/>
    <col min="13320" max="13320" width="14.875" style="1007" bestFit="1" customWidth="1"/>
    <col min="13321" max="13575" width="9" style="1007"/>
    <col min="13576" max="13576" width="14.875" style="1007" bestFit="1" customWidth="1"/>
    <col min="13577" max="13831" width="9" style="1007"/>
    <col min="13832" max="13832" width="14.875" style="1007" bestFit="1" customWidth="1"/>
    <col min="13833" max="14087" width="9" style="1007"/>
    <col min="14088" max="14088" width="14.875" style="1007" bestFit="1" customWidth="1"/>
    <col min="14089" max="14343" width="9" style="1007"/>
    <col min="14344" max="14344" width="14.875" style="1007" bestFit="1" customWidth="1"/>
    <col min="14345" max="14599" width="9" style="1007"/>
    <col min="14600" max="14600" width="14.875" style="1007" bestFit="1" customWidth="1"/>
    <col min="14601" max="14855" width="9" style="1007"/>
    <col min="14856" max="14856" width="14.875" style="1007" bestFit="1" customWidth="1"/>
    <col min="14857" max="15111" width="9" style="1007"/>
    <col min="15112" max="15112" width="14.875" style="1007" bestFit="1" customWidth="1"/>
    <col min="15113" max="15367" width="9" style="1007"/>
    <col min="15368" max="15368" width="14.875" style="1007" bestFit="1" customWidth="1"/>
    <col min="15369" max="15623" width="9" style="1007"/>
    <col min="15624" max="15624" width="14.875" style="1007" bestFit="1" customWidth="1"/>
    <col min="15625" max="15879" width="9" style="1007"/>
    <col min="15880" max="15880" width="14.875" style="1007" bestFit="1" customWidth="1"/>
    <col min="15881" max="16135" width="9" style="1007"/>
    <col min="16136" max="16136" width="14.875" style="1007" bestFit="1" customWidth="1"/>
    <col min="16137" max="16384" width="9" style="1007"/>
  </cols>
  <sheetData>
    <row r="1" spans="1:9">
      <c r="A1" s="1006" t="s">
        <v>4467</v>
      </c>
      <c r="B1" s="1006" t="s">
        <v>4468</v>
      </c>
      <c r="C1" s="1006" t="s">
        <v>4469</v>
      </c>
      <c r="D1" s="1006" t="s">
        <v>4470</v>
      </c>
      <c r="E1" s="1006" t="s">
        <v>4471</v>
      </c>
      <c r="F1" s="1006" t="s">
        <v>4472</v>
      </c>
      <c r="G1" s="1006" t="s">
        <v>4473</v>
      </c>
      <c r="H1" s="1006" t="s">
        <v>4474</v>
      </c>
      <c r="I1" s="1006" t="s">
        <v>4475</v>
      </c>
    </row>
    <row r="2" spans="1:9">
      <c r="A2" s="971" t="str">
        <f>IF(電申申込書!P18&lt;&gt;"",電申申込書!P18,"")</f>
        <v/>
      </c>
      <c r="B2" s="971"/>
      <c r="C2" s="971" t="str">
        <f>IF(電申申込書!L18&lt;&gt;"",電申申込書!L18,"")</f>
        <v/>
      </c>
      <c r="D2" s="971" t="str">
        <f>IF(電申申込書!V18&lt;&gt;"",電申申込書!V18,"")</f>
        <v/>
      </c>
      <c r="E2" s="971" t="str">
        <f>IF(電申申込書!E18&lt;&gt;"",電申申込書!E18,"")</f>
        <v/>
      </c>
      <c r="F2" s="971" t="str">
        <f>IF(電申申込書!P18&lt;&gt;"","jpn","")</f>
        <v/>
      </c>
      <c r="G2" s="971" t="str">
        <f>IF(電申申込書!P18&lt;&gt;"","Y","")</f>
        <v/>
      </c>
      <c r="H2" s="971" t="str">
        <f>IF(電申申込書!P18&lt;&gt;"","基本設定","")</f>
        <v/>
      </c>
      <c r="I2" s="971" t="str">
        <f>IF(電申申込書!P18&lt;&gt;"","Y","")</f>
        <v/>
      </c>
    </row>
    <row r="3" spans="1:9">
      <c r="A3" s="971" t="str">
        <f>IF(RIGHT(電申申込書!C19,5)="（ゲスト）",電申申込書!P19,"")</f>
        <v/>
      </c>
      <c r="B3" s="971"/>
      <c r="C3" s="971" t="str">
        <f>IF(RIGHT(電申申込書!C19,5)="（ゲスト）",電申申込書!L19,"")</f>
        <v/>
      </c>
      <c r="D3" s="971" t="str">
        <f>IF(RIGHT(電申申込書!C19,5)="（ゲスト）",電申申込書!V19,"")</f>
        <v/>
      </c>
      <c r="E3" s="971" t="str">
        <f>IF(RIGHT(電申申込書!C19,5)="（ゲスト）",電申申込書!E19,"")</f>
        <v/>
      </c>
      <c r="F3" s="971" t="str">
        <f>IF(RIGHT(電申申込書!C19,5)="（ゲスト）","jpn","")</f>
        <v/>
      </c>
      <c r="G3" s="971" t="str">
        <f>IF(RIGHT(電申申込書!C19,5)="（ゲスト）","Y","")</f>
        <v/>
      </c>
      <c r="H3" s="971" t="str">
        <f>IF(RIGHT(電申申込書!C19,5)="（ゲスト）","基本設定","")</f>
        <v/>
      </c>
      <c r="I3" s="971" t="str">
        <f>IF(RIGHT(電申申込書!C19,5)="（ゲスト）","Y","")</f>
        <v/>
      </c>
    </row>
    <row r="4" spans="1:9">
      <c r="A4" s="971" t="str">
        <f>IF(RIGHT(電申申込書!C20,5)="（ゲスト）",電申申込書!P20,"")</f>
        <v/>
      </c>
      <c r="B4" s="971"/>
      <c r="C4" s="971" t="str">
        <f>IF(RIGHT(電申申込書!C20,5)="（ゲスト）",電申申込書!L20,"")</f>
        <v/>
      </c>
      <c r="D4" s="971" t="str">
        <f>IF(RIGHT(電申申込書!C20,5)="（ゲスト）",電申申込書!V20,"")</f>
        <v/>
      </c>
      <c r="E4" s="971" t="str">
        <f>IF(RIGHT(電申申込書!C20,5)="（ゲスト）",電申申込書!E20,"")</f>
        <v/>
      </c>
      <c r="F4" s="971" t="str">
        <f>IF(RIGHT(電申申込書!C20,5)="（ゲスト）","jpn","")</f>
        <v/>
      </c>
      <c r="G4" s="971" t="str">
        <f>IF(RIGHT(電申申込書!C20,5)="（ゲスト）","Y","")</f>
        <v/>
      </c>
      <c r="H4" s="971" t="str">
        <f>IF(RIGHT(電申申込書!C20,5)="（ゲスト）","基本設定","")</f>
        <v/>
      </c>
      <c r="I4" s="971" t="str">
        <f>IF(RIGHT(電申申込書!C20,5)="（ゲスト）","Y","")</f>
        <v/>
      </c>
    </row>
    <row r="5" spans="1:9">
      <c r="A5" s="971" t="str">
        <f>IF(RIGHT(電申申込書!C21,5)="（ゲスト）",電申申込書!P21,"")</f>
        <v/>
      </c>
      <c r="B5" s="971"/>
      <c r="C5" s="971" t="str">
        <f>IF(RIGHT(電申申込書!C21,5)="（ゲスト）",電申申込書!L21,"")</f>
        <v/>
      </c>
      <c r="D5" s="971" t="str">
        <f>IF(RIGHT(電申申込書!C21,5)="（ゲスト）",電申申込書!V21,"")</f>
        <v/>
      </c>
      <c r="E5" s="971" t="str">
        <f>IF(RIGHT(電申申込書!C21,5)="（ゲスト）",電申申込書!E21,"")</f>
        <v/>
      </c>
      <c r="F5" s="971" t="str">
        <f>IF(RIGHT(電申申込書!C21,5)="（ゲスト）","jpn","")</f>
        <v/>
      </c>
      <c r="G5" s="971" t="str">
        <f>IF(RIGHT(電申申込書!C21,5)="（ゲスト）","Y","")</f>
        <v/>
      </c>
      <c r="H5" s="971" t="str">
        <f>IF(RIGHT(電申申込書!C21,5)="（ゲスト）","基本設定","")</f>
        <v/>
      </c>
      <c r="I5" s="971" t="str">
        <f>IF(RIGHT(電申申込書!C21,5)="（ゲスト）","Y","")</f>
        <v/>
      </c>
    </row>
    <row r="6" spans="1:9">
      <c r="A6" s="971" t="str">
        <f>IF(RIGHT(電申申込書!C22,5)="（ゲスト）",電申申込書!P22,"")</f>
        <v/>
      </c>
      <c r="B6" s="971"/>
      <c r="C6" s="971" t="str">
        <f>IF(RIGHT(電申申込書!C22,5)="（ゲスト）",電申申込書!L22,"")</f>
        <v/>
      </c>
      <c r="D6" s="971" t="str">
        <f>IF(RIGHT(電申申込書!C22,5)="（ゲスト）",電申申込書!V22,"")</f>
        <v/>
      </c>
      <c r="E6" s="971" t="str">
        <f>IF(RIGHT(電申申込書!C22,5)="（ゲスト）",電申申込書!E22,"")</f>
        <v/>
      </c>
      <c r="F6" s="971" t="str">
        <f>IF(RIGHT(電申申込書!C22,5)="（ゲスト）","jpn","")</f>
        <v/>
      </c>
      <c r="G6" s="971" t="str">
        <f>IF(RIGHT(電申申込書!C22,5)="（ゲスト）","Y","")</f>
        <v/>
      </c>
      <c r="H6" s="971" t="str">
        <f>IF(RIGHT(電申申込書!C22,5)="（ゲスト）","基本設定","")</f>
        <v/>
      </c>
      <c r="I6" s="971" t="str">
        <f>IF(RIGHT(電申申込書!C22,5)="（ゲスト）","Y","")</f>
        <v/>
      </c>
    </row>
  </sheetData>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C256-A897-48C7-AA66-6905DA63380C}">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4437</v>
      </c>
      <c r="B1" s="954" t="s">
        <v>4438</v>
      </c>
      <c r="C1" s="954" t="s">
        <v>4439</v>
      </c>
      <c r="D1" s="954" t="s">
        <v>4440</v>
      </c>
      <c r="E1" s="954" t="s">
        <v>4441</v>
      </c>
      <c r="F1" s="954" t="s">
        <v>4442</v>
      </c>
      <c r="G1" s="954" t="s">
        <v>4443</v>
      </c>
      <c r="H1" s="954" t="s">
        <v>4444</v>
      </c>
      <c r="I1" s="954" t="s">
        <v>4445</v>
      </c>
      <c r="J1" s="954" t="s">
        <v>4446</v>
      </c>
      <c r="K1" s="954" t="s">
        <v>4453</v>
      </c>
      <c r="L1" s="954" t="s">
        <v>4235</v>
      </c>
      <c r="M1" s="954" t="s">
        <v>4454</v>
      </c>
      <c r="N1" s="954" t="s">
        <v>4455</v>
      </c>
      <c r="O1" s="954" t="s">
        <v>4456</v>
      </c>
      <c r="P1" s="954" t="s">
        <v>4457</v>
      </c>
      <c r="Q1" s="954" t="s">
        <v>4458</v>
      </c>
      <c r="R1" s="954" t="s">
        <v>4459</v>
      </c>
      <c r="S1" s="954" t="s">
        <v>4460</v>
      </c>
      <c r="T1" s="954" t="s">
        <v>4461</v>
      </c>
      <c r="U1" s="954" t="s">
        <v>4462</v>
      </c>
      <c r="V1" s="954" t="s">
        <v>4463</v>
      </c>
      <c r="W1" s="954" t="s">
        <v>4464</v>
      </c>
      <c r="X1" s="954" t="s">
        <v>4465</v>
      </c>
      <c r="Y1" s="954" t="s">
        <v>4466</v>
      </c>
    </row>
    <row r="2" spans="1:25" s="805" customFormat="1" ht="31.5" customHeight="1">
      <c r="A2" s="995" t="str">
        <f>IF(電申申込書!V19="","",SUBSTITUTE(電申申込書!V19,"-",""))</f>
        <v/>
      </c>
      <c r="B2" s="995">
        <f>電申申込書!L19</f>
        <v>0</v>
      </c>
      <c r="C2" s="997"/>
      <c r="D2" s="997"/>
      <c r="E2" s="997"/>
      <c r="F2" s="995">
        <f>電申申込書!E19</f>
        <v>0</v>
      </c>
      <c r="G2" s="997" t="s">
        <v>4362</v>
      </c>
      <c r="H2" s="997"/>
      <c r="I2" s="1003"/>
      <c r="J2" s="1004" t="str">
        <f>IF(電申申込書!V19="","",電申申込書!V19)</f>
        <v/>
      </c>
      <c r="K2" s="1005" t="str">
        <f>IF(電申申込書!P19="","",電申申込書!P19)</f>
        <v/>
      </c>
    </row>
    <row r="4" spans="1:25">
      <c r="A4" s="862" t="str">
        <f>第二面!K28</f>
        <v/>
      </c>
    </row>
  </sheetData>
  <phoneticPr fontId="1"/>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49A1-1892-4DD1-8CA9-8DE1D194B7F4}">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4437</v>
      </c>
      <c r="B1" s="954" t="s">
        <v>4438</v>
      </c>
      <c r="C1" s="954" t="s">
        <v>4439</v>
      </c>
      <c r="D1" s="954" t="s">
        <v>4440</v>
      </c>
      <c r="E1" s="954" t="s">
        <v>4441</v>
      </c>
      <c r="F1" s="954" t="s">
        <v>4442</v>
      </c>
      <c r="G1" s="954" t="s">
        <v>4443</v>
      </c>
      <c r="H1" s="954" t="s">
        <v>4444</v>
      </c>
      <c r="I1" s="954" t="s">
        <v>4445</v>
      </c>
      <c r="J1" s="954" t="s">
        <v>4446</v>
      </c>
      <c r="K1" s="954" t="s">
        <v>4453</v>
      </c>
      <c r="L1" s="954" t="s">
        <v>4235</v>
      </c>
      <c r="M1" s="954" t="s">
        <v>4454</v>
      </c>
      <c r="N1" s="954" t="s">
        <v>4455</v>
      </c>
      <c r="O1" s="954" t="s">
        <v>4456</v>
      </c>
      <c r="P1" s="954" t="s">
        <v>4457</v>
      </c>
      <c r="Q1" s="954" t="s">
        <v>4458</v>
      </c>
      <c r="R1" s="954" t="s">
        <v>4459</v>
      </c>
      <c r="S1" s="954" t="s">
        <v>4460</v>
      </c>
      <c r="T1" s="954" t="s">
        <v>4461</v>
      </c>
      <c r="U1" s="954" t="s">
        <v>4462</v>
      </c>
      <c r="V1" s="954" t="s">
        <v>4463</v>
      </c>
      <c r="W1" s="954" t="s">
        <v>4464</v>
      </c>
      <c r="X1" s="954" t="s">
        <v>4465</v>
      </c>
      <c r="Y1" s="954" t="s">
        <v>4466</v>
      </c>
    </row>
    <row r="2" spans="1:25" s="805" customFormat="1" ht="31.5" customHeight="1">
      <c r="A2" s="995" t="str">
        <f>IF(電申申込書!V20="","",SUBSTITUTE(電申申込書!V20,"-",""))</f>
        <v/>
      </c>
      <c r="B2" s="995">
        <f>電申申込書!L20</f>
        <v>0</v>
      </c>
      <c r="C2" s="997"/>
      <c r="D2" s="997"/>
      <c r="E2" s="997"/>
      <c r="F2" s="995">
        <f>電申申込書!E20</f>
        <v>0</v>
      </c>
      <c r="G2" s="997" t="s">
        <v>4362</v>
      </c>
      <c r="H2" s="997"/>
      <c r="I2" s="1003"/>
      <c r="J2" s="1004" t="str">
        <f>IF(電申申込書!V20="","",電申申込書!V20)</f>
        <v/>
      </c>
      <c r="K2" s="1005" t="str">
        <f>IF(電申申込書!P20="","",電申申込書!P20)</f>
        <v/>
      </c>
    </row>
    <row r="4" spans="1:25">
      <c r="A4" s="862" t="str">
        <f>第二面!K28</f>
        <v/>
      </c>
    </row>
  </sheetData>
  <phoneticPr fontId="1"/>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5337-83E3-42EA-B647-8DFB3D2E834E}">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4437</v>
      </c>
      <c r="B1" s="954" t="s">
        <v>4438</v>
      </c>
      <c r="C1" s="954" t="s">
        <v>4439</v>
      </c>
      <c r="D1" s="954" t="s">
        <v>4440</v>
      </c>
      <c r="E1" s="954" t="s">
        <v>4441</v>
      </c>
      <c r="F1" s="954" t="s">
        <v>4442</v>
      </c>
      <c r="G1" s="954" t="s">
        <v>4443</v>
      </c>
      <c r="H1" s="954" t="s">
        <v>4444</v>
      </c>
      <c r="I1" s="954" t="s">
        <v>4445</v>
      </c>
      <c r="J1" s="954" t="s">
        <v>4446</v>
      </c>
      <c r="K1" s="954" t="s">
        <v>4453</v>
      </c>
      <c r="L1" s="954" t="s">
        <v>4235</v>
      </c>
      <c r="M1" s="954" t="s">
        <v>4454</v>
      </c>
      <c r="N1" s="954" t="s">
        <v>4455</v>
      </c>
      <c r="O1" s="954" t="s">
        <v>4456</v>
      </c>
      <c r="P1" s="954" t="s">
        <v>4457</v>
      </c>
      <c r="Q1" s="954" t="s">
        <v>4458</v>
      </c>
      <c r="R1" s="954" t="s">
        <v>4459</v>
      </c>
      <c r="S1" s="954" t="s">
        <v>4460</v>
      </c>
      <c r="T1" s="954" t="s">
        <v>4461</v>
      </c>
      <c r="U1" s="954" t="s">
        <v>4462</v>
      </c>
      <c r="V1" s="954" t="s">
        <v>4463</v>
      </c>
      <c r="W1" s="954" t="s">
        <v>4464</v>
      </c>
      <c r="X1" s="954" t="s">
        <v>4465</v>
      </c>
      <c r="Y1" s="954" t="s">
        <v>4466</v>
      </c>
    </row>
    <row r="2" spans="1:25" s="805" customFormat="1" ht="31.5" customHeight="1">
      <c r="A2" s="995" t="str">
        <f>IF(電申申込書!V21="","",SUBSTITUTE(電申申込書!V21,"-",""))</f>
        <v/>
      </c>
      <c r="B2" s="995">
        <f>電申申込書!L21</f>
        <v>0</v>
      </c>
      <c r="C2" s="997"/>
      <c r="D2" s="997"/>
      <c r="E2" s="997"/>
      <c r="F2" s="995">
        <f>電申申込書!E21</f>
        <v>0</v>
      </c>
      <c r="G2" s="997" t="s">
        <v>4362</v>
      </c>
      <c r="H2" s="997"/>
      <c r="I2" s="1003"/>
      <c r="J2" s="1004" t="str">
        <f>IF(電申申込書!V21="","",電申申込書!V21)</f>
        <v/>
      </c>
      <c r="K2" s="1005" t="str">
        <f>IF(電申申込書!P21="","",電申申込書!P21)</f>
        <v/>
      </c>
    </row>
    <row r="4" spans="1:25">
      <c r="A4" s="862" t="str">
        <f>第二面!K28</f>
        <v/>
      </c>
    </row>
  </sheetData>
  <phoneticPr fontId="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40539-A865-4753-B196-30EA3B56CB29}">
  <sheetPr>
    <tabColor theme="1" tint="0.34998626667073579"/>
  </sheetPr>
  <dimension ref="A1:Y4"/>
  <sheetViews>
    <sheetView workbookViewId="0">
      <selection activeCell="AD2" sqref="AD2"/>
    </sheetView>
  </sheetViews>
  <sheetFormatPr defaultRowHeight="13.5"/>
  <cols>
    <col min="1" max="1" width="7.875" style="862" bestFit="1" customWidth="1"/>
    <col min="2" max="2" width="18.125" style="862" bestFit="1" customWidth="1"/>
    <col min="3" max="3" width="28" style="862" bestFit="1" customWidth="1"/>
    <col min="4" max="4" width="10.875" style="862" bestFit="1" customWidth="1"/>
    <col min="5" max="5" width="20.75" style="862" bestFit="1" customWidth="1"/>
    <col min="6" max="6" width="16.375" style="862" bestFit="1" customWidth="1"/>
    <col min="7" max="7" width="26.25" style="862" bestFit="1" customWidth="1"/>
    <col min="8" max="8" width="9.75" style="862" bestFit="1" customWidth="1"/>
    <col min="9" max="9" width="18.125" style="862" bestFit="1" customWidth="1"/>
    <col min="10" max="10" width="13.875" style="862" bestFit="1" customWidth="1"/>
    <col min="11" max="11" width="19.125" style="862" bestFit="1" customWidth="1"/>
    <col min="12" max="12" width="5.75" style="862" bestFit="1" customWidth="1"/>
    <col min="13" max="13" width="7.75" style="862" bestFit="1" customWidth="1"/>
    <col min="14" max="15" width="7.125" style="862" bestFit="1" customWidth="1"/>
    <col min="16" max="16" width="7.75" style="862" bestFit="1" customWidth="1"/>
    <col min="17" max="18" width="7.125" style="862" bestFit="1" customWidth="1"/>
    <col min="19" max="19" width="19.625" style="862" bestFit="1" customWidth="1"/>
    <col min="20" max="21" width="5.75" style="862" bestFit="1" customWidth="1"/>
    <col min="22" max="22" width="9" style="862"/>
    <col min="23" max="23" width="11.875" style="862" bestFit="1" customWidth="1"/>
    <col min="24" max="24" width="14.125" style="862" bestFit="1" customWidth="1"/>
    <col min="25" max="25" width="16.375" style="862" bestFit="1" customWidth="1"/>
    <col min="26" max="256" width="9" style="862"/>
    <col min="257" max="257" width="7.875" style="862" bestFit="1" customWidth="1"/>
    <col min="258" max="258" width="18.125" style="862" bestFit="1" customWidth="1"/>
    <col min="259" max="259" width="28" style="862" bestFit="1" customWidth="1"/>
    <col min="260" max="260" width="10.875" style="862" bestFit="1" customWidth="1"/>
    <col min="261" max="261" width="20.75" style="862" bestFit="1" customWidth="1"/>
    <col min="262" max="262" width="16.375" style="862" bestFit="1" customWidth="1"/>
    <col min="263" max="263" width="26.25" style="862" bestFit="1" customWidth="1"/>
    <col min="264" max="264" width="9.75" style="862" bestFit="1" customWidth="1"/>
    <col min="265" max="265" width="18.125" style="862" bestFit="1" customWidth="1"/>
    <col min="266" max="266" width="13.875" style="862" bestFit="1" customWidth="1"/>
    <col min="267" max="267" width="19.125" style="862" bestFit="1" customWidth="1"/>
    <col min="268" max="268" width="5.75" style="862" bestFit="1" customWidth="1"/>
    <col min="269" max="269" width="7.75" style="862" bestFit="1" customWidth="1"/>
    <col min="270" max="271" width="7.125" style="862" bestFit="1" customWidth="1"/>
    <col min="272" max="272" width="7.75" style="862" bestFit="1" customWidth="1"/>
    <col min="273" max="274" width="7.125" style="862" bestFit="1" customWidth="1"/>
    <col min="275" max="275" width="19.625" style="862" bestFit="1" customWidth="1"/>
    <col min="276" max="277" width="5.75" style="862" bestFit="1" customWidth="1"/>
    <col min="278" max="278" width="9" style="862"/>
    <col min="279" max="279" width="11.875" style="862" bestFit="1" customWidth="1"/>
    <col min="280" max="280" width="14.125" style="862" bestFit="1" customWidth="1"/>
    <col min="281" max="281" width="16.375" style="862" bestFit="1" customWidth="1"/>
    <col min="282" max="512" width="9" style="862"/>
    <col min="513" max="513" width="7.875" style="862" bestFit="1" customWidth="1"/>
    <col min="514" max="514" width="18.125" style="862" bestFit="1" customWidth="1"/>
    <col min="515" max="515" width="28" style="862" bestFit="1" customWidth="1"/>
    <col min="516" max="516" width="10.875" style="862" bestFit="1" customWidth="1"/>
    <col min="517" max="517" width="20.75" style="862" bestFit="1" customWidth="1"/>
    <col min="518" max="518" width="16.375" style="862" bestFit="1" customWidth="1"/>
    <col min="519" max="519" width="26.25" style="862" bestFit="1" customWidth="1"/>
    <col min="520" max="520" width="9.75" style="862" bestFit="1" customWidth="1"/>
    <col min="521" max="521" width="18.125" style="862" bestFit="1" customWidth="1"/>
    <col min="522" max="522" width="13.875" style="862" bestFit="1" customWidth="1"/>
    <col min="523" max="523" width="19.125" style="862" bestFit="1" customWidth="1"/>
    <col min="524" max="524" width="5.75" style="862" bestFit="1" customWidth="1"/>
    <col min="525" max="525" width="7.75" style="862" bestFit="1" customWidth="1"/>
    <col min="526" max="527" width="7.125" style="862" bestFit="1" customWidth="1"/>
    <col min="528" max="528" width="7.75" style="862" bestFit="1" customWidth="1"/>
    <col min="529" max="530" width="7.125" style="862" bestFit="1" customWidth="1"/>
    <col min="531" max="531" width="19.625" style="862" bestFit="1" customWidth="1"/>
    <col min="532" max="533" width="5.75" style="862" bestFit="1" customWidth="1"/>
    <col min="534" max="534" width="9" style="862"/>
    <col min="535" max="535" width="11.875" style="862" bestFit="1" customWidth="1"/>
    <col min="536" max="536" width="14.125" style="862" bestFit="1" customWidth="1"/>
    <col min="537" max="537" width="16.375" style="862" bestFit="1" customWidth="1"/>
    <col min="538" max="768" width="9" style="862"/>
    <col min="769" max="769" width="7.875" style="862" bestFit="1" customWidth="1"/>
    <col min="770" max="770" width="18.125" style="862" bestFit="1" customWidth="1"/>
    <col min="771" max="771" width="28" style="862" bestFit="1" customWidth="1"/>
    <col min="772" max="772" width="10.875" style="862" bestFit="1" customWidth="1"/>
    <col min="773" max="773" width="20.75" style="862" bestFit="1" customWidth="1"/>
    <col min="774" max="774" width="16.375" style="862" bestFit="1" customWidth="1"/>
    <col min="775" max="775" width="26.25" style="862" bestFit="1" customWidth="1"/>
    <col min="776" max="776" width="9.75" style="862" bestFit="1" customWidth="1"/>
    <col min="777" max="777" width="18.125" style="862" bestFit="1" customWidth="1"/>
    <col min="778" max="778" width="13.875" style="862" bestFit="1" customWidth="1"/>
    <col min="779" max="779" width="19.125" style="862" bestFit="1" customWidth="1"/>
    <col min="780" max="780" width="5.75" style="862" bestFit="1" customWidth="1"/>
    <col min="781" max="781" width="7.75" style="862" bestFit="1" customWidth="1"/>
    <col min="782" max="783" width="7.125" style="862" bestFit="1" customWidth="1"/>
    <col min="784" max="784" width="7.75" style="862" bestFit="1" customWidth="1"/>
    <col min="785" max="786" width="7.125" style="862" bestFit="1" customWidth="1"/>
    <col min="787" max="787" width="19.625" style="862" bestFit="1" customWidth="1"/>
    <col min="788" max="789" width="5.75" style="862" bestFit="1" customWidth="1"/>
    <col min="790" max="790" width="9" style="862"/>
    <col min="791" max="791" width="11.875" style="862" bestFit="1" customWidth="1"/>
    <col min="792" max="792" width="14.125" style="862" bestFit="1" customWidth="1"/>
    <col min="793" max="793" width="16.375" style="862" bestFit="1" customWidth="1"/>
    <col min="794" max="1024" width="9" style="862"/>
    <col min="1025" max="1025" width="7.875" style="862" bestFit="1" customWidth="1"/>
    <col min="1026" max="1026" width="18.125" style="862" bestFit="1" customWidth="1"/>
    <col min="1027" max="1027" width="28" style="862" bestFit="1" customWidth="1"/>
    <col min="1028" max="1028" width="10.875" style="862" bestFit="1" customWidth="1"/>
    <col min="1029" max="1029" width="20.75" style="862" bestFit="1" customWidth="1"/>
    <col min="1030" max="1030" width="16.375" style="862" bestFit="1" customWidth="1"/>
    <col min="1031" max="1031" width="26.25" style="862" bestFit="1" customWidth="1"/>
    <col min="1032" max="1032" width="9.75" style="862" bestFit="1" customWidth="1"/>
    <col min="1033" max="1033" width="18.125" style="862" bestFit="1" customWidth="1"/>
    <col min="1034" max="1034" width="13.875" style="862" bestFit="1" customWidth="1"/>
    <col min="1035" max="1035" width="19.125" style="862" bestFit="1" customWidth="1"/>
    <col min="1036" max="1036" width="5.75" style="862" bestFit="1" customWidth="1"/>
    <col min="1037" max="1037" width="7.75" style="862" bestFit="1" customWidth="1"/>
    <col min="1038" max="1039" width="7.125" style="862" bestFit="1" customWidth="1"/>
    <col min="1040" max="1040" width="7.75" style="862" bestFit="1" customWidth="1"/>
    <col min="1041" max="1042" width="7.125" style="862" bestFit="1" customWidth="1"/>
    <col min="1043" max="1043" width="19.625" style="862" bestFit="1" customWidth="1"/>
    <col min="1044" max="1045" width="5.75" style="862" bestFit="1" customWidth="1"/>
    <col min="1046" max="1046" width="9" style="862"/>
    <col min="1047" max="1047" width="11.875" style="862" bestFit="1" customWidth="1"/>
    <col min="1048" max="1048" width="14.125" style="862" bestFit="1" customWidth="1"/>
    <col min="1049" max="1049" width="16.375" style="862" bestFit="1" customWidth="1"/>
    <col min="1050" max="1280" width="9" style="862"/>
    <col min="1281" max="1281" width="7.875" style="862" bestFit="1" customWidth="1"/>
    <col min="1282" max="1282" width="18.125" style="862" bestFit="1" customWidth="1"/>
    <col min="1283" max="1283" width="28" style="862" bestFit="1" customWidth="1"/>
    <col min="1284" max="1284" width="10.875" style="862" bestFit="1" customWidth="1"/>
    <col min="1285" max="1285" width="20.75" style="862" bestFit="1" customWidth="1"/>
    <col min="1286" max="1286" width="16.375" style="862" bestFit="1" customWidth="1"/>
    <col min="1287" max="1287" width="26.25" style="862" bestFit="1" customWidth="1"/>
    <col min="1288" max="1288" width="9.75" style="862" bestFit="1" customWidth="1"/>
    <col min="1289" max="1289" width="18.125" style="862" bestFit="1" customWidth="1"/>
    <col min="1290" max="1290" width="13.875" style="862" bestFit="1" customWidth="1"/>
    <col min="1291" max="1291" width="19.125" style="862" bestFit="1" customWidth="1"/>
    <col min="1292" max="1292" width="5.75" style="862" bestFit="1" customWidth="1"/>
    <col min="1293" max="1293" width="7.75" style="862" bestFit="1" customWidth="1"/>
    <col min="1294" max="1295" width="7.125" style="862" bestFit="1" customWidth="1"/>
    <col min="1296" max="1296" width="7.75" style="862" bestFit="1" customWidth="1"/>
    <col min="1297" max="1298" width="7.125" style="862" bestFit="1" customWidth="1"/>
    <col min="1299" max="1299" width="19.625" style="862" bestFit="1" customWidth="1"/>
    <col min="1300" max="1301" width="5.75" style="862" bestFit="1" customWidth="1"/>
    <col min="1302" max="1302" width="9" style="862"/>
    <col min="1303" max="1303" width="11.875" style="862" bestFit="1" customWidth="1"/>
    <col min="1304" max="1304" width="14.125" style="862" bestFit="1" customWidth="1"/>
    <col min="1305" max="1305" width="16.375" style="862" bestFit="1" customWidth="1"/>
    <col min="1306" max="1536" width="9" style="862"/>
    <col min="1537" max="1537" width="7.875" style="862" bestFit="1" customWidth="1"/>
    <col min="1538" max="1538" width="18.125" style="862" bestFit="1" customWidth="1"/>
    <col min="1539" max="1539" width="28" style="862" bestFit="1" customWidth="1"/>
    <col min="1540" max="1540" width="10.875" style="862" bestFit="1" customWidth="1"/>
    <col min="1541" max="1541" width="20.75" style="862" bestFit="1" customWidth="1"/>
    <col min="1542" max="1542" width="16.375" style="862" bestFit="1" customWidth="1"/>
    <col min="1543" max="1543" width="26.25" style="862" bestFit="1" customWidth="1"/>
    <col min="1544" max="1544" width="9.75" style="862" bestFit="1" customWidth="1"/>
    <col min="1545" max="1545" width="18.125" style="862" bestFit="1" customWidth="1"/>
    <col min="1546" max="1546" width="13.875" style="862" bestFit="1" customWidth="1"/>
    <col min="1547" max="1547" width="19.125" style="862" bestFit="1" customWidth="1"/>
    <col min="1548" max="1548" width="5.75" style="862" bestFit="1" customWidth="1"/>
    <col min="1549" max="1549" width="7.75" style="862" bestFit="1" customWidth="1"/>
    <col min="1550" max="1551" width="7.125" style="862" bestFit="1" customWidth="1"/>
    <col min="1552" max="1552" width="7.75" style="862" bestFit="1" customWidth="1"/>
    <col min="1553" max="1554" width="7.125" style="862" bestFit="1" customWidth="1"/>
    <col min="1555" max="1555" width="19.625" style="862" bestFit="1" customWidth="1"/>
    <col min="1556" max="1557" width="5.75" style="862" bestFit="1" customWidth="1"/>
    <col min="1558" max="1558" width="9" style="862"/>
    <col min="1559" max="1559" width="11.875" style="862" bestFit="1" customWidth="1"/>
    <col min="1560" max="1560" width="14.125" style="862" bestFit="1" customWidth="1"/>
    <col min="1561" max="1561" width="16.375" style="862" bestFit="1" customWidth="1"/>
    <col min="1562" max="1792" width="9" style="862"/>
    <col min="1793" max="1793" width="7.875" style="862" bestFit="1" customWidth="1"/>
    <col min="1794" max="1794" width="18.125" style="862" bestFit="1" customWidth="1"/>
    <col min="1795" max="1795" width="28" style="862" bestFit="1" customWidth="1"/>
    <col min="1796" max="1796" width="10.875" style="862" bestFit="1" customWidth="1"/>
    <col min="1797" max="1797" width="20.75" style="862" bestFit="1" customWidth="1"/>
    <col min="1798" max="1798" width="16.375" style="862" bestFit="1" customWidth="1"/>
    <col min="1799" max="1799" width="26.25" style="862" bestFit="1" customWidth="1"/>
    <col min="1800" max="1800" width="9.75" style="862" bestFit="1" customWidth="1"/>
    <col min="1801" max="1801" width="18.125" style="862" bestFit="1" customWidth="1"/>
    <col min="1802" max="1802" width="13.875" style="862" bestFit="1" customWidth="1"/>
    <col min="1803" max="1803" width="19.125" style="862" bestFit="1" customWidth="1"/>
    <col min="1804" max="1804" width="5.75" style="862" bestFit="1" customWidth="1"/>
    <col min="1805" max="1805" width="7.75" style="862" bestFit="1" customWidth="1"/>
    <col min="1806" max="1807" width="7.125" style="862" bestFit="1" customWidth="1"/>
    <col min="1808" max="1808" width="7.75" style="862" bestFit="1" customWidth="1"/>
    <col min="1809" max="1810" width="7.125" style="862" bestFit="1" customWidth="1"/>
    <col min="1811" max="1811" width="19.625" style="862" bestFit="1" customWidth="1"/>
    <col min="1812" max="1813" width="5.75" style="862" bestFit="1" customWidth="1"/>
    <col min="1814" max="1814" width="9" style="862"/>
    <col min="1815" max="1815" width="11.875" style="862" bestFit="1" customWidth="1"/>
    <col min="1816" max="1816" width="14.125" style="862" bestFit="1" customWidth="1"/>
    <col min="1817" max="1817" width="16.375" style="862" bestFit="1" customWidth="1"/>
    <col min="1818" max="2048" width="9" style="862"/>
    <col min="2049" max="2049" width="7.875" style="862" bestFit="1" customWidth="1"/>
    <col min="2050" max="2050" width="18.125" style="862" bestFit="1" customWidth="1"/>
    <col min="2051" max="2051" width="28" style="862" bestFit="1" customWidth="1"/>
    <col min="2052" max="2052" width="10.875" style="862" bestFit="1" customWidth="1"/>
    <col min="2053" max="2053" width="20.75" style="862" bestFit="1" customWidth="1"/>
    <col min="2054" max="2054" width="16.375" style="862" bestFit="1" customWidth="1"/>
    <col min="2055" max="2055" width="26.25" style="862" bestFit="1" customWidth="1"/>
    <col min="2056" max="2056" width="9.75" style="862" bestFit="1" customWidth="1"/>
    <col min="2057" max="2057" width="18.125" style="862" bestFit="1" customWidth="1"/>
    <col min="2058" max="2058" width="13.875" style="862" bestFit="1" customWidth="1"/>
    <col min="2059" max="2059" width="19.125" style="862" bestFit="1" customWidth="1"/>
    <col min="2060" max="2060" width="5.75" style="862" bestFit="1" customWidth="1"/>
    <col min="2061" max="2061" width="7.75" style="862" bestFit="1" customWidth="1"/>
    <col min="2062" max="2063" width="7.125" style="862" bestFit="1" customWidth="1"/>
    <col min="2064" max="2064" width="7.75" style="862" bestFit="1" customWidth="1"/>
    <col min="2065" max="2066" width="7.125" style="862" bestFit="1" customWidth="1"/>
    <col min="2067" max="2067" width="19.625" style="862" bestFit="1" customWidth="1"/>
    <col min="2068" max="2069" width="5.75" style="862" bestFit="1" customWidth="1"/>
    <col min="2070" max="2070" width="9" style="862"/>
    <col min="2071" max="2071" width="11.875" style="862" bestFit="1" customWidth="1"/>
    <col min="2072" max="2072" width="14.125" style="862" bestFit="1" customWidth="1"/>
    <col min="2073" max="2073" width="16.375" style="862" bestFit="1" customWidth="1"/>
    <col min="2074" max="2304" width="9" style="862"/>
    <col min="2305" max="2305" width="7.875" style="862" bestFit="1" customWidth="1"/>
    <col min="2306" max="2306" width="18.125" style="862" bestFit="1" customWidth="1"/>
    <col min="2307" max="2307" width="28" style="862" bestFit="1" customWidth="1"/>
    <col min="2308" max="2308" width="10.875" style="862" bestFit="1" customWidth="1"/>
    <col min="2309" max="2309" width="20.75" style="862" bestFit="1" customWidth="1"/>
    <col min="2310" max="2310" width="16.375" style="862" bestFit="1" customWidth="1"/>
    <col min="2311" max="2311" width="26.25" style="862" bestFit="1" customWidth="1"/>
    <col min="2312" max="2312" width="9.75" style="862" bestFit="1" customWidth="1"/>
    <col min="2313" max="2313" width="18.125" style="862" bestFit="1" customWidth="1"/>
    <col min="2314" max="2314" width="13.875" style="862" bestFit="1" customWidth="1"/>
    <col min="2315" max="2315" width="19.125" style="862" bestFit="1" customWidth="1"/>
    <col min="2316" max="2316" width="5.75" style="862" bestFit="1" customWidth="1"/>
    <col min="2317" max="2317" width="7.75" style="862" bestFit="1" customWidth="1"/>
    <col min="2318" max="2319" width="7.125" style="862" bestFit="1" customWidth="1"/>
    <col min="2320" max="2320" width="7.75" style="862" bestFit="1" customWidth="1"/>
    <col min="2321" max="2322" width="7.125" style="862" bestFit="1" customWidth="1"/>
    <col min="2323" max="2323" width="19.625" style="862" bestFit="1" customWidth="1"/>
    <col min="2324" max="2325" width="5.75" style="862" bestFit="1" customWidth="1"/>
    <col min="2326" max="2326" width="9" style="862"/>
    <col min="2327" max="2327" width="11.875" style="862" bestFit="1" customWidth="1"/>
    <col min="2328" max="2328" width="14.125" style="862" bestFit="1" customWidth="1"/>
    <col min="2329" max="2329" width="16.375" style="862" bestFit="1" customWidth="1"/>
    <col min="2330" max="2560" width="9" style="862"/>
    <col min="2561" max="2561" width="7.875" style="862" bestFit="1" customWidth="1"/>
    <col min="2562" max="2562" width="18.125" style="862" bestFit="1" customWidth="1"/>
    <col min="2563" max="2563" width="28" style="862" bestFit="1" customWidth="1"/>
    <col min="2564" max="2564" width="10.875" style="862" bestFit="1" customWidth="1"/>
    <col min="2565" max="2565" width="20.75" style="862" bestFit="1" customWidth="1"/>
    <col min="2566" max="2566" width="16.375" style="862" bestFit="1" customWidth="1"/>
    <col min="2567" max="2567" width="26.25" style="862" bestFit="1" customWidth="1"/>
    <col min="2568" max="2568" width="9.75" style="862" bestFit="1" customWidth="1"/>
    <col min="2569" max="2569" width="18.125" style="862" bestFit="1" customWidth="1"/>
    <col min="2570" max="2570" width="13.875" style="862" bestFit="1" customWidth="1"/>
    <col min="2571" max="2571" width="19.125" style="862" bestFit="1" customWidth="1"/>
    <col min="2572" max="2572" width="5.75" style="862" bestFit="1" customWidth="1"/>
    <col min="2573" max="2573" width="7.75" style="862" bestFit="1" customWidth="1"/>
    <col min="2574" max="2575" width="7.125" style="862" bestFit="1" customWidth="1"/>
    <col min="2576" max="2576" width="7.75" style="862" bestFit="1" customWidth="1"/>
    <col min="2577" max="2578" width="7.125" style="862" bestFit="1" customWidth="1"/>
    <col min="2579" max="2579" width="19.625" style="862" bestFit="1" customWidth="1"/>
    <col min="2580" max="2581" width="5.75" style="862" bestFit="1" customWidth="1"/>
    <col min="2582" max="2582" width="9" style="862"/>
    <col min="2583" max="2583" width="11.875" style="862" bestFit="1" customWidth="1"/>
    <col min="2584" max="2584" width="14.125" style="862" bestFit="1" customWidth="1"/>
    <col min="2585" max="2585" width="16.375" style="862" bestFit="1" customWidth="1"/>
    <col min="2586" max="2816" width="9" style="862"/>
    <col min="2817" max="2817" width="7.875" style="862" bestFit="1" customWidth="1"/>
    <col min="2818" max="2818" width="18.125" style="862" bestFit="1" customWidth="1"/>
    <col min="2819" max="2819" width="28" style="862" bestFit="1" customWidth="1"/>
    <col min="2820" max="2820" width="10.875" style="862" bestFit="1" customWidth="1"/>
    <col min="2821" max="2821" width="20.75" style="862" bestFit="1" customWidth="1"/>
    <col min="2822" max="2822" width="16.375" style="862" bestFit="1" customWidth="1"/>
    <col min="2823" max="2823" width="26.25" style="862" bestFit="1" customWidth="1"/>
    <col min="2824" max="2824" width="9.75" style="862" bestFit="1" customWidth="1"/>
    <col min="2825" max="2825" width="18.125" style="862" bestFit="1" customWidth="1"/>
    <col min="2826" max="2826" width="13.875" style="862" bestFit="1" customWidth="1"/>
    <col min="2827" max="2827" width="19.125" style="862" bestFit="1" customWidth="1"/>
    <col min="2828" max="2828" width="5.75" style="862" bestFit="1" customWidth="1"/>
    <col min="2829" max="2829" width="7.75" style="862" bestFit="1" customWidth="1"/>
    <col min="2830" max="2831" width="7.125" style="862" bestFit="1" customWidth="1"/>
    <col min="2832" max="2832" width="7.75" style="862" bestFit="1" customWidth="1"/>
    <col min="2833" max="2834" width="7.125" style="862" bestFit="1" customWidth="1"/>
    <col min="2835" max="2835" width="19.625" style="862" bestFit="1" customWidth="1"/>
    <col min="2836" max="2837" width="5.75" style="862" bestFit="1" customWidth="1"/>
    <col min="2838" max="2838" width="9" style="862"/>
    <col min="2839" max="2839" width="11.875" style="862" bestFit="1" customWidth="1"/>
    <col min="2840" max="2840" width="14.125" style="862" bestFit="1" customWidth="1"/>
    <col min="2841" max="2841" width="16.375" style="862" bestFit="1" customWidth="1"/>
    <col min="2842" max="3072" width="9" style="862"/>
    <col min="3073" max="3073" width="7.875" style="862" bestFit="1" customWidth="1"/>
    <col min="3074" max="3074" width="18.125" style="862" bestFit="1" customWidth="1"/>
    <col min="3075" max="3075" width="28" style="862" bestFit="1" customWidth="1"/>
    <col min="3076" max="3076" width="10.875" style="862" bestFit="1" customWidth="1"/>
    <col min="3077" max="3077" width="20.75" style="862" bestFit="1" customWidth="1"/>
    <col min="3078" max="3078" width="16.375" style="862" bestFit="1" customWidth="1"/>
    <col min="3079" max="3079" width="26.25" style="862" bestFit="1" customWidth="1"/>
    <col min="3080" max="3080" width="9.75" style="862" bestFit="1" customWidth="1"/>
    <col min="3081" max="3081" width="18.125" style="862" bestFit="1" customWidth="1"/>
    <col min="3082" max="3082" width="13.875" style="862" bestFit="1" customWidth="1"/>
    <col min="3083" max="3083" width="19.125" style="862" bestFit="1" customWidth="1"/>
    <col min="3084" max="3084" width="5.75" style="862" bestFit="1" customWidth="1"/>
    <col min="3085" max="3085" width="7.75" style="862" bestFit="1" customWidth="1"/>
    <col min="3086" max="3087" width="7.125" style="862" bestFit="1" customWidth="1"/>
    <col min="3088" max="3088" width="7.75" style="862" bestFit="1" customWidth="1"/>
    <col min="3089" max="3090" width="7.125" style="862" bestFit="1" customWidth="1"/>
    <col min="3091" max="3091" width="19.625" style="862" bestFit="1" customWidth="1"/>
    <col min="3092" max="3093" width="5.75" style="862" bestFit="1" customWidth="1"/>
    <col min="3094" max="3094" width="9" style="862"/>
    <col min="3095" max="3095" width="11.875" style="862" bestFit="1" customWidth="1"/>
    <col min="3096" max="3096" width="14.125" style="862" bestFit="1" customWidth="1"/>
    <col min="3097" max="3097" width="16.375" style="862" bestFit="1" customWidth="1"/>
    <col min="3098" max="3328" width="9" style="862"/>
    <col min="3329" max="3329" width="7.875" style="862" bestFit="1" customWidth="1"/>
    <col min="3330" max="3330" width="18.125" style="862" bestFit="1" customWidth="1"/>
    <col min="3331" max="3331" width="28" style="862" bestFit="1" customWidth="1"/>
    <col min="3332" max="3332" width="10.875" style="862" bestFit="1" customWidth="1"/>
    <col min="3333" max="3333" width="20.75" style="862" bestFit="1" customWidth="1"/>
    <col min="3334" max="3334" width="16.375" style="862" bestFit="1" customWidth="1"/>
    <col min="3335" max="3335" width="26.25" style="862" bestFit="1" customWidth="1"/>
    <col min="3336" max="3336" width="9.75" style="862" bestFit="1" customWidth="1"/>
    <col min="3337" max="3337" width="18.125" style="862" bestFit="1" customWidth="1"/>
    <col min="3338" max="3338" width="13.875" style="862" bestFit="1" customWidth="1"/>
    <col min="3339" max="3339" width="19.125" style="862" bestFit="1" customWidth="1"/>
    <col min="3340" max="3340" width="5.75" style="862" bestFit="1" customWidth="1"/>
    <col min="3341" max="3341" width="7.75" style="862" bestFit="1" customWidth="1"/>
    <col min="3342" max="3343" width="7.125" style="862" bestFit="1" customWidth="1"/>
    <col min="3344" max="3344" width="7.75" style="862" bestFit="1" customWidth="1"/>
    <col min="3345" max="3346" width="7.125" style="862" bestFit="1" customWidth="1"/>
    <col min="3347" max="3347" width="19.625" style="862" bestFit="1" customWidth="1"/>
    <col min="3348" max="3349" width="5.75" style="862" bestFit="1" customWidth="1"/>
    <col min="3350" max="3350" width="9" style="862"/>
    <col min="3351" max="3351" width="11.875" style="862" bestFit="1" customWidth="1"/>
    <col min="3352" max="3352" width="14.125" style="862" bestFit="1" customWidth="1"/>
    <col min="3353" max="3353" width="16.375" style="862" bestFit="1" customWidth="1"/>
    <col min="3354" max="3584" width="9" style="862"/>
    <col min="3585" max="3585" width="7.875" style="862" bestFit="1" customWidth="1"/>
    <col min="3586" max="3586" width="18.125" style="862" bestFit="1" customWidth="1"/>
    <col min="3587" max="3587" width="28" style="862" bestFit="1" customWidth="1"/>
    <col min="3588" max="3588" width="10.875" style="862" bestFit="1" customWidth="1"/>
    <col min="3589" max="3589" width="20.75" style="862" bestFit="1" customWidth="1"/>
    <col min="3590" max="3590" width="16.375" style="862" bestFit="1" customWidth="1"/>
    <col min="3591" max="3591" width="26.25" style="862" bestFit="1" customWidth="1"/>
    <col min="3592" max="3592" width="9.75" style="862" bestFit="1" customWidth="1"/>
    <col min="3593" max="3593" width="18.125" style="862" bestFit="1" customWidth="1"/>
    <col min="3594" max="3594" width="13.875" style="862" bestFit="1" customWidth="1"/>
    <col min="3595" max="3595" width="19.125" style="862" bestFit="1" customWidth="1"/>
    <col min="3596" max="3596" width="5.75" style="862" bestFit="1" customWidth="1"/>
    <col min="3597" max="3597" width="7.75" style="862" bestFit="1" customWidth="1"/>
    <col min="3598" max="3599" width="7.125" style="862" bestFit="1" customWidth="1"/>
    <col min="3600" max="3600" width="7.75" style="862" bestFit="1" customWidth="1"/>
    <col min="3601" max="3602" width="7.125" style="862" bestFit="1" customWidth="1"/>
    <col min="3603" max="3603" width="19.625" style="862" bestFit="1" customWidth="1"/>
    <col min="3604" max="3605" width="5.75" style="862" bestFit="1" customWidth="1"/>
    <col min="3606" max="3606" width="9" style="862"/>
    <col min="3607" max="3607" width="11.875" style="862" bestFit="1" customWidth="1"/>
    <col min="3608" max="3608" width="14.125" style="862" bestFit="1" customWidth="1"/>
    <col min="3609" max="3609" width="16.375" style="862" bestFit="1" customWidth="1"/>
    <col min="3610" max="3840" width="9" style="862"/>
    <col min="3841" max="3841" width="7.875" style="862" bestFit="1" customWidth="1"/>
    <col min="3842" max="3842" width="18.125" style="862" bestFit="1" customWidth="1"/>
    <col min="3843" max="3843" width="28" style="862" bestFit="1" customWidth="1"/>
    <col min="3844" max="3844" width="10.875" style="862" bestFit="1" customWidth="1"/>
    <col min="3845" max="3845" width="20.75" style="862" bestFit="1" customWidth="1"/>
    <col min="3846" max="3846" width="16.375" style="862" bestFit="1" customWidth="1"/>
    <col min="3847" max="3847" width="26.25" style="862" bestFit="1" customWidth="1"/>
    <col min="3848" max="3848" width="9.75" style="862" bestFit="1" customWidth="1"/>
    <col min="3849" max="3849" width="18.125" style="862" bestFit="1" customWidth="1"/>
    <col min="3850" max="3850" width="13.875" style="862" bestFit="1" customWidth="1"/>
    <col min="3851" max="3851" width="19.125" style="862" bestFit="1" customWidth="1"/>
    <col min="3852" max="3852" width="5.75" style="862" bestFit="1" customWidth="1"/>
    <col min="3853" max="3853" width="7.75" style="862" bestFit="1" customWidth="1"/>
    <col min="3854" max="3855" width="7.125" style="862" bestFit="1" customWidth="1"/>
    <col min="3856" max="3856" width="7.75" style="862" bestFit="1" customWidth="1"/>
    <col min="3857" max="3858" width="7.125" style="862" bestFit="1" customWidth="1"/>
    <col min="3859" max="3859" width="19.625" style="862" bestFit="1" customWidth="1"/>
    <col min="3860" max="3861" width="5.75" style="862" bestFit="1" customWidth="1"/>
    <col min="3862" max="3862" width="9" style="862"/>
    <col min="3863" max="3863" width="11.875" style="862" bestFit="1" customWidth="1"/>
    <col min="3864" max="3864" width="14.125" style="862" bestFit="1" customWidth="1"/>
    <col min="3865" max="3865" width="16.375" style="862" bestFit="1" customWidth="1"/>
    <col min="3866" max="4096" width="9" style="862"/>
    <col min="4097" max="4097" width="7.875" style="862" bestFit="1" customWidth="1"/>
    <col min="4098" max="4098" width="18.125" style="862" bestFit="1" customWidth="1"/>
    <col min="4099" max="4099" width="28" style="862" bestFit="1" customWidth="1"/>
    <col min="4100" max="4100" width="10.875" style="862" bestFit="1" customWidth="1"/>
    <col min="4101" max="4101" width="20.75" style="862" bestFit="1" customWidth="1"/>
    <col min="4102" max="4102" width="16.375" style="862" bestFit="1" customWidth="1"/>
    <col min="4103" max="4103" width="26.25" style="862" bestFit="1" customWidth="1"/>
    <col min="4104" max="4104" width="9.75" style="862" bestFit="1" customWidth="1"/>
    <col min="4105" max="4105" width="18.125" style="862" bestFit="1" customWidth="1"/>
    <col min="4106" max="4106" width="13.875" style="862" bestFit="1" customWidth="1"/>
    <col min="4107" max="4107" width="19.125" style="862" bestFit="1" customWidth="1"/>
    <col min="4108" max="4108" width="5.75" style="862" bestFit="1" customWidth="1"/>
    <col min="4109" max="4109" width="7.75" style="862" bestFit="1" customWidth="1"/>
    <col min="4110" max="4111" width="7.125" style="862" bestFit="1" customWidth="1"/>
    <col min="4112" max="4112" width="7.75" style="862" bestFit="1" customWidth="1"/>
    <col min="4113" max="4114" width="7.125" style="862" bestFit="1" customWidth="1"/>
    <col min="4115" max="4115" width="19.625" style="862" bestFit="1" customWidth="1"/>
    <col min="4116" max="4117" width="5.75" style="862" bestFit="1" customWidth="1"/>
    <col min="4118" max="4118" width="9" style="862"/>
    <col min="4119" max="4119" width="11.875" style="862" bestFit="1" customWidth="1"/>
    <col min="4120" max="4120" width="14.125" style="862" bestFit="1" customWidth="1"/>
    <col min="4121" max="4121" width="16.375" style="862" bestFit="1" customWidth="1"/>
    <col min="4122" max="4352" width="9" style="862"/>
    <col min="4353" max="4353" width="7.875" style="862" bestFit="1" customWidth="1"/>
    <col min="4354" max="4354" width="18.125" style="862" bestFit="1" customWidth="1"/>
    <col min="4355" max="4355" width="28" style="862" bestFit="1" customWidth="1"/>
    <col min="4356" max="4356" width="10.875" style="862" bestFit="1" customWidth="1"/>
    <col min="4357" max="4357" width="20.75" style="862" bestFit="1" customWidth="1"/>
    <col min="4358" max="4358" width="16.375" style="862" bestFit="1" customWidth="1"/>
    <col min="4359" max="4359" width="26.25" style="862" bestFit="1" customWidth="1"/>
    <col min="4360" max="4360" width="9.75" style="862" bestFit="1" customWidth="1"/>
    <col min="4361" max="4361" width="18.125" style="862" bestFit="1" customWidth="1"/>
    <col min="4362" max="4362" width="13.875" style="862" bestFit="1" customWidth="1"/>
    <col min="4363" max="4363" width="19.125" style="862" bestFit="1" customWidth="1"/>
    <col min="4364" max="4364" width="5.75" style="862" bestFit="1" customWidth="1"/>
    <col min="4365" max="4365" width="7.75" style="862" bestFit="1" customWidth="1"/>
    <col min="4366" max="4367" width="7.125" style="862" bestFit="1" customWidth="1"/>
    <col min="4368" max="4368" width="7.75" style="862" bestFit="1" customWidth="1"/>
    <col min="4369" max="4370" width="7.125" style="862" bestFit="1" customWidth="1"/>
    <col min="4371" max="4371" width="19.625" style="862" bestFit="1" customWidth="1"/>
    <col min="4372" max="4373" width="5.75" style="862" bestFit="1" customWidth="1"/>
    <col min="4374" max="4374" width="9" style="862"/>
    <col min="4375" max="4375" width="11.875" style="862" bestFit="1" customWidth="1"/>
    <col min="4376" max="4376" width="14.125" style="862" bestFit="1" customWidth="1"/>
    <col min="4377" max="4377" width="16.375" style="862" bestFit="1" customWidth="1"/>
    <col min="4378" max="4608" width="9" style="862"/>
    <col min="4609" max="4609" width="7.875" style="862" bestFit="1" customWidth="1"/>
    <col min="4610" max="4610" width="18.125" style="862" bestFit="1" customWidth="1"/>
    <col min="4611" max="4611" width="28" style="862" bestFit="1" customWidth="1"/>
    <col min="4612" max="4612" width="10.875" style="862" bestFit="1" customWidth="1"/>
    <col min="4613" max="4613" width="20.75" style="862" bestFit="1" customWidth="1"/>
    <col min="4614" max="4614" width="16.375" style="862" bestFit="1" customWidth="1"/>
    <col min="4615" max="4615" width="26.25" style="862" bestFit="1" customWidth="1"/>
    <col min="4616" max="4616" width="9.75" style="862" bestFit="1" customWidth="1"/>
    <col min="4617" max="4617" width="18.125" style="862" bestFit="1" customWidth="1"/>
    <col min="4618" max="4618" width="13.875" style="862" bestFit="1" customWidth="1"/>
    <col min="4619" max="4619" width="19.125" style="862" bestFit="1" customWidth="1"/>
    <col min="4620" max="4620" width="5.75" style="862" bestFit="1" customWidth="1"/>
    <col min="4621" max="4621" width="7.75" style="862" bestFit="1" customWidth="1"/>
    <col min="4622" max="4623" width="7.125" style="862" bestFit="1" customWidth="1"/>
    <col min="4624" max="4624" width="7.75" style="862" bestFit="1" customWidth="1"/>
    <col min="4625" max="4626" width="7.125" style="862" bestFit="1" customWidth="1"/>
    <col min="4627" max="4627" width="19.625" style="862" bestFit="1" customWidth="1"/>
    <col min="4628" max="4629" width="5.75" style="862" bestFit="1" customWidth="1"/>
    <col min="4630" max="4630" width="9" style="862"/>
    <col min="4631" max="4631" width="11.875" style="862" bestFit="1" customWidth="1"/>
    <col min="4632" max="4632" width="14.125" style="862" bestFit="1" customWidth="1"/>
    <col min="4633" max="4633" width="16.375" style="862" bestFit="1" customWidth="1"/>
    <col min="4634" max="4864" width="9" style="862"/>
    <col min="4865" max="4865" width="7.875" style="862" bestFit="1" customWidth="1"/>
    <col min="4866" max="4866" width="18.125" style="862" bestFit="1" customWidth="1"/>
    <col min="4867" max="4867" width="28" style="862" bestFit="1" customWidth="1"/>
    <col min="4868" max="4868" width="10.875" style="862" bestFit="1" customWidth="1"/>
    <col min="4869" max="4869" width="20.75" style="862" bestFit="1" customWidth="1"/>
    <col min="4870" max="4870" width="16.375" style="862" bestFit="1" customWidth="1"/>
    <col min="4871" max="4871" width="26.25" style="862" bestFit="1" customWidth="1"/>
    <col min="4872" max="4872" width="9.75" style="862" bestFit="1" customWidth="1"/>
    <col min="4873" max="4873" width="18.125" style="862" bestFit="1" customWidth="1"/>
    <col min="4874" max="4874" width="13.875" style="862" bestFit="1" customWidth="1"/>
    <col min="4875" max="4875" width="19.125" style="862" bestFit="1" customWidth="1"/>
    <col min="4876" max="4876" width="5.75" style="862" bestFit="1" customWidth="1"/>
    <col min="4877" max="4877" width="7.75" style="862" bestFit="1" customWidth="1"/>
    <col min="4878" max="4879" width="7.125" style="862" bestFit="1" customWidth="1"/>
    <col min="4880" max="4880" width="7.75" style="862" bestFit="1" customWidth="1"/>
    <col min="4881" max="4882" width="7.125" style="862" bestFit="1" customWidth="1"/>
    <col min="4883" max="4883" width="19.625" style="862" bestFit="1" customWidth="1"/>
    <col min="4884" max="4885" width="5.75" style="862" bestFit="1" customWidth="1"/>
    <col min="4886" max="4886" width="9" style="862"/>
    <col min="4887" max="4887" width="11.875" style="862" bestFit="1" customWidth="1"/>
    <col min="4888" max="4888" width="14.125" style="862" bestFit="1" customWidth="1"/>
    <col min="4889" max="4889" width="16.375" style="862" bestFit="1" customWidth="1"/>
    <col min="4890" max="5120" width="9" style="862"/>
    <col min="5121" max="5121" width="7.875" style="862" bestFit="1" customWidth="1"/>
    <col min="5122" max="5122" width="18.125" style="862" bestFit="1" customWidth="1"/>
    <col min="5123" max="5123" width="28" style="862" bestFit="1" customWidth="1"/>
    <col min="5124" max="5124" width="10.875" style="862" bestFit="1" customWidth="1"/>
    <col min="5125" max="5125" width="20.75" style="862" bestFit="1" customWidth="1"/>
    <col min="5126" max="5126" width="16.375" style="862" bestFit="1" customWidth="1"/>
    <col min="5127" max="5127" width="26.25" style="862" bestFit="1" customWidth="1"/>
    <col min="5128" max="5128" width="9.75" style="862" bestFit="1" customWidth="1"/>
    <col min="5129" max="5129" width="18.125" style="862" bestFit="1" customWidth="1"/>
    <col min="5130" max="5130" width="13.875" style="862" bestFit="1" customWidth="1"/>
    <col min="5131" max="5131" width="19.125" style="862" bestFit="1" customWidth="1"/>
    <col min="5132" max="5132" width="5.75" style="862" bestFit="1" customWidth="1"/>
    <col min="5133" max="5133" width="7.75" style="862" bestFit="1" customWidth="1"/>
    <col min="5134" max="5135" width="7.125" style="862" bestFit="1" customWidth="1"/>
    <col min="5136" max="5136" width="7.75" style="862" bestFit="1" customWidth="1"/>
    <col min="5137" max="5138" width="7.125" style="862" bestFit="1" customWidth="1"/>
    <col min="5139" max="5139" width="19.625" style="862" bestFit="1" customWidth="1"/>
    <col min="5140" max="5141" width="5.75" style="862" bestFit="1" customWidth="1"/>
    <col min="5142" max="5142" width="9" style="862"/>
    <col min="5143" max="5143" width="11.875" style="862" bestFit="1" customWidth="1"/>
    <col min="5144" max="5144" width="14.125" style="862" bestFit="1" customWidth="1"/>
    <col min="5145" max="5145" width="16.375" style="862" bestFit="1" customWidth="1"/>
    <col min="5146" max="5376" width="9" style="862"/>
    <col min="5377" max="5377" width="7.875" style="862" bestFit="1" customWidth="1"/>
    <col min="5378" max="5378" width="18.125" style="862" bestFit="1" customWidth="1"/>
    <col min="5379" max="5379" width="28" style="862" bestFit="1" customWidth="1"/>
    <col min="5380" max="5380" width="10.875" style="862" bestFit="1" customWidth="1"/>
    <col min="5381" max="5381" width="20.75" style="862" bestFit="1" customWidth="1"/>
    <col min="5382" max="5382" width="16.375" style="862" bestFit="1" customWidth="1"/>
    <col min="5383" max="5383" width="26.25" style="862" bestFit="1" customWidth="1"/>
    <col min="5384" max="5384" width="9.75" style="862" bestFit="1" customWidth="1"/>
    <col min="5385" max="5385" width="18.125" style="862" bestFit="1" customWidth="1"/>
    <col min="5386" max="5386" width="13.875" style="862" bestFit="1" customWidth="1"/>
    <col min="5387" max="5387" width="19.125" style="862" bestFit="1" customWidth="1"/>
    <col min="5388" max="5388" width="5.75" style="862" bestFit="1" customWidth="1"/>
    <col min="5389" max="5389" width="7.75" style="862" bestFit="1" customWidth="1"/>
    <col min="5390" max="5391" width="7.125" style="862" bestFit="1" customWidth="1"/>
    <col min="5392" max="5392" width="7.75" style="862" bestFit="1" customWidth="1"/>
    <col min="5393" max="5394" width="7.125" style="862" bestFit="1" customWidth="1"/>
    <col min="5395" max="5395" width="19.625" style="862" bestFit="1" customWidth="1"/>
    <col min="5396" max="5397" width="5.75" style="862" bestFit="1" customWidth="1"/>
    <col min="5398" max="5398" width="9" style="862"/>
    <col min="5399" max="5399" width="11.875" style="862" bestFit="1" customWidth="1"/>
    <col min="5400" max="5400" width="14.125" style="862" bestFit="1" customWidth="1"/>
    <col min="5401" max="5401" width="16.375" style="862" bestFit="1" customWidth="1"/>
    <col min="5402" max="5632" width="9" style="862"/>
    <col min="5633" max="5633" width="7.875" style="862" bestFit="1" customWidth="1"/>
    <col min="5634" max="5634" width="18.125" style="862" bestFit="1" customWidth="1"/>
    <col min="5635" max="5635" width="28" style="862" bestFit="1" customWidth="1"/>
    <col min="5636" max="5636" width="10.875" style="862" bestFit="1" customWidth="1"/>
    <col min="5637" max="5637" width="20.75" style="862" bestFit="1" customWidth="1"/>
    <col min="5638" max="5638" width="16.375" style="862" bestFit="1" customWidth="1"/>
    <col min="5639" max="5639" width="26.25" style="862" bestFit="1" customWidth="1"/>
    <col min="5640" max="5640" width="9.75" style="862" bestFit="1" customWidth="1"/>
    <col min="5641" max="5641" width="18.125" style="862" bestFit="1" customWidth="1"/>
    <col min="5642" max="5642" width="13.875" style="862" bestFit="1" customWidth="1"/>
    <col min="5643" max="5643" width="19.125" style="862" bestFit="1" customWidth="1"/>
    <col min="5644" max="5644" width="5.75" style="862" bestFit="1" customWidth="1"/>
    <col min="5645" max="5645" width="7.75" style="862" bestFit="1" customWidth="1"/>
    <col min="5646" max="5647" width="7.125" style="862" bestFit="1" customWidth="1"/>
    <col min="5648" max="5648" width="7.75" style="862" bestFit="1" customWidth="1"/>
    <col min="5649" max="5650" width="7.125" style="862" bestFit="1" customWidth="1"/>
    <col min="5651" max="5651" width="19.625" style="862" bestFit="1" customWidth="1"/>
    <col min="5652" max="5653" width="5.75" style="862" bestFit="1" customWidth="1"/>
    <col min="5654" max="5654" width="9" style="862"/>
    <col min="5655" max="5655" width="11.875" style="862" bestFit="1" customWidth="1"/>
    <col min="5656" max="5656" width="14.125" style="862" bestFit="1" customWidth="1"/>
    <col min="5657" max="5657" width="16.375" style="862" bestFit="1" customWidth="1"/>
    <col min="5658" max="5888" width="9" style="862"/>
    <col min="5889" max="5889" width="7.875" style="862" bestFit="1" customWidth="1"/>
    <col min="5890" max="5890" width="18.125" style="862" bestFit="1" customWidth="1"/>
    <col min="5891" max="5891" width="28" style="862" bestFit="1" customWidth="1"/>
    <col min="5892" max="5892" width="10.875" style="862" bestFit="1" customWidth="1"/>
    <col min="5893" max="5893" width="20.75" style="862" bestFit="1" customWidth="1"/>
    <col min="5894" max="5894" width="16.375" style="862" bestFit="1" customWidth="1"/>
    <col min="5895" max="5895" width="26.25" style="862" bestFit="1" customWidth="1"/>
    <col min="5896" max="5896" width="9.75" style="862" bestFit="1" customWidth="1"/>
    <col min="5897" max="5897" width="18.125" style="862" bestFit="1" customWidth="1"/>
    <col min="5898" max="5898" width="13.875" style="862" bestFit="1" customWidth="1"/>
    <col min="5899" max="5899" width="19.125" style="862" bestFit="1" customWidth="1"/>
    <col min="5900" max="5900" width="5.75" style="862" bestFit="1" customWidth="1"/>
    <col min="5901" max="5901" width="7.75" style="862" bestFit="1" customWidth="1"/>
    <col min="5902" max="5903" width="7.125" style="862" bestFit="1" customWidth="1"/>
    <col min="5904" max="5904" width="7.75" style="862" bestFit="1" customWidth="1"/>
    <col min="5905" max="5906" width="7.125" style="862" bestFit="1" customWidth="1"/>
    <col min="5907" max="5907" width="19.625" style="862" bestFit="1" customWidth="1"/>
    <col min="5908" max="5909" width="5.75" style="862" bestFit="1" customWidth="1"/>
    <col min="5910" max="5910" width="9" style="862"/>
    <col min="5911" max="5911" width="11.875" style="862" bestFit="1" customWidth="1"/>
    <col min="5912" max="5912" width="14.125" style="862" bestFit="1" customWidth="1"/>
    <col min="5913" max="5913" width="16.375" style="862" bestFit="1" customWidth="1"/>
    <col min="5914" max="6144" width="9" style="862"/>
    <col min="6145" max="6145" width="7.875" style="862" bestFit="1" customWidth="1"/>
    <col min="6146" max="6146" width="18.125" style="862" bestFit="1" customWidth="1"/>
    <col min="6147" max="6147" width="28" style="862" bestFit="1" customWidth="1"/>
    <col min="6148" max="6148" width="10.875" style="862" bestFit="1" customWidth="1"/>
    <col min="6149" max="6149" width="20.75" style="862" bestFit="1" customWidth="1"/>
    <col min="6150" max="6150" width="16.375" style="862" bestFit="1" customWidth="1"/>
    <col min="6151" max="6151" width="26.25" style="862" bestFit="1" customWidth="1"/>
    <col min="6152" max="6152" width="9.75" style="862" bestFit="1" customWidth="1"/>
    <col min="6153" max="6153" width="18.125" style="862" bestFit="1" customWidth="1"/>
    <col min="6154" max="6154" width="13.875" style="862" bestFit="1" customWidth="1"/>
    <col min="6155" max="6155" width="19.125" style="862" bestFit="1" customWidth="1"/>
    <col min="6156" max="6156" width="5.75" style="862" bestFit="1" customWidth="1"/>
    <col min="6157" max="6157" width="7.75" style="862" bestFit="1" customWidth="1"/>
    <col min="6158" max="6159" width="7.125" style="862" bestFit="1" customWidth="1"/>
    <col min="6160" max="6160" width="7.75" style="862" bestFit="1" customWidth="1"/>
    <col min="6161" max="6162" width="7.125" style="862" bestFit="1" customWidth="1"/>
    <col min="6163" max="6163" width="19.625" style="862" bestFit="1" customWidth="1"/>
    <col min="6164" max="6165" width="5.75" style="862" bestFit="1" customWidth="1"/>
    <col min="6166" max="6166" width="9" style="862"/>
    <col min="6167" max="6167" width="11.875" style="862" bestFit="1" customWidth="1"/>
    <col min="6168" max="6168" width="14.125" style="862" bestFit="1" customWidth="1"/>
    <col min="6169" max="6169" width="16.375" style="862" bestFit="1" customWidth="1"/>
    <col min="6170" max="6400" width="9" style="862"/>
    <col min="6401" max="6401" width="7.875" style="862" bestFit="1" customWidth="1"/>
    <col min="6402" max="6402" width="18.125" style="862" bestFit="1" customWidth="1"/>
    <col min="6403" max="6403" width="28" style="862" bestFit="1" customWidth="1"/>
    <col min="6404" max="6404" width="10.875" style="862" bestFit="1" customWidth="1"/>
    <col min="6405" max="6405" width="20.75" style="862" bestFit="1" customWidth="1"/>
    <col min="6406" max="6406" width="16.375" style="862" bestFit="1" customWidth="1"/>
    <col min="6407" max="6407" width="26.25" style="862" bestFit="1" customWidth="1"/>
    <col min="6408" max="6408" width="9.75" style="862" bestFit="1" customWidth="1"/>
    <col min="6409" max="6409" width="18.125" style="862" bestFit="1" customWidth="1"/>
    <col min="6410" max="6410" width="13.875" style="862" bestFit="1" customWidth="1"/>
    <col min="6411" max="6411" width="19.125" style="862" bestFit="1" customWidth="1"/>
    <col min="6412" max="6412" width="5.75" style="862" bestFit="1" customWidth="1"/>
    <col min="6413" max="6413" width="7.75" style="862" bestFit="1" customWidth="1"/>
    <col min="6414" max="6415" width="7.125" style="862" bestFit="1" customWidth="1"/>
    <col min="6416" max="6416" width="7.75" style="862" bestFit="1" customWidth="1"/>
    <col min="6417" max="6418" width="7.125" style="862" bestFit="1" customWidth="1"/>
    <col min="6419" max="6419" width="19.625" style="862" bestFit="1" customWidth="1"/>
    <col min="6420" max="6421" width="5.75" style="862" bestFit="1" customWidth="1"/>
    <col min="6422" max="6422" width="9" style="862"/>
    <col min="6423" max="6423" width="11.875" style="862" bestFit="1" customWidth="1"/>
    <col min="6424" max="6424" width="14.125" style="862" bestFit="1" customWidth="1"/>
    <col min="6425" max="6425" width="16.375" style="862" bestFit="1" customWidth="1"/>
    <col min="6426" max="6656" width="9" style="862"/>
    <col min="6657" max="6657" width="7.875" style="862" bestFit="1" customWidth="1"/>
    <col min="6658" max="6658" width="18.125" style="862" bestFit="1" customWidth="1"/>
    <col min="6659" max="6659" width="28" style="862" bestFit="1" customWidth="1"/>
    <col min="6660" max="6660" width="10.875" style="862" bestFit="1" customWidth="1"/>
    <col min="6661" max="6661" width="20.75" style="862" bestFit="1" customWidth="1"/>
    <col min="6662" max="6662" width="16.375" style="862" bestFit="1" customWidth="1"/>
    <col min="6663" max="6663" width="26.25" style="862" bestFit="1" customWidth="1"/>
    <col min="6664" max="6664" width="9.75" style="862" bestFit="1" customWidth="1"/>
    <col min="6665" max="6665" width="18.125" style="862" bestFit="1" customWidth="1"/>
    <col min="6666" max="6666" width="13.875" style="862" bestFit="1" customWidth="1"/>
    <col min="6667" max="6667" width="19.125" style="862" bestFit="1" customWidth="1"/>
    <col min="6668" max="6668" width="5.75" style="862" bestFit="1" customWidth="1"/>
    <col min="6669" max="6669" width="7.75" style="862" bestFit="1" customWidth="1"/>
    <col min="6670" max="6671" width="7.125" style="862" bestFit="1" customWidth="1"/>
    <col min="6672" max="6672" width="7.75" style="862" bestFit="1" customWidth="1"/>
    <col min="6673" max="6674" width="7.125" style="862" bestFit="1" customWidth="1"/>
    <col min="6675" max="6675" width="19.625" style="862" bestFit="1" customWidth="1"/>
    <col min="6676" max="6677" width="5.75" style="862" bestFit="1" customWidth="1"/>
    <col min="6678" max="6678" width="9" style="862"/>
    <col min="6679" max="6679" width="11.875" style="862" bestFit="1" customWidth="1"/>
    <col min="6680" max="6680" width="14.125" style="862" bestFit="1" customWidth="1"/>
    <col min="6681" max="6681" width="16.375" style="862" bestFit="1" customWidth="1"/>
    <col min="6682" max="6912" width="9" style="862"/>
    <col min="6913" max="6913" width="7.875" style="862" bestFit="1" customWidth="1"/>
    <col min="6914" max="6914" width="18.125" style="862" bestFit="1" customWidth="1"/>
    <col min="6915" max="6915" width="28" style="862" bestFit="1" customWidth="1"/>
    <col min="6916" max="6916" width="10.875" style="862" bestFit="1" customWidth="1"/>
    <col min="6917" max="6917" width="20.75" style="862" bestFit="1" customWidth="1"/>
    <col min="6918" max="6918" width="16.375" style="862" bestFit="1" customWidth="1"/>
    <col min="6919" max="6919" width="26.25" style="862" bestFit="1" customWidth="1"/>
    <col min="6920" max="6920" width="9.75" style="862" bestFit="1" customWidth="1"/>
    <col min="6921" max="6921" width="18.125" style="862" bestFit="1" customWidth="1"/>
    <col min="6922" max="6922" width="13.875" style="862" bestFit="1" customWidth="1"/>
    <col min="6923" max="6923" width="19.125" style="862" bestFit="1" customWidth="1"/>
    <col min="6924" max="6924" width="5.75" style="862" bestFit="1" customWidth="1"/>
    <col min="6925" max="6925" width="7.75" style="862" bestFit="1" customWidth="1"/>
    <col min="6926" max="6927" width="7.125" style="862" bestFit="1" customWidth="1"/>
    <col min="6928" max="6928" width="7.75" style="862" bestFit="1" customWidth="1"/>
    <col min="6929" max="6930" width="7.125" style="862" bestFit="1" customWidth="1"/>
    <col min="6931" max="6931" width="19.625" style="862" bestFit="1" customWidth="1"/>
    <col min="6932" max="6933" width="5.75" style="862" bestFit="1" customWidth="1"/>
    <col min="6934" max="6934" width="9" style="862"/>
    <col min="6935" max="6935" width="11.875" style="862" bestFit="1" customWidth="1"/>
    <col min="6936" max="6936" width="14.125" style="862" bestFit="1" customWidth="1"/>
    <col min="6937" max="6937" width="16.375" style="862" bestFit="1" customWidth="1"/>
    <col min="6938" max="7168" width="9" style="862"/>
    <col min="7169" max="7169" width="7.875" style="862" bestFit="1" customWidth="1"/>
    <col min="7170" max="7170" width="18.125" style="862" bestFit="1" customWidth="1"/>
    <col min="7171" max="7171" width="28" style="862" bestFit="1" customWidth="1"/>
    <col min="7172" max="7172" width="10.875" style="862" bestFit="1" customWidth="1"/>
    <col min="7173" max="7173" width="20.75" style="862" bestFit="1" customWidth="1"/>
    <col min="7174" max="7174" width="16.375" style="862" bestFit="1" customWidth="1"/>
    <col min="7175" max="7175" width="26.25" style="862" bestFit="1" customWidth="1"/>
    <col min="7176" max="7176" width="9.75" style="862" bestFit="1" customWidth="1"/>
    <col min="7177" max="7177" width="18.125" style="862" bestFit="1" customWidth="1"/>
    <col min="7178" max="7178" width="13.875" style="862" bestFit="1" customWidth="1"/>
    <col min="7179" max="7179" width="19.125" style="862" bestFit="1" customWidth="1"/>
    <col min="7180" max="7180" width="5.75" style="862" bestFit="1" customWidth="1"/>
    <col min="7181" max="7181" width="7.75" style="862" bestFit="1" customWidth="1"/>
    <col min="7182" max="7183" width="7.125" style="862" bestFit="1" customWidth="1"/>
    <col min="7184" max="7184" width="7.75" style="862" bestFit="1" customWidth="1"/>
    <col min="7185" max="7186" width="7.125" style="862" bestFit="1" customWidth="1"/>
    <col min="7187" max="7187" width="19.625" style="862" bestFit="1" customWidth="1"/>
    <col min="7188" max="7189" width="5.75" style="862" bestFit="1" customWidth="1"/>
    <col min="7190" max="7190" width="9" style="862"/>
    <col min="7191" max="7191" width="11.875" style="862" bestFit="1" customWidth="1"/>
    <col min="7192" max="7192" width="14.125" style="862" bestFit="1" customWidth="1"/>
    <col min="7193" max="7193" width="16.375" style="862" bestFit="1" customWidth="1"/>
    <col min="7194" max="7424" width="9" style="862"/>
    <col min="7425" max="7425" width="7.875" style="862" bestFit="1" customWidth="1"/>
    <col min="7426" max="7426" width="18.125" style="862" bestFit="1" customWidth="1"/>
    <col min="7427" max="7427" width="28" style="862" bestFit="1" customWidth="1"/>
    <col min="7428" max="7428" width="10.875" style="862" bestFit="1" customWidth="1"/>
    <col min="7429" max="7429" width="20.75" style="862" bestFit="1" customWidth="1"/>
    <col min="7430" max="7430" width="16.375" style="862" bestFit="1" customWidth="1"/>
    <col min="7431" max="7431" width="26.25" style="862" bestFit="1" customWidth="1"/>
    <col min="7432" max="7432" width="9.75" style="862" bestFit="1" customWidth="1"/>
    <col min="7433" max="7433" width="18.125" style="862" bestFit="1" customWidth="1"/>
    <col min="7434" max="7434" width="13.875" style="862" bestFit="1" customWidth="1"/>
    <col min="7435" max="7435" width="19.125" style="862" bestFit="1" customWidth="1"/>
    <col min="7436" max="7436" width="5.75" style="862" bestFit="1" customWidth="1"/>
    <col min="7437" max="7437" width="7.75" style="862" bestFit="1" customWidth="1"/>
    <col min="7438" max="7439" width="7.125" style="862" bestFit="1" customWidth="1"/>
    <col min="7440" max="7440" width="7.75" style="862" bestFit="1" customWidth="1"/>
    <col min="7441" max="7442" width="7.125" style="862" bestFit="1" customWidth="1"/>
    <col min="7443" max="7443" width="19.625" style="862" bestFit="1" customWidth="1"/>
    <col min="7444" max="7445" width="5.75" style="862" bestFit="1" customWidth="1"/>
    <col min="7446" max="7446" width="9" style="862"/>
    <col min="7447" max="7447" width="11.875" style="862" bestFit="1" customWidth="1"/>
    <col min="7448" max="7448" width="14.125" style="862" bestFit="1" customWidth="1"/>
    <col min="7449" max="7449" width="16.375" style="862" bestFit="1" customWidth="1"/>
    <col min="7450" max="7680" width="9" style="862"/>
    <col min="7681" max="7681" width="7.875" style="862" bestFit="1" customWidth="1"/>
    <col min="7682" max="7682" width="18.125" style="862" bestFit="1" customWidth="1"/>
    <col min="7683" max="7683" width="28" style="862" bestFit="1" customWidth="1"/>
    <col min="7684" max="7684" width="10.875" style="862" bestFit="1" customWidth="1"/>
    <col min="7685" max="7685" width="20.75" style="862" bestFit="1" customWidth="1"/>
    <col min="7686" max="7686" width="16.375" style="862" bestFit="1" customWidth="1"/>
    <col min="7687" max="7687" width="26.25" style="862" bestFit="1" customWidth="1"/>
    <col min="7688" max="7688" width="9.75" style="862" bestFit="1" customWidth="1"/>
    <col min="7689" max="7689" width="18.125" style="862" bestFit="1" customWidth="1"/>
    <col min="7690" max="7690" width="13.875" style="862" bestFit="1" customWidth="1"/>
    <col min="7691" max="7691" width="19.125" style="862" bestFit="1" customWidth="1"/>
    <col min="7692" max="7692" width="5.75" style="862" bestFit="1" customWidth="1"/>
    <col min="7693" max="7693" width="7.75" style="862" bestFit="1" customWidth="1"/>
    <col min="7694" max="7695" width="7.125" style="862" bestFit="1" customWidth="1"/>
    <col min="7696" max="7696" width="7.75" style="862" bestFit="1" customWidth="1"/>
    <col min="7697" max="7698" width="7.125" style="862" bestFit="1" customWidth="1"/>
    <col min="7699" max="7699" width="19.625" style="862" bestFit="1" customWidth="1"/>
    <col min="7700" max="7701" width="5.75" style="862" bestFit="1" customWidth="1"/>
    <col min="7702" max="7702" width="9" style="862"/>
    <col min="7703" max="7703" width="11.875" style="862" bestFit="1" customWidth="1"/>
    <col min="7704" max="7704" width="14.125" style="862" bestFit="1" customWidth="1"/>
    <col min="7705" max="7705" width="16.375" style="862" bestFit="1" customWidth="1"/>
    <col min="7706" max="7936" width="9" style="862"/>
    <col min="7937" max="7937" width="7.875" style="862" bestFit="1" customWidth="1"/>
    <col min="7938" max="7938" width="18.125" style="862" bestFit="1" customWidth="1"/>
    <col min="7939" max="7939" width="28" style="862" bestFit="1" customWidth="1"/>
    <col min="7940" max="7940" width="10.875" style="862" bestFit="1" customWidth="1"/>
    <col min="7941" max="7941" width="20.75" style="862" bestFit="1" customWidth="1"/>
    <col min="7942" max="7942" width="16.375" style="862" bestFit="1" customWidth="1"/>
    <col min="7943" max="7943" width="26.25" style="862" bestFit="1" customWidth="1"/>
    <col min="7944" max="7944" width="9.75" style="862" bestFit="1" customWidth="1"/>
    <col min="7945" max="7945" width="18.125" style="862" bestFit="1" customWidth="1"/>
    <col min="7946" max="7946" width="13.875" style="862" bestFit="1" customWidth="1"/>
    <col min="7947" max="7947" width="19.125" style="862" bestFit="1" customWidth="1"/>
    <col min="7948" max="7948" width="5.75" style="862" bestFit="1" customWidth="1"/>
    <col min="7949" max="7949" width="7.75" style="862" bestFit="1" customWidth="1"/>
    <col min="7950" max="7951" width="7.125" style="862" bestFit="1" customWidth="1"/>
    <col min="7952" max="7952" width="7.75" style="862" bestFit="1" customWidth="1"/>
    <col min="7953" max="7954" width="7.125" style="862" bestFit="1" customWidth="1"/>
    <col min="7955" max="7955" width="19.625" style="862" bestFit="1" customWidth="1"/>
    <col min="7956" max="7957" width="5.75" style="862" bestFit="1" customWidth="1"/>
    <col min="7958" max="7958" width="9" style="862"/>
    <col min="7959" max="7959" width="11.875" style="862" bestFit="1" customWidth="1"/>
    <col min="7960" max="7960" width="14.125" style="862" bestFit="1" customWidth="1"/>
    <col min="7961" max="7961" width="16.375" style="862" bestFit="1" customWidth="1"/>
    <col min="7962" max="8192" width="9" style="862"/>
    <col min="8193" max="8193" width="7.875" style="862" bestFit="1" customWidth="1"/>
    <col min="8194" max="8194" width="18.125" style="862" bestFit="1" customWidth="1"/>
    <col min="8195" max="8195" width="28" style="862" bestFit="1" customWidth="1"/>
    <col min="8196" max="8196" width="10.875" style="862" bestFit="1" customWidth="1"/>
    <col min="8197" max="8197" width="20.75" style="862" bestFit="1" customWidth="1"/>
    <col min="8198" max="8198" width="16.375" style="862" bestFit="1" customWidth="1"/>
    <col min="8199" max="8199" width="26.25" style="862" bestFit="1" customWidth="1"/>
    <col min="8200" max="8200" width="9.75" style="862" bestFit="1" customWidth="1"/>
    <col min="8201" max="8201" width="18.125" style="862" bestFit="1" customWidth="1"/>
    <col min="8202" max="8202" width="13.875" style="862" bestFit="1" customWidth="1"/>
    <col min="8203" max="8203" width="19.125" style="862" bestFit="1" customWidth="1"/>
    <col min="8204" max="8204" width="5.75" style="862" bestFit="1" customWidth="1"/>
    <col min="8205" max="8205" width="7.75" style="862" bestFit="1" customWidth="1"/>
    <col min="8206" max="8207" width="7.125" style="862" bestFit="1" customWidth="1"/>
    <col min="8208" max="8208" width="7.75" style="862" bestFit="1" customWidth="1"/>
    <col min="8209" max="8210" width="7.125" style="862" bestFit="1" customWidth="1"/>
    <col min="8211" max="8211" width="19.625" style="862" bestFit="1" customWidth="1"/>
    <col min="8212" max="8213" width="5.75" style="862" bestFit="1" customWidth="1"/>
    <col min="8214" max="8214" width="9" style="862"/>
    <col min="8215" max="8215" width="11.875" style="862" bestFit="1" customWidth="1"/>
    <col min="8216" max="8216" width="14.125" style="862" bestFit="1" customWidth="1"/>
    <col min="8217" max="8217" width="16.375" style="862" bestFit="1" customWidth="1"/>
    <col min="8218" max="8448" width="9" style="862"/>
    <col min="8449" max="8449" width="7.875" style="862" bestFit="1" customWidth="1"/>
    <col min="8450" max="8450" width="18.125" style="862" bestFit="1" customWidth="1"/>
    <col min="8451" max="8451" width="28" style="862" bestFit="1" customWidth="1"/>
    <col min="8452" max="8452" width="10.875" style="862" bestFit="1" customWidth="1"/>
    <col min="8453" max="8453" width="20.75" style="862" bestFit="1" customWidth="1"/>
    <col min="8454" max="8454" width="16.375" style="862" bestFit="1" customWidth="1"/>
    <col min="8455" max="8455" width="26.25" style="862" bestFit="1" customWidth="1"/>
    <col min="8456" max="8456" width="9.75" style="862" bestFit="1" customWidth="1"/>
    <col min="8457" max="8457" width="18.125" style="862" bestFit="1" customWidth="1"/>
    <col min="8458" max="8458" width="13.875" style="862" bestFit="1" customWidth="1"/>
    <col min="8459" max="8459" width="19.125" style="862" bestFit="1" customWidth="1"/>
    <col min="8460" max="8460" width="5.75" style="862" bestFit="1" customWidth="1"/>
    <col min="8461" max="8461" width="7.75" style="862" bestFit="1" customWidth="1"/>
    <col min="8462" max="8463" width="7.125" style="862" bestFit="1" customWidth="1"/>
    <col min="8464" max="8464" width="7.75" style="862" bestFit="1" customWidth="1"/>
    <col min="8465" max="8466" width="7.125" style="862" bestFit="1" customWidth="1"/>
    <col min="8467" max="8467" width="19.625" style="862" bestFit="1" customWidth="1"/>
    <col min="8468" max="8469" width="5.75" style="862" bestFit="1" customWidth="1"/>
    <col min="8470" max="8470" width="9" style="862"/>
    <col min="8471" max="8471" width="11.875" style="862" bestFit="1" customWidth="1"/>
    <col min="8472" max="8472" width="14.125" style="862" bestFit="1" customWidth="1"/>
    <col min="8473" max="8473" width="16.375" style="862" bestFit="1" customWidth="1"/>
    <col min="8474" max="8704" width="9" style="862"/>
    <col min="8705" max="8705" width="7.875" style="862" bestFit="1" customWidth="1"/>
    <col min="8706" max="8706" width="18.125" style="862" bestFit="1" customWidth="1"/>
    <col min="8707" max="8707" width="28" style="862" bestFit="1" customWidth="1"/>
    <col min="8708" max="8708" width="10.875" style="862" bestFit="1" customWidth="1"/>
    <col min="8709" max="8709" width="20.75" style="862" bestFit="1" customWidth="1"/>
    <col min="8710" max="8710" width="16.375" style="862" bestFit="1" customWidth="1"/>
    <col min="8711" max="8711" width="26.25" style="862" bestFit="1" customWidth="1"/>
    <col min="8712" max="8712" width="9.75" style="862" bestFit="1" customWidth="1"/>
    <col min="8713" max="8713" width="18.125" style="862" bestFit="1" customWidth="1"/>
    <col min="8714" max="8714" width="13.875" style="862" bestFit="1" customWidth="1"/>
    <col min="8715" max="8715" width="19.125" style="862" bestFit="1" customWidth="1"/>
    <col min="8716" max="8716" width="5.75" style="862" bestFit="1" customWidth="1"/>
    <col min="8717" max="8717" width="7.75" style="862" bestFit="1" customWidth="1"/>
    <col min="8718" max="8719" width="7.125" style="862" bestFit="1" customWidth="1"/>
    <col min="8720" max="8720" width="7.75" style="862" bestFit="1" customWidth="1"/>
    <col min="8721" max="8722" width="7.125" style="862" bestFit="1" customWidth="1"/>
    <col min="8723" max="8723" width="19.625" style="862" bestFit="1" customWidth="1"/>
    <col min="8724" max="8725" width="5.75" style="862" bestFit="1" customWidth="1"/>
    <col min="8726" max="8726" width="9" style="862"/>
    <col min="8727" max="8727" width="11.875" style="862" bestFit="1" customWidth="1"/>
    <col min="8728" max="8728" width="14.125" style="862" bestFit="1" customWidth="1"/>
    <col min="8729" max="8729" width="16.375" style="862" bestFit="1" customWidth="1"/>
    <col min="8730" max="8960" width="9" style="862"/>
    <col min="8961" max="8961" width="7.875" style="862" bestFit="1" customWidth="1"/>
    <col min="8962" max="8962" width="18.125" style="862" bestFit="1" customWidth="1"/>
    <col min="8963" max="8963" width="28" style="862" bestFit="1" customWidth="1"/>
    <col min="8964" max="8964" width="10.875" style="862" bestFit="1" customWidth="1"/>
    <col min="8965" max="8965" width="20.75" style="862" bestFit="1" customWidth="1"/>
    <col min="8966" max="8966" width="16.375" style="862" bestFit="1" customWidth="1"/>
    <col min="8967" max="8967" width="26.25" style="862" bestFit="1" customWidth="1"/>
    <col min="8968" max="8968" width="9.75" style="862" bestFit="1" customWidth="1"/>
    <col min="8969" max="8969" width="18.125" style="862" bestFit="1" customWidth="1"/>
    <col min="8970" max="8970" width="13.875" style="862" bestFit="1" customWidth="1"/>
    <col min="8971" max="8971" width="19.125" style="862" bestFit="1" customWidth="1"/>
    <col min="8972" max="8972" width="5.75" style="862" bestFit="1" customWidth="1"/>
    <col min="8973" max="8973" width="7.75" style="862" bestFit="1" customWidth="1"/>
    <col min="8974" max="8975" width="7.125" style="862" bestFit="1" customWidth="1"/>
    <col min="8976" max="8976" width="7.75" style="862" bestFit="1" customWidth="1"/>
    <col min="8977" max="8978" width="7.125" style="862" bestFit="1" customWidth="1"/>
    <col min="8979" max="8979" width="19.625" style="862" bestFit="1" customWidth="1"/>
    <col min="8980" max="8981" width="5.75" style="862" bestFit="1" customWidth="1"/>
    <col min="8982" max="8982" width="9" style="862"/>
    <col min="8983" max="8983" width="11.875" style="862" bestFit="1" customWidth="1"/>
    <col min="8984" max="8984" width="14.125" style="862" bestFit="1" customWidth="1"/>
    <col min="8985" max="8985" width="16.375" style="862" bestFit="1" customWidth="1"/>
    <col min="8986" max="9216" width="9" style="862"/>
    <col min="9217" max="9217" width="7.875" style="862" bestFit="1" customWidth="1"/>
    <col min="9218" max="9218" width="18.125" style="862" bestFit="1" customWidth="1"/>
    <col min="9219" max="9219" width="28" style="862" bestFit="1" customWidth="1"/>
    <col min="9220" max="9220" width="10.875" style="862" bestFit="1" customWidth="1"/>
    <col min="9221" max="9221" width="20.75" style="862" bestFit="1" customWidth="1"/>
    <col min="9222" max="9222" width="16.375" style="862" bestFit="1" customWidth="1"/>
    <col min="9223" max="9223" width="26.25" style="862" bestFit="1" customWidth="1"/>
    <col min="9224" max="9224" width="9.75" style="862" bestFit="1" customWidth="1"/>
    <col min="9225" max="9225" width="18.125" style="862" bestFit="1" customWidth="1"/>
    <col min="9226" max="9226" width="13.875" style="862" bestFit="1" customWidth="1"/>
    <col min="9227" max="9227" width="19.125" style="862" bestFit="1" customWidth="1"/>
    <col min="9228" max="9228" width="5.75" style="862" bestFit="1" customWidth="1"/>
    <col min="9229" max="9229" width="7.75" style="862" bestFit="1" customWidth="1"/>
    <col min="9230" max="9231" width="7.125" style="862" bestFit="1" customWidth="1"/>
    <col min="9232" max="9232" width="7.75" style="862" bestFit="1" customWidth="1"/>
    <col min="9233" max="9234" width="7.125" style="862" bestFit="1" customWidth="1"/>
    <col min="9235" max="9235" width="19.625" style="862" bestFit="1" customWidth="1"/>
    <col min="9236" max="9237" width="5.75" style="862" bestFit="1" customWidth="1"/>
    <col min="9238" max="9238" width="9" style="862"/>
    <col min="9239" max="9239" width="11.875" style="862" bestFit="1" customWidth="1"/>
    <col min="9240" max="9240" width="14.125" style="862" bestFit="1" customWidth="1"/>
    <col min="9241" max="9241" width="16.375" style="862" bestFit="1" customWidth="1"/>
    <col min="9242" max="9472" width="9" style="862"/>
    <col min="9473" max="9473" width="7.875" style="862" bestFit="1" customWidth="1"/>
    <col min="9474" max="9474" width="18.125" style="862" bestFit="1" customWidth="1"/>
    <col min="9475" max="9475" width="28" style="862" bestFit="1" customWidth="1"/>
    <col min="9476" max="9476" width="10.875" style="862" bestFit="1" customWidth="1"/>
    <col min="9477" max="9477" width="20.75" style="862" bestFit="1" customWidth="1"/>
    <col min="9478" max="9478" width="16.375" style="862" bestFit="1" customWidth="1"/>
    <col min="9479" max="9479" width="26.25" style="862" bestFit="1" customWidth="1"/>
    <col min="9480" max="9480" width="9.75" style="862" bestFit="1" customWidth="1"/>
    <col min="9481" max="9481" width="18.125" style="862" bestFit="1" customWidth="1"/>
    <col min="9482" max="9482" width="13.875" style="862" bestFit="1" customWidth="1"/>
    <col min="9483" max="9483" width="19.125" style="862" bestFit="1" customWidth="1"/>
    <col min="9484" max="9484" width="5.75" style="862" bestFit="1" customWidth="1"/>
    <col min="9485" max="9485" width="7.75" style="862" bestFit="1" customWidth="1"/>
    <col min="9486" max="9487" width="7.125" style="862" bestFit="1" customWidth="1"/>
    <col min="9488" max="9488" width="7.75" style="862" bestFit="1" customWidth="1"/>
    <col min="9489" max="9490" width="7.125" style="862" bestFit="1" customWidth="1"/>
    <col min="9491" max="9491" width="19.625" style="862" bestFit="1" customWidth="1"/>
    <col min="9492" max="9493" width="5.75" style="862" bestFit="1" customWidth="1"/>
    <col min="9494" max="9494" width="9" style="862"/>
    <col min="9495" max="9495" width="11.875" style="862" bestFit="1" customWidth="1"/>
    <col min="9496" max="9496" width="14.125" style="862" bestFit="1" customWidth="1"/>
    <col min="9497" max="9497" width="16.375" style="862" bestFit="1" customWidth="1"/>
    <col min="9498" max="9728" width="9" style="862"/>
    <col min="9729" max="9729" width="7.875" style="862" bestFit="1" customWidth="1"/>
    <col min="9730" max="9730" width="18.125" style="862" bestFit="1" customWidth="1"/>
    <col min="9731" max="9731" width="28" style="862" bestFit="1" customWidth="1"/>
    <col min="9732" max="9732" width="10.875" style="862" bestFit="1" customWidth="1"/>
    <col min="9733" max="9733" width="20.75" style="862" bestFit="1" customWidth="1"/>
    <col min="9734" max="9734" width="16.375" style="862" bestFit="1" customWidth="1"/>
    <col min="9735" max="9735" width="26.25" style="862" bestFit="1" customWidth="1"/>
    <col min="9736" max="9736" width="9.75" style="862" bestFit="1" customWidth="1"/>
    <col min="9737" max="9737" width="18.125" style="862" bestFit="1" customWidth="1"/>
    <col min="9738" max="9738" width="13.875" style="862" bestFit="1" customWidth="1"/>
    <col min="9739" max="9739" width="19.125" style="862" bestFit="1" customWidth="1"/>
    <col min="9740" max="9740" width="5.75" style="862" bestFit="1" customWidth="1"/>
    <col min="9741" max="9741" width="7.75" style="862" bestFit="1" customWidth="1"/>
    <col min="9742" max="9743" width="7.125" style="862" bestFit="1" customWidth="1"/>
    <col min="9744" max="9744" width="7.75" style="862" bestFit="1" customWidth="1"/>
    <col min="9745" max="9746" width="7.125" style="862" bestFit="1" customWidth="1"/>
    <col min="9747" max="9747" width="19.625" style="862" bestFit="1" customWidth="1"/>
    <col min="9748" max="9749" width="5.75" style="862" bestFit="1" customWidth="1"/>
    <col min="9750" max="9750" width="9" style="862"/>
    <col min="9751" max="9751" width="11.875" style="862" bestFit="1" customWidth="1"/>
    <col min="9752" max="9752" width="14.125" style="862" bestFit="1" customWidth="1"/>
    <col min="9753" max="9753" width="16.375" style="862" bestFit="1" customWidth="1"/>
    <col min="9754" max="9984" width="9" style="862"/>
    <col min="9985" max="9985" width="7.875" style="862" bestFit="1" customWidth="1"/>
    <col min="9986" max="9986" width="18.125" style="862" bestFit="1" customWidth="1"/>
    <col min="9987" max="9987" width="28" style="862" bestFit="1" customWidth="1"/>
    <col min="9988" max="9988" width="10.875" style="862" bestFit="1" customWidth="1"/>
    <col min="9989" max="9989" width="20.75" style="862" bestFit="1" customWidth="1"/>
    <col min="9990" max="9990" width="16.375" style="862" bestFit="1" customWidth="1"/>
    <col min="9991" max="9991" width="26.25" style="862" bestFit="1" customWidth="1"/>
    <col min="9992" max="9992" width="9.75" style="862" bestFit="1" customWidth="1"/>
    <col min="9993" max="9993" width="18.125" style="862" bestFit="1" customWidth="1"/>
    <col min="9994" max="9994" width="13.875" style="862" bestFit="1" customWidth="1"/>
    <col min="9995" max="9995" width="19.125" style="862" bestFit="1" customWidth="1"/>
    <col min="9996" max="9996" width="5.75" style="862" bestFit="1" customWidth="1"/>
    <col min="9997" max="9997" width="7.75" style="862" bestFit="1" customWidth="1"/>
    <col min="9998" max="9999" width="7.125" style="862" bestFit="1" customWidth="1"/>
    <col min="10000" max="10000" width="7.75" style="862" bestFit="1" customWidth="1"/>
    <col min="10001" max="10002" width="7.125" style="862" bestFit="1" customWidth="1"/>
    <col min="10003" max="10003" width="19.625" style="862" bestFit="1" customWidth="1"/>
    <col min="10004" max="10005" width="5.75" style="862" bestFit="1" customWidth="1"/>
    <col min="10006" max="10006" width="9" style="862"/>
    <col min="10007" max="10007" width="11.875" style="862" bestFit="1" customWidth="1"/>
    <col min="10008" max="10008" width="14.125" style="862" bestFit="1" customWidth="1"/>
    <col min="10009" max="10009" width="16.375" style="862" bestFit="1" customWidth="1"/>
    <col min="10010" max="10240" width="9" style="862"/>
    <col min="10241" max="10241" width="7.875" style="862" bestFit="1" customWidth="1"/>
    <col min="10242" max="10242" width="18.125" style="862" bestFit="1" customWidth="1"/>
    <col min="10243" max="10243" width="28" style="862" bestFit="1" customWidth="1"/>
    <col min="10244" max="10244" width="10.875" style="862" bestFit="1" customWidth="1"/>
    <col min="10245" max="10245" width="20.75" style="862" bestFit="1" customWidth="1"/>
    <col min="10246" max="10246" width="16.375" style="862" bestFit="1" customWidth="1"/>
    <col min="10247" max="10247" width="26.25" style="862" bestFit="1" customWidth="1"/>
    <col min="10248" max="10248" width="9.75" style="862" bestFit="1" customWidth="1"/>
    <col min="10249" max="10249" width="18.125" style="862" bestFit="1" customWidth="1"/>
    <col min="10250" max="10250" width="13.875" style="862" bestFit="1" customWidth="1"/>
    <col min="10251" max="10251" width="19.125" style="862" bestFit="1" customWidth="1"/>
    <col min="10252" max="10252" width="5.75" style="862" bestFit="1" customWidth="1"/>
    <col min="10253" max="10253" width="7.75" style="862" bestFit="1" customWidth="1"/>
    <col min="10254" max="10255" width="7.125" style="862" bestFit="1" customWidth="1"/>
    <col min="10256" max="10256" width="7.75" style="862" bestFit="1" customWidth="1"/>
    <col min="10257" max="10258" width="7.125" style="862" bestFit="1" customWidth="1"/>
    <col min="10259" max="10259" width="19.625" style="862" bestFit="1" customWidth="1"/>
    <col min="10260" max="10261" width="5.75" style="862" bestFit="1" customWidth="1"/>
    <col min="10262" max="10262" width="9" style="862"/>
    <col min="10263" max="10263" width="11.875" style="862" bestFit="1" customWidth="1"/>
    <col min="10264" max="10264" width="14.125" style="862" bestFit="1" customWidth="1"/>
    <col min="10265" max="10265" width="16.375" style="862" bestFit="1" customWidth="1"/>
    <col min="10266" max="10496" width="9" style="862"/>
    <col min="10497" max="10497" width="7.875" style="862" bestFit="1" customWidth="1"/>
    <col min="10498" max="10498" width="18.125" style="862" bestFit="1" customWidth="1"/>
    <col min="10499" max="10499" width="28" style="862" bestFit="1" customWidth="1"/>
    <col min="10500" max="10500" width="10.875" style="862" bestFit="1" customWidth="1"/>
    <col min="10501" max="10501" width="20.75" style="862" bestFit="1" customWidth="1"/>
    <col min="10502" max="10502" width="16.375" style="862" bestFit="1" customWidth="1"/>
    <col min="10503" max="10503" width="26.25" style="862" bestFit="1" customWidth="1"/>
    <col min="10504" max="10504" width="9.75" style="862" bestFit="1" customWidth="1"/>
    <col min="10505" max="10505" width="18.125" style="862" bestFit="1" customWidth="1"/>
    <col min="10506" max="10506" width="13.875" style="862" bestFit="1" customWidth="1"/>
    <col min="10507" max="10507" width="19.125" style="862" bestFit="1" customWidth="1"/>
    <col min="10508" max="10508" width="5.75" style="862" bestFit="1" customWidth="1"/>
    <col min="10509" max="10509" width="7.75" style="862" bestFit="1" customWidth="1"/>
    <col min="10510" max="10511" width="7.125" style="862" bestFit="1" customWidth="1"/>
    <col min="10512" max="10512" width="7.75" style="862" bestFit="1" customWidth="1"/>
    <col min="10513" max="10514" width="7.125" style="862" bestFit="1" customWidth="1"/>
    <col min="10515" max="10515" width="19.625" style="862" bestFit="1" customWidth="1"/>
    <col min="10516" max="10517" width="5.75" style="862" bestFit="1" customWidth="1"/>
    <col min="10518" max="10518" width="9" style="862"/>
    <col min="10519" max="10519" width="11.875" style="862" bestFit="1" customWidth="1"/>
    <col min="10520" max="10520" width="14.125" style="862" bestFit="1" customWidth="1"/>
    <col min="10521" max="10521" width="16.375" style="862" bestFit="1" customWidth="1"/>
    <col min="10522" max="10752" width="9" style="862"/>
    <col min="10753" max="10753" width="7.875" style="862" bestFit="1" customWidth="1"/>
    <col min="10754" max="10754" width="18.125" style="862" bestFit="1" customWidth="1"/>
    <col min="10755" max="10755" width="28" style="862" bestFit="1" customWidth="1"/>
    <col min="10756" max="10756" width="10.875" style="862" bestFit="1" customWidth="1"/>
    <col min="10757" max="10757" width="20.75" style="862" bestFit="1" customWidth="1"/>
    <col min="10758" max="10758" width="16.375" style="862" bestFit="1" customWidth="1"/>
    <col min="10759" max="10759" width="26.25" style="862" bestFit="1" customWidth="1"/>
    <col min="10760" max="10760" width="9.75" style="862" bestFit="1" customWidth="1"/>
    <col min="10761" max="10761" width="18.125" style="862" bestFit="1" customWidth="1"/>
    <col min="10762" max="10762" width="13.875" style="862" bestFit="1" customWidth="1"/>
    <col min="10763" max="10763" width="19.125" style="862" bestFit="1" customWidth="1"/>
    <col min="10764" max="10764" width="5.75" style="862" bestFit="1" customWidth="1"/>
    <col min="10765" max="10765" width="7.75" style="862" bestFit="1" customWidth="1"/>
    <col min="10766" max="10767" width="7.125" style="862" bestFit="1" customWidth="1"/>
    <col min="10768" max="10768" width="7.75" style="862" bestFit="1" customWidth="1"/>
    <col min="10769" max="10770" width="7.125" style="862" bestFit="1" customWidth="1"/>
    <col min="10771" max="10771" width="19.625" style="862" bestFit="1" customWidth="1"/>
    <col min="10772" max="10773" width="5.75" style="862" bestFit="1" customWidth="1"/>
    <col min="10774" max="10774" width="9" style="862"/>
    <col min="10775" max="10775" width="11.875" style="862" bestFit="1" customWidth="1"/>
    <col min="10776" max="10776" width="14.125" style="862" bestFit="1" customWidth="1"/>
    <col min="10777" max="10777" width="16.375" style="862" bestFit="1" customWidth="1"/>
    <col min="10778" max="11008" width="9" style="862"/>
    <col min="11009" max="11009" width="7.875" style="862" bestFit="1" customWidth="1"/>
    <col min="11010" max="11010" width="18.125" style="862" bestFit="1" customWidth="1"/>
    <col min="11011" max="11011" width="28" style="862" bestFit="1" customWidth="1"/>
    <col min="11012" max="11012" width="10.875" style="862" bestFit="1" customWidth="1"/>
    <col min="11013" max="11013" width="20.75" style="862" bestFit="1" customWidth="1"/>
    <col min="11014" max="11014" width="16.375" style="862" bestFit="1" customWidth="1"/>
    <col min="11015" max="11015" width="26.25" style="862" bestFit="1" customWidth="1"/>
    <col min="11016" max="11016" width="9.75" style="862" bestFit="1" customWidth="1"/>
    <col min="11017" max="11017" width="18.125" style="862" bestFit="1" customWidth="1"/>
    <col min="11018" max="11018" width="13.875" style="862" bestFit="1" customWidth="1"/>
    <col min="11019" max="11019" width="19.125" style="862" bestFit="1" customWidth="1"/>
    <col min="11020" max="11020" width="5.75" style="862" bestFit="1" customWidth="1"/>
    <col min="11021" max="11021" width="7.75" style="862" bestFit="1" customWidth="1"/>
    <col min="11022" max="11023" width="7.125" style="862" bestFit="1" customWidth="1"/>
    <col min="11024" max="11024" width="7.75" style="862" bestFit="1" customWidth="1"/>
    <col min="11025" max="11026" width="7.125" style="862" bestFit="1" customWidth="1"/>
    <col min="11027" max="11027" width="19.625" style="862" bestFit="1" customWidth="1"/>
    <col min="11028" max="11029" width="5.75" style="862" bestFit="1" customWidth="1"/>
    <col min="11030" max="11030" width="9" style="862"/>
    <col min="11031" max="11031" width="11.875" style="862" bestFit="1" customWidth="1"/>
    <col min="11032" max="11032" width="14.125" style="862" bestFit="1" customWidth="1"/>
    <col min="11033" max="11033" width="16.375" style="862" bestFit="1" customWidth="1"/>
    <col min="11034" max="11264" width="9" style="862"/>
    <col min="11265" max="11265" width="7.875" style="862" bestFit="1" customWidth="1"/>
    <col min="11266" max="11266" width="18.125" style="862" bestFit="1" customWidth="1"/>
    <col min="11267" max="11267" width="28" style="862" bestFit="1" customWidth="1"/>
    <col min="11268" max="11268" width="10.875" style="862" bestFit="1" customWidth="1"/>
    <col min="11269" max="11269" width="20.75" style="862" bestFit="1" customWidth="1"/>
    <col min="11270" max="11270" width="16.375" style="862" bestFit="1" customWidth="1"/>
    <col min="11271" max="11271" width="26.25" style="862" bestFit="1" customWidth="1"/>
    <col min="11272" max="11272" width="9.75" style="862" bestFit="1" customWidth="1"/>
    <col min="11273" max="11273" width="18.125" style="862" bestFit="1" customWidth="1"/>
    <col min="11274" max="11274" width="13.875" style="862" bestFit="1" customWidth="1"/>
    <col min="11275" max="11275" width="19.125" style="862" bestFit="1" customWidth="1"/>
    <col min="11276" max="11276" width="5.75" style="862" bestFit="1" customWidth="1"/>
    <col min="11277" max="11277" width="7.75" style="862" bestFit="1" customWidth="1"/>
    <col min="11278" max="11279" width="7.125" style="862" bestFit="1" customWidth="1"/>
    <col min="11280" max="11280" width="7.75" style="862" bestFit="1" customWidth="1"/>
    <col min="11281" max="11282" width="7.125" style="862" bestFit="1" customWidth="1"/>
    <col min="11283" max="11283" width="19.625" style="862" bestFit="1" customWidth="1"/>
    <col min="11284" max="11285" width="5.75" style="862" bestFit="1" customWidth="1"/>
    <col min="11286" max="11286" width="9" style="862"/>
    <col min="11287" max="11287" width="11.875" style="862" bestFit="1" customWidth="1"/>
    <col min="11288" max="11288" width="14.125" style="862" bestFit="1" customWidth="1"/>
    <col min="11289" max="11289" width="16.375" style="862" bestFit="1" customWidth="1"/>
    <col min="11290" max="11520" width="9" style="862"/>
    <col min="11521" max="11521" width="7.875" style="862" bestFit="1" customWidth="1"/>
    <col min="11522" max="11522" width="18.125" style="862" bestFit="1" customWidth="1"/>
    <col min="11523" max="11523" width="28" style="862" bestFit="1" customWidth="1"/>
    <col min="11524" max="11524" width="10.875" style="862" bestFit="1" customWidth="1"/>
    <col min="11525" max="11525" width="20.75" style="862" bestFit="1" customWidth="1"/>
    <col min="11526" max="11526" width="16.375" style="862" bestFit="1" customWidth="1"/>
    <col min="11527" max="11527" width="26.25" style="862" bestFit="1" customWidth="1"/>
    <col min="11528" max="11528" width="9.75" style="862" bestFit="1" customWidth="1"/>
    <col min="11529" max="11529" width="18.125" style="862" bestFit="1" customWidth="1"/>
    <col min="11530" max="11530" width="13.875" style="862" bestFit="1" customWidth="1"/>
    <col min="11531" max="11531" width="19.125" style="862" bestFit="1" customWidth="1"/>
    <col min="11532" max="11532" width="5.75" style="862" bestFit="1" customWidth="1"/>
    <col min="11533" max="11533" width="7.75" style="862" bestFit="1" customWidth="1"/>
    <col min="11534" max="11535" width="7.125" style="862" bestFit="1" customWidth="1"/>
    <col min="11536" max="11536" width="7.75" style="862" bestFit="1" customWidth="1"/>
    <col min="11537" max="11538" width="7.125" style="862" bestFit="1" customWidth="1"/>
    <col min="11539" max="11539" width="19.625" style="862" bestFit="1" customWidth="1"/>
    <col min="11540" max="11541" width="5.75" style="862" bestFit="1" customWidth="1"/>
    <col min="11542" max="11542" width="9" style="862"/>
    <col min="11543" max="11543" width="11.875" style="862" bestFit="1" customWidth="1"/>
    <col min="11544" max="11544" width="14.125" style="862" bestFit="1" customWidth="1"/>
    <col min="11545" max="11545" width="16.375" style="862" bestFit="1" customWidth="1"/>
    <col min="11546" max="11776" width="9" style="862"/>
    <col min="11777" max="11777" width="7.875" style="862" bestFit="1" customWidth="1"/>
    <col min="11778" max="11778" width="18.125" style="862" bestFit="1" customWidth="1"/>
    <col min="11779" max="11779" width="28" style="862" bestFit="1" customWidth="1"/>
    <col min="11780" max="11780" width="10.875" style="862" bestFit="1" customWidth="1"/>
    <col min="11781" max="11781" width="20.75" style="862" bestFit="1" customWidth="1"/>
    <col min="11782" max="11782" width="16.375" style="862" bestFit="1" customWidth="1"/>
    <col min="11783" max="11783" width="26.25" style="862" bestFit="1" customWidth="1"/>
    <col min="11784" max="11784" width="9.75" style="862" bestFit="1" customWidth="1"/>
    <col min="11785" max="11785" width="18.125" style="862" bestFit="1" customWidth="1"/>
    <col min="11786" max="11786" width="13.875" style="862" bestFit="1" customWidth="1"/>
    <col min="11787" max="11787" width="19.125" style="862" bestFit="1" customWidth="1"/>
    <col min="11788" max="11788" width="5.75" style="862" bestFit="1" customWidth="1"/>
    <col min="11789" max="11789" width="7.75" style="862" bestFit="1" customWidth="1"/>
    <col min="11790" max="11791" width="7.125" style="862" bestFit="1" customWidth="1"/>
    <col min="11792" max="11792" width="7.75" style="862" bestFit="1" customWidth="1"/>
    <col min="11793" max="11794" width="7.125" style="862" bestFit="1" customWidth="1"/>
    <col min="11795" max="11795" width="19.625" style="862" bestFit="1" customWidth="1"/>
    <col min="11796" max="11797" width="5.75" style="862" bestFit="1" customWidth="1"/>
    <col min="11798" max="11798" width="9" style="862"/>
    <col min="11799" max="11799" width="11.875" style="862" bestFit="1" customWidth="1"/>
    <col min="11800" max="11800" width="14.125" style="862" bestFit="1" customWidth="1"/>
    <col min="11801" max="11801" width="16.375" style="862" bestFit="1" customWidth="1"/>
    <col min="11802" max="12032" width="9" style="862"/>
    <col min="12033" max="12033" width="7.875" style="862" bestFit="1" customWidth="1"/>
    <col min="12034" max="12034" width="18.125" style="862" bestFit="1" customWidth="1"/>
    <col min="12035" max="12035" width="28" style="862" bestFit="1" customWidth="1"/>
    <col min="12036" max="12036" width="10.875" style="862" bestFit="1" customWidth="1"/>
    <col min="12037" max="12037" width="20.75" style="862" bestFit="1" customWidth="1"/>
    <col min="12038" max="12038" width="16.375" style="862" bestFit="1" customWidth="1"/>
    <col min="12039" max="12039" width="26.25" style="862" bestFit="1" customWidth="1"/>
    <col min="12040" max="12040" width="9.75" style="862" bestFit="1" customWidth="1"/>
    <col min="12041" max="12041" width="18.125" style="862" bestFit="1" customWidth="1"/>
    <col min="12042" max="12042" width="13.875" style="862" bestFit="1" customWidth="1"/>
    <col min="12043" max="12043" width="19.125" style="862" bestFit="1" customWidth="1"/>
    <col min="12044" max="12044" width="5.75" style="862" bestFit="1" customWidth="1"/>
    <col min="12045" max="12045" width="7.75" style="862" bestFit="1" customWidth="1"/>
    <col min="12046" max="12047" width="7.125" style="862" bestFit="1" customWidth="1"/>
    <col min="12048" max="12048" width="7.75" style="862" bestFit="1" customWidth="1"/>
    <col min="12049" max="12050" width="7.125" style="862" bestFit="1" customWidth="1"/>
    <col min="12051" max="12051" width="19.625" style="862" bestFit="1" customWidth="1"/>
    <col min="12052" max="12053" width="5.75" style="862" bestFit="1" customWidth="1"/>
    <col min="12054" max="12054" width="9" style="862"/>
    <col min="12055" max="12055" width="11.875" style="862" bestFit="1" customWidth="1"/>
    <col min="12056" max="12056" width="14.125" style="862" bestFit="1" customWidth="1"/>
    <col min="12057" max="12057" width="16.375" style="862" bestFit="1" customWidth="1"/>
    <col min="12058" max="12288" width="9" style="862"/>
    <col min="12289" max="12289" width="7.875" style="862" bestFit="1" customWidth="1"/>
    <col min="12290" max="12290" width="18.125" style="862" bestFit="1" customWidth="1"/>
    <col min="12291" max="12291" width="28" style="862" bestFit="1" customWidth="1"/>
    <col min="12292" max="12292" width="10.875" style="862" bestFit="1" customWidth="1"/>
    <col min="12293" max="12293" width="20.75" style="862" bestFit="1" customWidth="1"/>
    <col min="12294" max="12294" width="16.375" style="862" bestFit="1" customWidth="1"/>
    <col min="12295" max="12295" width="26.25" style="862" bestFit="1" customWidth="1"/>
    <col min="12296" max="12296" width="9.75" style="862" bestFit="1" customWidth="1"/>
    <col min="12297" max="12297" width="18.125" style="862" bestFit="1" customWidth="1"/>
    <col min="12298" max="12298" width="13.875" style="862" bestFit="1" customWidth="1"/>
    <col min="12299" max="12299" width="19.125" style="862" bestFit="1" customWidth="1"/>
    <col min="12300" max="12300" width="5.75" style="862" bestFit="1" customWidth="1"/>
    <col min="12301" max="12301" width="7.75" style="862" bestFit="1" customWidth="1"/>
    <col min="12302" max="12303" width="7.125" style="862" bestFit="1" customWidth="1"/>
    <col min="12304" max="12304" width="7.75" style="862" bestFit="1" customWidth="1"/>
    <col min="12305" max="12306" width="7.125" style="862" bestFit="1" customWidth="1"/>
    <col min="12307" max="12307" width="19.625" style="862" bestFit="1" customWidth="1"/>
    <col min="12308" max="12309" width="5.75" style="862" bestFit="1" customWidth="1"/>
    <col min="12310" max="12310" width="9" style="862"/>
    <col min="12311" max="12311" width="11.875" style="862" bestFit="1" customWidth="1"/>
    <col min="12312" max="12312" width="14.125" style="862" bestFit="1" customWidth="1"/>
    <col min="12313" max="12313" width="16.375" style="862" bestFit="1" customWidth="1"/>
    <col min="12314" max="12544" width="9" style="862"/>
    <col min="12545" max="12545" width="7.875" style="862" bestFit="1" customWidth="1"/>
    <col min="12546" max="12546" width="18.125" style="862" bestFit="1" customWidth="1"/>
    <col min="12547" max="12547" width="28" style="862" bestFit="1" customWidth="1"/>
    <col min="12548" max="12548" width="10.875" style="862" bestFit="1" customWidth="1"/>
    <col min="12549" max="12549" width="20.75" style="862" bestFit="1" customWidth="1"/>
    <col min="12550" max="12550" width="16.375" style="862" bestFit="1" customWidth="1"/>
    <col min="12551" max="12551" width="26.25" style="862" bestFit="1" customWidth="1"/>
    <col min="12552" max="12552" width="9.75" style="862" bestFit="1" customWidth="1"/>
    <col min="12553" max="12553" width="18.125" style="862" bestFit="1" customWidth="1"/>
    <col min="12554" max="12554" width="13.875" style="862" bestFit="1" customWidth="1"/>
    <col min="12555" max="12555" width="19.125" style="862" bestFit="1" customWidth="1"/>
    <col min="12556" max="12556" width="5.75" style="862" bestFit="1" customWidth="1"/>
    <col min="12557" max="12557" width="7.75" style="862" bestFit="1" customWidth="1"/>
    <col min="12558" max="12559" width="7.125" style="862" bestFit="1" customWidth="1"/>
    <col min="12560" max="12560" width="7.75" style="862" bestFit="1" customWidth="1"/>
    <col min="12561" max="12562" width="7.125" style="862" bestFit="1" customWidth="1"/>
    <col min="12563" max="12563" width="19.625" style="862" bestFit="1" customWidth="1"/>
    <col min="12564" max="12565" width="5.75" style="862" bestFit="1" customWidth="1"/>
    <col min="12566" max="12566" width="9" style="862"/>
    <col min="12567" max="12567" width="11.875" style="862" bestFit="1" customWidth="1"/>
    <col min="12568" max="12568" width="14.125" style="862" bestFit="1" customWidth="1"/>
    <col min="12569" max="12569" width="16.375" style="862" bestFit="1" customWidth="1"/>
    <col min="12570" max="12800" width="9" style="862"/>
    <col min="12801" max="12801" width="7.875" style="862" bestFit="1" customWidth="1"/>
    <col min="12802" max="12802" width="18.125" style="862" bestFit="1" customWidth="1"/>
    <col min="12803" max="12803" width="28" style="862" bestFit="1" customWidth="1"/>
    <col min="12804" max="12804" width="10.875" style="862" bestFit="1" customWidth="1"/>
    <col min="12805" max="12805" width="20.75" style="862" bestFit="1" customWidth="1"/>
    <col min="12806" max="12806" width="16.375" style="862" bestFit="1" customWidth="1"/>
    <col min="12807" max="12807" width="26.25" style="862" bestFit="1" customWidth="1"/>
    <col min="12808" max="12808" width="9.75" style="862" bestFit="1" customWidth="1"/>
    <col min="12809" max="12809" width="18.125" style="862" bestFit="1" customWidth="1"/>
    <col min="12810" max="12810" width="13.875" style="862" bestFit="1" customWidth="1"/>
    <col min="12811" max="12811" width="19.125" style="862" bestFit="1" customWidth="1"/>
    <col min="12812" max="12812" width="5.75" style="862" bestFit="1" customWidth="1"/>
    <col min="12813" max="12813" width="7.75" style="862" bestFit="1" customWidth="1"/>
    <col min="12814" max="12815" width="7.125" style="862" bestFit="1" customWidth="1"/>
    <col min="12816" max="12816" width="7.75" style="862" bestFit="1" customWidth="1"/>
    <col min="12817" max="12818" width="7.125" style="862" bestFit="1" customWidth="1"/>
    <col min="12819" max="12819" width="19.625" style="862" bestFit="1" customWidth="1"/>
    <col min="12820" max="12821" width="5.75" style="862" bestFit="1" customWidth="1"/>
    <col min="12822" max="12822" width="9" style="862"/>
    <col min="12823" max="12823" width="11.875" style="862" bestFit="1" customWidth="1"/>
    <col min="12824" max="12824" width="14.125" style="862" bestFit="1" customWidth="1"/>
    <col min="12825" max="12825" width="16.375" style="862" bestFit="1" customWidth="1"/>
    <col min="12826" max="13056" width="9" style="862"/>
    <col min="13057" max="13057" width="7.875" style="862" bestFit="1" customWidth="1"/>
    <col min="13058" max="13058" width="18.125" style="862" bestFit="1" customWidth="1"/>
    <col min="13059" max="13059" width="28" style="862" bestFit="1" customWidth="1"/>
    <col min="13060" max="13060" width="10.875" style="862" bestFit="1" customWidth="1"/>
    <col min="13061" max="13061" width="20.75" style="862" bestFit="1" customWidth="1"/>
    <col min="13062" max="13062" width="16.375" style="862" bestFit="1" customWidth="1"/>
    <col min="13063" max="13063" width="26.25" style="862" bestFit="1" customWidth="1"/>
    <col min="13064" max="13064" width="9.75" style="862" bestFit="1" customWidth="1"/>
    <col min="13065" max="13065" width="18.125" style="862" bestFit="1" customWidth="1"/>
    <col min="13066" max="13066" width="13.875" style="862" bestFit="1" customWidth="1"/>
    <col min="13067" max="13067" width="19.125" style="862" bestFit="1" customWidth="1"/>
    <col min="13068" max="13068" width="5.75" style="862" bestFit="1" customWidth="1"/>
    <col min="13069" max="13069" width="7.75" style="862" bestFit="1" customWidth="1"/>
    <col min="13070" max="13071" width="7.125" style="862" bestFit="1" customWidth="1"/>
    <col min="13072" max="13072" width="7.75" style="862" bestFit="1" customWidth="1"/>
    <col min="13073" max="13074" width="7.125" style="862" bestFit="1" customWidth="1"/>
    <col min="13075" max="13075" width="19.625" style="862" bestFit="1" customWidth="1"/>
    <col min="13076" max="13077" width="5.75" style="862" bestFit="1" customWidth="1"/>
    <col min="13078" max="13078" width="9" style="862"/>
    <col min="13079" max="13079" width="11.875" style="862" bestFit="1" customWidth="1"/>
    <col min="13080" max="13080" width="14.125" style="862" bestFit="1" customWidth="1"/>
    <col min="13081" max="13081" width="16.375" style="862" bestFit="1" customWidth="1"/>
    <col min="13082" max="13312" width="9" style="862"/>
    <col min="13313" max="13313" width="7.875" style="862" bestFit="1" customWidth="1"/>
    <col min="13314" max="13314" width="18.125" style="862" bestFit="1" customWidth="1"/>
    <col min="13315" max="13315" width="28" style="862" bestFit="1" customWidth="1"/>
    <col min="13316" max="13316" width="10.875" style="862" bestFit="1" customWidth="1"/>
    <col min="13317" max="13317" width="20.75" style="862" bestFit="1" customWidth="1"/>
    <col min="13318" max="13318" width="16.375" style="862" bestFit="1" customWidth="1"/>
    <col min="13319" max="13319" width="26.25" style="862" bestFit="1" customWidth="1"/>
    <col min="13320" max="13320" width="9.75" style="862" bestFit="1" customWidth="1"/>
    <col min="13321" max="13321" width="18.125" style="862" bestFit="1" customWidth="1"/>
    <col min="13322" max="13322" width="13.875" style="862" bestFit="1" customWidth="1"/>
    <col min="13323" max="13323" width="19.125" style="862" bestFit="1" customWidth="1"/>
    <col min="13324" max="13324" width="5.75" style="862" bestFit="1" customWidth="1"/>
    <col min="13325" max="13325" width="7.75" style="862" bestFit="1" customWidth="1"/>
    <col min="13326" max="13327" width="7.125" style="862" bestFit="1" customWidth="1"/>
    <col min="13328" max="13328" width="7.75" style="862" bestFit="1" customWidth="1"/>
    <col min="13329" max="13330" width="7.125" style="862" bestFit="1" customWidth="1"/>
    <col min="13331" max="13331" width="19.625" style="862" bestFit="1" customWidth="1"/>
    <col min="13332" max="13333" width="5.75" style="862" bestFit="1" customWidth="1"/>
    <col min="13334" max="13334" width="9" style="862"/>
    <col min="13335" max="13335" width="11.875" style="862" bestFit="1" customWidth="1"/>
    <col min="13336" max="13336" width="14.125" style="862" bestFit="1" customWidth="1"/>
    <col min="13337" max="13337" width="16.375" style="862" bestFit="1" customWidth="1"/>
    <col min="13338" max="13568" width="9" style="862"/>
    <col min="13569" max="13569" width="7.875" style="862" bestFit="1" customWidth="1"/>
    <col min="13570" max="13570" width="18.125" style="862" bestFit="1" customWidth="1"/>
    <col min="13571" max="13571" width="28" style="862" bestFit="1" customWidth="1"/>
    <col min="13572" max="13572" width="10.875" style="862" bestFit="1" customWidth="1"/>
    <col min="13573" max="13573" width="20.75" style="862" bestFit="1" customWidth="1"/>
    <col min="13574" max="13574" width="16.375" style="862" bestFit="1" customWidth="1"/>
    <col min="13575" max="13575" width="26.25" style="862" bestFit="1" customWidth="1"/>
    <col min="13576" max="13576" width="9.75" style="862" bestFit="1" customWidth="1"/>
    <col min="13577" max="13577" width="18.125" style="862" bestFit="1" customWidth="1"/>
    <col min="13578" max="13578" width="13.875" style="862" bestFit="1" customWidth="1"/>
    <col min="13579" max="13579" width="19.125" style="862" bestFit="1" customWidth="1"/>
    <col min="13580" max="13580" width="5.75" style="862" bestFit="1" customWidth="1"/>
    <col min="13581" max="13581" width="7.75" style="862" bestFit="1" customWidth="1"/>
    <col min="13582" max="13583" width="7.125" style="862" bestFit="1" customWidth="1"/>
    <col min="13584" max="13584" width="7.75" style="862" bestFit="1" customWidth="1"/>
    <col min="13585" max="13586" width="7.125" style="862" bestFit="1" customWidth="1"/>
    <col min="13587" max="13587" width="19.625" style="862" bestFit="1" customWidth="1"/>
    <col min="13588" max="13589" width="5.75" style="862" bestFit="1" customWidth="1"/>
    <col min="13590" max="13590" width="9" style="862"/>
    <col min="13591" max="13591" width="11.875" style="862" bestFit="1" customWidth="1"/>
    <col min="13592" max="13592" width="14.125" style="862" bestFit="1" customWidth="1"/>
    <col min="13593" max="13593" width="16.375" style="862" bestFit="1" customWidth="1"/>
    <col min="13594" max="13824" width="9" style="862"/>
    <col min="13825" max="13825" width="7.875" style="862" bestFit="1" customWidth="1"/>
    <col min="13826" max="13826" width="18.125" style="862" bestFit="1" customWidth="1"/>
    <col min="13827" max="13827" width="28" style="862" bestFit="1" customWidth="1"/>
    <col min="13828" max="13828" width="10.875" style="862" bestFit="1" customWidth="1"/>
    <col min="13829" max="13829" width="20.75" style="862" bestFit="1" customWidth="1"/>
    <col min="13830" max="13830" width="16.375" style="862" bestFit="1" customWidth="1"/>
    <col min="13831" max="13831" width="26.25" style="862" bestFit="1" customWidth="1"/>
    <col min="13832" max="13832" width="9.75" style="862" bestFit="1" customWidth="1"/>
    <col min="13833" max="13833" width="18.125" style="862" bestFit="1" customWidth="1"/>
    <col min="13834" max="13834" width="13.875" style="862" bestFit="1" customWidth="1"/>
    <col min="13835" max="13835" width="19.125" style="862" bestFit="1" customWidth="1"/>
    <col min="13836" max="13836" width="5.75" style="862" bestFit="1" customWidth="1"/>
    <col min="13837" max="13837" width="7.75" style="862" bestFit="1" customWidth="1"/>
    <col min="13838" max="13839" width="7.125" style="862" bestFit="1" customWidth="1"/>
    <col min="13840" max="13840" width="7.75" style="862" bestFit="1" customWidth="1"/>
    <col min="13841" max="13842" width="7.125" style="862" bestFit="1" customWidth="1"/>
    <col min="13843" max="13843" width="19.625" style="862" bestFit="1" customWidth="1"/>
    <col min="13844" max="13845" width="5.75" style="862" bestFit="1" customWidth="1"/>
    <col min="13846" max="13846" width="9" style="862"/>
    <col min="13847" max="13847" width="11.875" style="862" bestFit="1" customWidth="1"/>
    <col min="13848" max="13848" width="14.125" style="862" bestFit="1" customWidth="1"/>
    <col min="13849" max="13849" width="16.375" style="862" bestFit="1" customWidth="1"/>
    <col min="13850" max="14080" width="9" style="862"/>
    <col min="14081" max="14081" width="7.875" style="862" bestFit="1" customWidth="1"/>
    <col min="14082" max="14082" width="18.125" style="862" bestFit="1" customWidth="1"/>
    <col min="14083" max="14083" width="28" style="862" bestFit="1" customWidth="1"/>
    <col min="14084" max="14084" width="10.875" style="862" bestFit="1" customWidth="1"/>
    <col min="14085" max="14085" width="20.75" style="862" bestFit="1" customWidth="1"/>
    <col min="14086" max="14086" width="16.375" style="862" bestFit="1" customWidth="1"/>
    <col min="14087" max="14087" width="26.25" style="862" bestFit="1" customWidth="1"/>
    <col min="14088" max="14088" width="9.75" style="862" bestFit="1" customWidth="1"/>
    <col min="14089" max="14089" width="18.125" style="862" bestFit="1" customWidth="1"/>
    <col min="14090" max="14090" width="13.875" style="862" bestFit="1" customWidth="1"/>
    <col min="14091" max="14091" width="19.125" style="862" bestFit="1" customWidth="1"/>
    <col min="14092" max="14092" width="5.75" style="862" bestFit="1" customWidth="1"/>
    <col min="14093" max="14093" width="7.75" style="862" bestFit="1" customWidth="1"/>
    <col min="14094" max="14095" width="7.125" style="862" bestFit="1" customWidth="1"/>
    <col min="14096" max="14096" width="7.75" style="862" bestFit="1" customWidth="1"/>
    <col min="14097" max="14098" width="7.125" style="862" bestFit="1" customWidth="1"/>
    <col min="14099" max="14099" width="19.625" style="862" bestFit="1" customWidth="1"/>
    <col min="14100" max="14101" width="5.75" style="862" bestFit="1" customWidth="1"/>
    <col min="14102" max="14102" width="9" style="862"/>
    <col min="14103" max="14103" width="11.875" style="862" bestFit="1" customWidth="1"/>
    <col min="14104" max="14104" width="14.125" style="862" bestFit="1" customWidth="1"/>
    <col min="14105" max="14105" width="16.375" style="862" bestFit="1" customWidth="1"/>
    <col min="14106" max="14336" width="9" style="862"/>
    <col min="14337" max="14337" width="7.875" style="862" bestFit="1" customWidth="1"/>
    <col min="14338" max="14338" width="18.125" style="862" bestFit="1" customWidth="1"/>
    <col min="14339" max="14339" width="28" style="862" bestFit="1" customWidth="1"/>
    <col min="14340" max="14340" width="10.875" style="862" bestFit="1" customWidth="1"/>
    <col min="14341" max="14341" width="20.75" style="862" bestFit="1" customWidth="1"/>
    <col min="14342" max="14342" width="16.375" style="862" bestFit="1" customWidth="1"/>
    <col min="14343" max="14343" width="26.25" style="862" bestFit="1" customWidth="1"/>
    <col min="14344" max="14344" width="9.75" style="862" bestFit="1" customWidth="1"/>
    <col min="14345" max="14345" width="18.125" style="862" bestFit="1" customWidth="1"/>
    <col min="14346" max="14346" width="13.875" style="862" bestFit="1" customWidth="1"/>
    <col min="14347" max="14347" width="19.125" style="862" bestFit="1" customWidth="1"/>
    <col min="14348" max="14348" width="5.75" style="862" bestFit="1" customWidth="1"/>
    <col min="14349" max="14349" width="7.75" style="862" bestFit="1" customWidth="1"/>
    <col min="14350" max="14351" width="7.125" style="862" bestFit="1" customWidth="1"/>
    <col min="14352" max="14352" width="7.75" style="862" bestFit="1" customWidth="1"/>
    <col min="14353" max="14354" width="7.125" style="862" bestFit="1" customWidth="1"/>
    <col min="14355" max="14355" width="19.625" style="862" bestFit="1" customWidth="1"/>
    <col min="14356" max="14357" width="5.75" style="862" bestFit="1" customWidth="1"/>
    <col min="14358" max="14358" width="9" style="862"/>
    <col min="14359" max="14359" width="11.875" style="862" bestFit="1" customWidth="1"/>
    <col min="14360" max="14360" width="14.125" style="862" bestFit="1" customWidth="1"/>
    <col min="14361" max="14361" width="16.375" style="862" bestFit="1" customWidth="1"/>
    <col min="14362" max="14592" width="9" style="862"/>
    <col min="14593" max="14593" width="7.875" style="862" bestFit="1" customWidth="1"/>
    <col min="14594" max="14594" width="18.125" style="862" bestFit="1" customWidth="1"/>
    <col min="14595" max="14595" width="28" style="862" bestFit="1" customWidth="1"/>
    <col min="14596" max="14596" width="10.875" style="862" bestFit="1" customWidth="1"/>
    <col min="14597" max="14597" width="20.75" style="862" bestFit="1" customWidth="1"/>
    <col min="14598" max="14598" width="16.375" style="862" bestFit="1" customWidth="1"/>
    <col min="14599" max="14599" width="26.25" style="862" bestFit="1" customWidth="1"/>
    <col min="14600" max="14600" width="9.75" style="862" bestFit="1" customWidth="1"/>
    <col min="14601" max="14601" width="18.125" style="862" bestFit="1" customWidth="1"/>
    <col min="14602" max="14602" width="13.875" style="862" bestFit="1" customWidth="1"/>
    <col min="14603" max="14603" width="19.125" style="862" bestFit="1" customWidth="1"/>
    <col min="14604" max="14604" width="5.75" style="862" bestFit="1" customWidth="1"/>
    <col min="14605" max="14605" width="7.75" style="862" bestFit="1" customWidth="1"/>
    <col min="14606" max="14607" width="7.125" style="862" bestFit="1" customWidth="1"/>
    <col min="14608" max="14608" width="7.75" style="862" bestFit="1" customWidth="1"/>
    <col min="14609" max="14610" width="7.125" style="862" bestFit="1" customWidth="1"/>
    <col min="14611" max="14611" width="19.625" style="862" bestFit="1" customWidth="1"/>
    <col min="14612" max="14613" width="5.75" style="862" bestFit="1" customWidth="1"/>
    <col min="14614" max="14614" width="9" style="862"/>
    <col min="14615" max="14615" width="11.875" style="862" bestFit="1" customWidth="1"/>
    <col min="14616" max="14616" width="14.125" style="862" bestFit="1" customWidth="1"/>
    <col min="14617" max="14617" width="16.375" style="862" bestFit="1" customWidth="1"/>
    <col min="14618" max="14848" width="9" style="862"/>
    <col min="14849" max="14849" width="7.875" style="862" bestFit="1" customWidth="1"/>
    <col min="14850" max="14850" width="18.125" style="862" bestFit="1" customWidth="1"/>
    <col min="14851" max="14851" width="28" style="862" bestFit="1" customWidth="1"/>
    <col min="14852" max="14852" width="10.875" style="862" bestFit="1" customWidth="1"/>
    <col min="14853" max="14853" width="20.75" style="862" bestFit="1" customWidth="1"/>
    <col min="14854" max="14854" width="16.375" style="862" bestFit="1" customWidth="1"/>
    <col min="14855" max="14855" width="26.25" style="862" bestFit="1" customWidth="1"/>
    <col min="14856" max="14856" width="9.75" style="862" bestFit="1" customWidth="1"/>
    <col min="14857" max="14857" width="18.125" style="862" bestFit="1" customWidth="1"/>
    <col min="14858" max="14858" width="13.875" style="862" bestFit="1" customWidth="1"/>
    <col min="14859" max="14859" width="19.125" style="862" bestFit="1" customWidth="1"/>
    <col min="14860" max="14860" width="5.75" style="862" bestFit="1" customWidth="1"/>
    <col min="14861" max="14861" width="7.75" style="862" bestFit="1" customWidth="1"/>
    <col min="14862" max="14863" width="7.125" style="862" bestFit="1" customWidth="1"/>
    <col min="14864" max="14864" width="7.75" style="862" bestFit="1" customWidth="1"/>
    <col min="14865" max="14866" width="7.125" style="862" bestFit="1" customWidth="1"/>
    <col min="14867" max="14867" width="19.625" style="862" bestFit="1" customWidth="1"/>
    <col min="14868" max="14869" width="5.75" style="862" bestFit="1" customWidth="1"/>
    <col min="14870" max="14870" width="9" style="862"/>
    <col min="14871" max="14871" width="11.875" style="862" bestFit="1" customWidth="1"/>
    <col min="14872" max="14872" width="14.125" style="862" bestFit="1" customWidth="1"/>
    <col min="14873" max="14873" width="16.375" style="862" bestFit="1" customWidth="1"/>
    <col min="14874" max="15104" width="9" style="862"/>
    <col min="15105" max="15105" width="7.875" style="862" bestFit="1" customWidth="1"/>
    <col min="15106" max="15106" width="18.125" style="862" bestFit="1" customWidth="1"/>
    <col min="15107" max="15107" width="28" style="862" bestFit="1" customWidth="1"/>
    <col min="15108" max="15108" width="10.875" style="862" bestFit="1" customWidth="1"/>
    <col min="15109" max="15109" width="20.75" style="862" bestFit="1" customWidth="1"/>
    <col min="15110" max="15110" width="16.375" style="862" bestFit="1" customWidth="1"/>
    <col min="15111" max="15111" width="26.25" style="862" bestFit="1" customWidth="1"/>
    <col min="15112" max="15112" width="9.75" style="862" bestFit="1" customWidth="1"/>
    <col min="15113" max="15113" width="18.125" style="862" bestFit="1" customWidth="1"/>
    <col min="15114" max="15114" width="13.875" style="862" bestFit="1" customWidth="1"/>
    <col min="15115" max="15115" width="19.125" style="862" bestFit="1" customWidth="1"/>
    <col min="15116" max="15116" width="5.75" style="862" bestFit="1" customWidth="1"/>
    <col min="15117" max="15117" width="7.75" style="862" bestFit="1" customWidth="1"/>
    <col min="15118" max="15119" width="7.125" style="862" bestFit="1" customWidth="1"/>
    <col min="15120" max="15120" width="7.75" style="862" bestFit="1" customWidth="1"/>
    <col min="15121" max="15122" width="7.125" style="862" bestFit="1" customWidth="1"/>
    <col min="15123" max="15123" width="19.625" style="862" bestFit="1" customWidth="1"/>
    <col min="15124" max="15125" width="5.75" style="862" bestFit="1" customWidth="1"/>
    <col min="15126" max="15126" width="9" style="862"/>
    <col min="15127" max="15127" width="11.875" style="862" bestFit="1" customWidth="1"/>
    <col min="15128" max="15128" width="14.125" style="862" bestFit="1" customWidth="1"/>
    <col min="15129" max="15129" width="16.375" style="862" bestFit="1" customWidth="1"/>
    <col min="15130" max="15360" width="9" style="862"/>
    <col min="15361" max="15361" width="7.875" style="862" bestFit="1" customWidth="1"/>
    <col min="15362" max="15362" width="18.125" style="862" bestFit="1" customWidth="1"/>
    <col min="15363" max="15363" width="28" style="862" bestFit="1" customWidth="1"/>
    <col min="15364" max="15364" width="10.875" style="862" bestFit="1" customWidth="1"/>
    <col min="15365" max="15365" width="20.75" style="862" bestFit="1" customWidth="1"/>
    <col min="15366" max="15366" width="16.375" style="862" bestFit="1" customWidth="1"/>
    <col min="15367" max="15367" width="26.25" style="862" bestFit="1" customWidth="1"/>
    <col min="15368" max="15368" width="9.75" style="862" bestFit="1" customWidth="1"/>
    <col min="15369" max="15369" width="18.125" style="862" bestFit="1" customWidth="1"/>
    <col min="15370" max="15370" width="13.875" style="862" bestFit="1" customWidth="1"/>
    <col min="15371" max="15371" width="19.125" style="862" bestFit="1" customWidth="1"/>
    <col min="15372" max="15372" width="5.75" style="862" bestFit="1" customWidth="1"/>
    <col min="15373" max="15373" width="7.75" style="862" bestFit="1" customWidth="1"/>
    <col min="15374" max="15375" width="7.125" style="862" bestFit="1" customWidth="1"/>
    <col min="15376" max="15376" width="7.75" style="862" bestFit="1" customWidth="1"/>
    <col min="15377" max="15378" width="7.125" style="862" bestFit="1" customWidth="1"/>
    <col min="15379" max="15379" width="19.625" style="862" bestFit="1" customWidth="1"/>
    <col min="15380" max="15381" width="5.75" style="862" bestFit="1" customWidth="1"/>
    <col min="15382" max="15382" width="9" style="862"/>
    <col min="15383" max="15383" width="11.875" style="862" bestFit="1" customWidth="1"/>
    <col min="15384" max="15384" width="14.125" style="862" bestFit="1" customWidth="1"/>
    <col min="15385" max="15385" width="16.375" style="862" bestFit="1" customWidth="1"/>
    <col min="15386" max="15616" width="9" style="862"/>
    <col min="15617" max="15617" width="7.875" style="862" bestFit="1" customWidth="1"/>
    <col min="15618" max="15618" width="18.125" style="862" bestFit="1" customWidth="1"/>
    <col min="15619" max="15619" width="28" style="862" bestFit="1" customWidth="1"/>
    <col min="15620" max="15620" width="10.875" style="862" bestFit="1" customWidth="1"/>
    <col min="15621" max="15621" width="20.75" style="862" bestFit="1" customWidth="1"/>
    <col min="15622" max="15622" width="16.375" style="862" bestFit="1" customWidth="1"/>
    <col min="15623" max="15623" width="26.25" style="862" bestFit="1" customWidth="1"/>
    <col min="15624" max="15624" width="9.75" style="862" bestFit="1" customWidth="1"/>
    <col min="15625" max="15625" width="18.125" style="862" bestFit="1" customWidth="1"/>
    <col min="15626" max="15626" width="13.875" style="862" bestFit="1" customWidth="1"/>
    <col min="15627" max="15627" width="19.125" style="862" bestFit="1" customWidth="1"/>
    <col min="15628" max="15628" width="5.75" style="862" bestFit="1" customWidth="1"/>
    <col min="15629" max="15629" width="7.75" style="862" bestFit="1" customWidth="1"/>
    <col min="15630" max="15631" width="7.125" style="862" bestFit="1" customWidth="1"/>
    <col min="15632" max="15632" width="7.75" style="862" bestFit="1" customWidth="1"/>
    <col min="15633" max="15634" width="7.125" style="862" bestFit="1" customWidth="1"/>
    <col min="15635" max="15635" width="19.625" style="862" bestFit="1" customWidth="1"/>
    <col min="15636" max="15637" width="5.75" style="862" bestFit="1" customWidth="1"/>
    <col min="15638" max="15638" width="9" style="862"/>
    <col min="15639" max="15639" width="11.875" style="862" bestFit="1" customWidth="1"/>
    <col min="15640" max="15640" width="14.125" style="862" bestFit="1" customWidth="1"/>
    <col min="15641" max="15641" width="16.375" style="862" bestFit="1" customWidth="1"/>
    <col min="15642" max="15872" width="9" style="862"/>
    <col min="15873" max="15873" width="7.875" style="862" bestFit="1" customWidth="1"/>
    <col min="15874" max="15874" width="18.125" style="862" bestFit="1" customWidth="1"/>
    <col min="15875" max="15875" width="28" style="862" bestFit="1" customWidth="1"/>
    <col min="15876" max="15876" width="10.875" style="862" bestFit="1" customWidth="1"/>
    <col min="15877" max="15877" width="20.75" style="862" bestFit="1" customWidth="1"/>
    <col min="15878" max="15878" width="16.375" style="862" bestFit="1" customWidth="1"/>
    <col min="15879" max="15879" width="26.25" style="862" bestFit="1" customWidth="1"/>
    <col min="15880" max="15880" width="9.75" style="862" bestFit="1" customWidth="1"/>
    <col min="15881" max="15881" width="18.125" style="862" bestFit="1" customWidth="1"/>
    <col min="15882" max="15882" width="13.875" style="862" bestFit="1" customWidth="1"/>
    <col min="15883" max="15883" width="19.125" style="862" bestFit="1" customWidth="1"/>
    <col min="15884" max="15884" width="5.75" style="862" bestFit="1" customWidth="1"/>
    <col min="15885" max="15885" width="7.75" style="862" bestFit="1" customWidth="1"/>
    <col min="15886" max="15887" width="7.125" style="862" bestFit="1" customWidth="1"/>
    <col min="15888" max="15888" width="7.75" style="862" bestFit="1" customWidth="1"/>
    <col min="15889" max="15890" width="7.125" style="862" bestFit="1" customWidth="1"/>
    <col min="15891" max="15891" width="19.625" style="862" bestFit="1" customWidth="1"/>
    <col min="15892" max="15893" width="5.75" style="862" bestFit="1" customWidth="1"/>
    <col min="15894" max="15894" width="9" style="862"/>
    <col min="15895" max="15895" width="11.875" style="862" bestFit="1" customWidth="1"/>
    <col min="15896" max="15896" width="14.125" style="862" bestFit="1" customWidth="1"/>
    <col min="15897" max="15897" width="16.375" style="862" bestFit="1" customWidth="1"/>
    <col min="15898" max="16128" width="9" style="862"/>
    <col min="16129" max="16129" width="7.875" style="862" bestFit="1" customWidth="1"/>
    <col min="16130" max="16130" width="18.125" style="862" bestFit="1" customWidth="1"/>
    <col min="16131" max="16131" width="28" style="862" bestFit="1" customWidth="1"/>
    <col min="16132" max="16132" width="10.875" style="862" bestFit="1" customWidth="1"/>
    <col min="16133" max="16133" width="20.75" style="862" bestFit="1" customWidth="1"/>
    <col min="16134" max="16134" width="16.375" style="862" bestFit="1" customWidth="1"/>
    <col min="16135" max="16135" width="26.25" style="862" bestFit="1" customWidth="1"/>
    <col min="16136" max="16136" width="9.75" style="862" bestFit="1" customWidth="1"/>
    <col min="16137" max="16137" width="18.125" style="862" bestFit="1" customWidth="1"/>
    <col min="16138" max="16138" width="13.875" style="862" bestFit="1" customWidth="1"/>
    <col min="16139" max="16139" width="19.125" style="862" bestFit="1" customWidth="1"/>
    <col min="16140" max="16140" width="5.75" style="862" bestFit="1" customWidth="1"/>
    <col min="16141" max="16141" width="7.75" style="862" bestFit="1" customWidth="1"/>
    <col min="16142" max="16143" width="7.125" style="862" bestFit="1" customWidth="1"/>
    <col min="16144" max="16144" width="7.75" style="862" bestFit="1" customWidth="1"/>
    <col min="16145" max="16146" width="7.125" style="862" bestFit="1" customWidth="1"/>
    <col min="16147" max="16147" width="19.625" style="862" bestFit="1" customWidth="1"/>
    <col min="16148" max="16149" width="5.75" style="862" bestFit="1" customWidth="1"/>
    <col min="16150" max="16150" width="9" style="862"/>
    <col min="16151" max="16151" width="11.875" style="862" bestFit="1" customWidth="1"/>
    <col min="16152" max="16152" width="14.125" style="862" bestFit="1" customWidth="1"/>
    <col min="16153" max="16153" width="16.375" style="862" bestFit="1" customWidth="1"/>
    <col min="16154" max="16384" width="9" style="862"/>
  </cols>
  <sheetData>
    <row r="1" spans="1:25">
      <c r="A1" s="954" t="s">
        <v>4437</v>
      </c>
      <c r="B1" s="954" t="s">
        <v>4438</v>
      </c>
      <c r="C1" s="954" t="s">
        <v>4439</v>
      </c>
      <c r="D1" s="954" t="s">
        <v>4440</v>
      </c>
      <c r="E1" s="954" t="s">
        <v>4441</v>
      </c>
      <c r="F1" s="954" t="s">
        <v>4442</v>
      </c>
      <c r="G1" s="954" t="s">
        <v>4443</v>
      </c>
      <c r="H1" s="954" t="s">
        <v>4444</v>
      </c>
      <c r="I1" s="954" t="s">
        <v>4445</v>
      </c>
      <c r="J1" s="954" t="s">
        <v>4446</v>
      </c>
      <c r="K1" s="954" t="s">
        <v>4453</v>
      </c>
      <c r="L1" s="954" t="s">
        <v>4235</v>
      </c>
      <c r="M1" s="954" t="s">
        <v>4454</v>
      </c>
      <c r="N1" s="954" t="s">
        <v>4455</v>
      </c>
      <c r="O1" s="954" t="s">
        <v>4456</v>
      </c>
      <c r="P1" s="954" t="s">
        <v>4457</v>
      </c>
      <c r="Q1" s="954" t="s">
        <v>4458</v>
      </c>
      <c r="R1" s="954" t="s">
        <v>4459</v>
      </c>
      <c r="S1" s="954" t="s">
        <v>4460</v>
      </c>
      <c r="T1" s="954" t="s">
        <v>4461</v>
      </c>
      <c r="U1" s="954" t="s">
        <v>4462</v>
      </c>
      <c r="V1" s="954" t="s">
        <v>4463</v>
      </c>
      <c r="W1" s="954" t="s">
        <v>4464</v>
      </c>
      <c r="X1" s="954" t="s">
        <v>4465</v>
      </c>
      <c r="Y1" s="954" t="s">
        <v>4466</v>
      </c>
    </row>
    <row r="2" spans="1:25" s="805" customFormat="1" ht="31.5" customHeight="1">
      <c r="A2" s="995" t="str">
        <f>IF(電申申込書!V22="","",SUBSTITUTE(電申申込書!V22,"-",""))</f>
        <v/>
      </c>
      <c r="B2" s="995">
        <f>電申申込書!L22</f>
        <v>0</v>
      </c>
      <c r="C2" s="997"/>
      <c r="D2" s="997"/>
      <c r="E2" s="997"/>
      <c r="F2" s="995">
        <f>電申申込書!E22</f>
        <v>0</v>
      </c>
      <c r="G2" s="997" t="s">
        <v>4362</v>
      </c>
      <c r="H2" s="997"/>
      <c r="I2" s="1003"/>
      <c r="J2" s="1004" t="str">
        <f>IF(電申申込書!V22="","",電申申込書!V22)</f>
        <v/>
      </c>
      <c r="K2" s="1005" t="str">
        <f>IF(電申申込書!P22="","",電申申込書!P22)</f>
        <v/>
      </c>
    </row>
    <row r="4" spans="1:25">
      <c r="A4" s="862" t="str">
        <f>第二面!K28</f>
        <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231" t="s">
        <v>2730</v>
      </c>
      <c r="B1" s="1231"/>
      <c r="C1" s="1231"/>
      <c r="D1" s="1231"/>
      <c r="E1" s="1231"/>
      <c r="F1" s="1231"/>
      <c r="G1" s="1231"/>
      <c r="H1" s="1231"/>
      <c r="I1" s="1231"/>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R1" s="338" t="s">
        <v>2707</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2708</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2709</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2710</v>
      </c>
      <c r="AS4" s="343"/>
    </row>
    <row r="5" spans="1:46" ht="33.950000000000003" customHeight="1">
      <c r="A5" s="1233" t="s">
        <v>2731</v>
      </c>
      <c r="B5" s="1233"/>
      <c r="C5" s="1233"/>
      <c r="D5" s="1233"/>
      <c r="E5" s="1233"/>
      <c r="F5" s="1233"/>
      <c r="G5" s="1233"/>
      <c r="H5" s="1233"/>
      <c r="I5" s="1233"/>
      <c r="J5" s="1234"/>
      <c r="K5" s="1234"/>
      <c r="L5" s="1234"/>
      <c r="M5" s="1234"/>
      <c r="N5" s="1234"/>
      <c r="O5" s="1234"/>
      <c r="P5" s="1234"/>
      <c r="Q5" s="1234"/>
      <c r="R5" s="1234"/>
      <c r="S5" s="1234"/>
      <c r="T5" s="1234"/>
      <c r="U5" s="1234"/>
      <c r="V5" s="1234"/>
      <c r="W5" s="1234"/>
      <c r="X5" s="1234"/>
      <c r="Y5" s="1234"/>
      <c r="Z5" s="1234"/>
      <c r="AA5" s="1234"/>
      <c r="AB5" s="1234"/>
      <c r="AC5" s="1234"/>
      <c r="AD5" s="1234"/>
      <c r="AE5" s="1234"/>
      <c r="AF5" s="1234"/>
      <c r="AG5" s="1234"/>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211" t="s">
        <v>2713</v>
      </c>
      <c r="B8" s="1211"/>
      <c r="C8" s="1211"/>
      <c r="D8" s="1211"/>
      <c r="E8" s="1211"/>
      <c r="F8" s="1211"/>
      <c r="G8" s="1211"/>
      <c r="H8" s="1211"/>
      <c r="I8" s="1211"/>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235" t="s">
        <v>2732</v>
      </c>
      <c r="B11" s="1235"/>
      <c r="C11" s="1235"/>
      <c r="D11" s="1235"/>
      <c r="E11" s="1235"/>
      <c r="F11" s="1235"/>
      <c r="G11" s="1235"/>
      <c r="H11" s="1235"/>
      <c r="I11" s="1235"/>
      <c r="J11" s="1235"/>
      <c r="K11" s="1235"/>
      <c r="L11" s="1235"/>
      <c r="M11" s="1235"/>
      <c r="N11" s="1235"/>
      <c r="O11" s="1235"/>
      <c r="P11" s="1235"/>
      <c r="Q11" s="1235"/>
      <c r="R11" s="1235"/>
      <c r="S11" s="1235"/>
      <c r="T11" s="1235"/>
      <c r="U11" s="1235"/>
      <c r="V11" s="1235"/>
      <c r="W11" s="1235"/>
      <c r="X11" s="1235"/>
      <c r="Y11" s="1235"/>
      <c r="Z11" s="1235"/>
      <c r="AA11" s="1235"/>
      <c r="AB11" s="1235"/>
      <c r="AC11" s="1235"/>
      <c r="AD11" s="1235"/>
      <c r="AE11" s="1235"/>
      <c r="AF11" s="1235"/>
      <c r="AG11" s="1235"/>
    </row>
    <row r="12" spans="1:46" ht="17.100000000000001" customHeight="1">
      <c r="A12" s="1235"/>
      <c r="B12" s="1235"/>
      <c r="C12" s="1235"/>
      <c r="D12" s="1235"/>
      <c r="E12" s="1235"/>
      <c r="F12" s="1235"/>
      <c r="G12" s="1235"/>
      <c r="H12" s="1235"/>
      <c r="I12" s="1235"/>
      <c r="J12" s="1235"/>
      <c r="K12" s="1235"/>
      <c r="L12" s="1235"/>
      <c r="M12" s="1235"/>
      <c r="N12" s="1235"/>
      <c r="O12" s="1235"/>
      <c r="P12" s="1235"/>
      <c r="Q12" s="1235"/>
      <c r="R12" s="1235"/>
      <c r="S12" s="1235"/>
      <c r="T12" s="1235"/>
      <c r="U12" s="1235"/>
      <c r="V12" s="1235"/>
      <c r="W12" s="1235"/>
      <c r="X12" s="1235"/>
      <c r="Y12" s="1235"/>
      <c r="Z12" s="1235"/>
      <c r="AA12" s="1235"/>
      <c r="AB12" s="1235"/>
      <c r="AC12" s="1235"/>
      <c r="AD12" s="1235"/>
      <c r="AE12" s="1235"/>
      <c r="AF12" s="1235"/>
      <c r="AG12" s="1235"/>
    </row>
    <row r="13" spans="1:46" ht="17.100000000000001" customHeight="1">
      <c r="A13" s="1235"/>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228" t="s">
        <v>2715</v>
      </c>
      <c r="B15" s="1229"/>
      <c r="C15" s="1229"/>
      <c r="D15" s="1229"/>
      <c r="E15" s="1229"/>
      <c r="F15" s="1229"/>
      <c r="G15" s="1229"/>
      <c r="H15" s="1229"/>
      <c r="I15" s="1229"/>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row>
    <row r="16" spans="1:46" ht="17.100000000000001" customHeight="1">
      <c r="A16" s="1228" t="s">
        <v>2716</v>
      </c>
      <c r="B16" s="1229"/>
      <c r="C16" s="1229"/>
      <c r="D16" s="1229"/>
      <c r="E16" s="1229"/>
      <c r="F16" s="1229"/>
      <c r="G16" s="1229"/>
      <c r="H16" s="1229"/>
      <c r="I16" s="1229"/>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211" t="s">
        <v>2717</v>
      </c>
      <c r="AA18" s="1211"/>
      <c r="AB18" s="348" t="str">
        <f>IF(AI18="","",(YEAR(AI18)-2018))</f>
        <v/>
      </c>
      <c r="AC18" s="322" t="s">
        <v>5</v>
      </c>
      <c r="AD18" s="348" t="str">
        <f>IF(AI18="","",MONTH(AI18))</f>
        <v/>
      </c>
      <c r="AE18" s="322" t="s">
        <v>2718</v>
      </c>
      <c r="AF18" s="348" t="str">
        <f>IF(AI18="","",DAY(AI18))</f>
        <v/>
      </c>
      <c r="AG18" s="322" t="s">
        <v>2719</v>
      </c>
      <c r="AI18" s="1292"/>
      <c r="AJ18" s="1293"/>
      <c r="AK18" s="349"/>
    </row>
    <row r="19" spans="1:41" ht="17.100000000000001" customHeight="1">
      <c r="A19" s="341"/>
      <c r="B19" s="341"/>
      <c r="C19" s="341"/>
      <c r="D19" s="341"/>
      <c r="E19" s="341"/>
      <c r="F19" s="341"/>
      <c r="G19" s="341"/>
      <c r="H19" s="341"/>
      <c r="I19" s="341"/>
      <c r="J19" s="342"/>
      <c r="K19" s="342"/>
      <c r="L19" s="342"/>
      <c r="M19" s="342"/>
      <c r="N19" s="1211" t="s">
        <v>2720</v>
      </c>
      <c r="O19" s="1211"/>
      <c r="P19" s="1211"/>
      <c r="Q19" s="350"/>
      <c r="R19" s="350"/>
      <c r="S19" s="350"/>
      <c r="T19" s="1241"/>
      <c r="U19" s="1241"/>
      <c r="V19" s="1241"/>
      <c r="W19" s="1241"/>
      <c r="X19" s="1241"/>
      <c r="Y19" s="1241"/>
      <c r="Z19" s="1241"/>
      <c r="AA19" s="1241"/>
      <c r="AB19" s="1241"/>
      <c r="AC19" s="1241"/>
      <c r="AD19" s="1241"/>
      <c r="AE19" s="1241"/>
      <c r="AF19" s="1241"/>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241"/>
      <c r="U20" s="1241"/>
      <c r="V20" s="1241"/>
      <c r="W20" s="1241"/>
      <c r="X20" s="1241"/>
      <c r="Y20" s="1241"/>
      <c r="Z20" s="1241"/>
      <c r="AA20" s="1241"/>
      <c r="AB20" s="1241"/>
      <c r="AC20" s="1241"/>
      <c r="AD20" s="1241"/>
      <c r="AE20" s="1241"/>
      <c r="AF20" s="1241"/>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242"/>
      <c r="U22" s="1242"/>
      <c r="V22" s="1242"/>
      <c r="W22" s="1242"/>
      <c r="X22" s="1242"/>
      <c r="Y22" s="1242"/>
      <c r="Z22" s="1242"/>
      <c r="AA22" s="1242"/>
      <c r="AB22" s="1242"/>
      <c r="AC22" s="1242"/>
      <c r="AD22" s="1242"/>
      <c r="AE22" s="1242"/>
      <c r="AF22" s="1242"/>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242"/>
      <c r="U23" s="1242"/>
      <c r="V23" s="1242"/>
      <c r="W23" s="1242"/>
      <c r="X23" s="1242"/>
      <c r="Y23" s="1242"/>
      <c r="Z23" s="1242"/>
      <c r="AA23" s="1242"/>
      <c r="AB23" s="1242"/>
      <c r="AC23" s="1242"/>
      <c r="AD23" s="1242"/>
      <c r="AE23" s="1242"/>
      <c r="AF23" s="1242"/>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211" t="s">
        <v>2721</v>
      </c>
      <c r="O25" s="1211"/>
      <c r="P25" s="1211"/>
      <c r="Q25" s="350"/>
      <c r="R25" s="1244" t="str">
        <f>IF(第二面!K24="","",第二面!K24)</f>
        <v/>
      </c>
      <c r="S25" s="1244"/>
      <c r="T25" s="1244"/>
      <c r="U25" s="1244"/>
      <c r="V25" s="1244"/>
      <c r="W25" s="1244"/>
      <c r="X25" s="1244"/>
      <c r="Y25" s="1244"/>
      <c r="Z25" s="1244"/>
      <c r="AA25" s="1244"/>
      <c r="AB25" s="1244"/>
      <c r="AC25" s="1244"/>
      <c r="AD25" s="1244"/>
      <c r="AE25" s="1244"/>
      <c r="AF25" s="1244"/>
      <c r="AG25" s="342"/>
    </row>
    <row r="26" spans="1:41" ht="17.100000000000001" customHeight="1">
      <c r="A26" s="330"/>
      <c r="B26" s="330"/>
      <c r="C26" s="330"/>
      <c r="D26" s="330"/>
      <c r="E26" s="330"/>
      <c r="F26" s="330"/>
      <c r="G26" s="330"/>
      <c r="H26" s="330"/>
      <c r="I26" s="330"/>
      <c r="J26" s="320"/>
      <c r="K26" s="320"/>
      <c r="L26" s="320"/>
      <c r="M26" s="320"/>
      <c r="N26" s="342"/>
      <c r="O26" s="342"/>
      <c r="P26" s="342"/>
      <c r="Q26" s="350"/>
      <c r="R26" s="1244" t="str">
        <f>IF(第二面!K22="","",第二面!K22)</f>
        <v/>
      </c>
      <c r="S26" s="1244"/>
      <c r="T26" s="1244"/>
      <c r="U26" s="1244"/>
      <c r="V26" s="1244"/>
      <c r="W26" s="1244"/>
      <c r="X26" s="1244"/>
      <c r="Y26" s="1244"/>
      <c r="Z26" s="1244"/>
      <c r="AA26" s="1244"/>
      <c r="AB26" s="1244"/>
      <c r="AC26" s="1244"/>
      <c r="AD26" s="1244"/>
      <c r="AE26" s="1244"/>
      <c r="AF26" s="1244"/>
      <c r="AG26" s="322"/>
    </row>
    <row r="27" spans="1:41"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41" ht="17.100000000000001" customHeight="1">
      <c r="A28" s="341"/>
      <c r="B28" s="358" t="s">
        <v>2733</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41" ht="17.100000000000001" customHeight="1" thickBot="1">
      <c r="A29" s="341"/>
      <c r="B29" s="359"/>
      <c r="C29" s="358" t="s">
        <v>2734</v>
      </c>
      <c r="D29" s="341"/>
      <c r="E29" s="341"/>
      <c r="F29" s="341"/>
      <c r="G29" s="341"/>
      <c r="H29" s="341"/>
      <c r="I29" s="341"/>
      <c r="J29" s="1295"/>
      <c r="K29" s="1295"/>
      <c r="L29" s="1295"/>
      <c r="M29" s="1295"/>
      <c r="N29" s="1295"/>
      <c r="O29" s="1295"/>
      <c r="P29" s="1295"/>
      <c r="Q29" s="1295"/>
      <c r="R29" s="1295"/>
      <c r="S29" s="1295"/>
      <c r="T29" s="1295"/>
      <c r="U29" s="1295"/>
      <c r="V29" s="1295"/>
      <c r="W29" s="1295"/>
      <c r="X29" s="1295"/>
      <c r="Y29" s="1295"/>
      <c r="Z29" s="1295"/>
      <c r="AA29" s="1295"/>
      <c r="AB29" s="1295"/>
      <c r="AC29" s="1295"/>
      <c r="AD29" s="1295"/>
      <c r="AE29" s="1295"/>
      <c r="AF29" s="1295"/>
      <c r="AG29" s="1295"/>
    </row>
    <row r="30" spans="1:41" ht="17.100000000000001" customHeight="1" thickBot="1">
      <c r="A30" s="341"/>
      <c r="B30" s="359"/>
      <c r="C30" s="358" t="s">
        <v>2735</v>
      </c>
      <c r="D30" s="341"/>
      <c r="E30" s="341"/>
      <c r="F30" s="341"/>
      <c r="G30" s="341"/>
      <c r="H30" s="341"/>
      <c r="I30" s="341"/>
      <c r="J30" s="1294" t="str">
        <f>IF(AO30&lt;43586,"平成","令和")</f>
        <v>平成</v>
      </c>
      <c r="K30" s="1294"/>
      <c r="L30" s="322" t="str">
        <f>IF(AI30="","",IF(AO30&lt;43586,YEAR(AI30)-1988,IF(YEAR(AI30)-2018=1,"元",YEAR(AI30)-2018)))</f>
        <v/>
      </c>
      <c r="M30" s="322" t="s">
        <v>5</v>
      </c>
      <c r="N30" s="322" t="str">
        <f>IF(AI30="","",MONTH(AI30))</f>
        <v/>
      </c>
      <c r="O30" s="322" t="s">
        <v>2718</v>
      </c>
      <c r="P30" s="322" t="str">
        <f>IF(AI30="","",DAY(AI30))</f>
        <v/>
      </c>
      <c r="Q30" s="322" t="s">
        <v>3</v>
      </c>
      <c r="R30" s="347"/>
      <c r="S30" s="342"/>
      <c r="T30" s="342"/>
      <c r="U30" s="342"/>
      <c r="V30" s="342"/>
      <c r="W30" s="342"/>
      <c r="X30" s="342"/>
      <c r="Y30" s="342"/>
      <c r="Z30" s="342"/>
      <c r="AA30" s="342"/>
      <c r="AB30" s="342"/>
      <c r="AC30" s="342"/>
      <c r="AD30" s="342"/>
      <c r="AE30" s="342"/>
      <c r="AF30" s="342"/>
      <c r="AG30" s="342"/>
      <c r="AI30" s="1292"/>
      <c r="AJ30" s="1293"/>
      <c r="AO30" s="337">
        <f>AI30</f>
        <v>0</v>
      </c>
    </row>
    <row r="31" spans="1:41" ht="16.5" customHeight="1">
      <c r="A31" s="341"/>
      <c r="B31" s="359"/>
      <c r="C31" s="358" t="s">
        <v>2736</v>
      </c>
      <c r="D31" s="341"/>
      <c r="E31" s="341"/>
      <c r="F31" s="341"/>
      <c r="G31" s="341"/>
      <c r="H31" s="341"/>
      <c r="I31" s="341"/>
      <c r="J31" s="1295"/>
      <c r="K31" s="1295"/>
      <c r="L31" s="1295"/>
      <c r="M31" s="1295"/>
      <c r="N31" s="1295"/>
      <c r="O31" s="1295"/>
      <c r="P31" s="1295"/>
      <c r="Q31" s="1295"/>
      <c r="R31" s="1295"/>
      <c r="S31" s="1295"/>
      <c r="T31" s="1295"/>
      <c r="U31" s="1295"/>
      <c r="V31" s="1295"/>
      <c r="W31" s="1295"/>
      <c r="X31" s="1295"/>
      <c r="Y31" s="1295"/>
      <c r="Z31" s="1295"/>
      <c r="AA31" s="1295"/>
      <c r="AB31" s="1295"/>
      <c r="AC31" s="1295"/>
      <c r="AD31" s="1295"/>
      <c r="AE31" s="1295"/>
      <c r="AF31" s="1295"/>
      <c r="AG31" s="1295"/>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2737</v>
      </c>
      <c r="D33" s="341"/>
      <c r="E33" s="341"/>
      <c r="F33" s="341"/>
      <c r="G33" s="341"/>
      <c r="H33" s="341"/>
      <c r="I33" s="341"/>
      <c r="J33" s="1297"/>
      <c r="K33" s="1297"/>
      <c r="L33" s="1297"/>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row>
    <row r="34" spans="1:33" ht="17.100000000000001" customHeight="1">
      <c r="A34" s="341"/>
      <c r="B34" s="341"/>
      <c r="C34" s="341"/>
      <c r="D34" s="341"/>
      <c r="E34" s="341"/>
      <c r="F34" s="341"/>
      <c r="G34" s="341"/>
      <c r="H34" s="341"/>
      <c r="I34" s="341"/>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row>
    <row r="35" spans="1:33" ht="17.100000000000001" customHeight="1">
      <c r="A35" s="1245" t="s">
        <v>2722</v>
      </c>
      <c r="B35" s="1246"/>
      <c r="C35" s="1246"/>
      <c r="D35" s="1246"/>
      <c r="E35" s="1246"/>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236"/>
      <c r="B36" s="1237"/>
      <c r="C36" s="1237"/>
      <c r="D36" s="1237"/>
      <c r="E36" s="1237"/>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8"/>
    </row>
    <row r="37" spans="1:33" ht="17.100000000000001" customHeight="1">
      <c r="A37" s="1250" t="s">
        <v>2723</v>
      </c>
      <c r="B37" s="1251"/>
      <c r="C37" s="1251"/>
      <c r="D37" s="1251"/>
      <c r="E37" s="1251"/>
      <c r="F37" s="1251"/>
      <c r="G37" s="1251"/>
      <c r="H37" s="1251"/>
      <c r="I37" s="1255"/>
      <c r="J37" s="1258" t="s">
        <v>2724</v>
      </c>
      <c r="K37" s="1247"/>
      <c r="L37" s="1247"/>
      <c r="M37" s="1247"/>
      <c r="N37" s="1247"/>
      <c r="O37" s="1247"/>
      <c r="P37" s="1247"/>
      <c r="Q37" s="1259"/>
      <c r="R37" s="1247" t="s">
        <v>2725</v>
      </c>
      <c r="S37" s="1247"/>
      <c r="T37" s="1247"/>
      <c r="U37" s="1247"/>
      <c r="V37" s="1247"/>
      <c r="W37" s="1247"/>
      <c r="X37" s="1259"/>
      <c r="Y37" s="1269" t="s">
        <v>2726</v>
      </c>
      <c r="Z37" s="1270"/>
      <c r="AA37" s="1270"/>
      <c r="AB37" s="1270"/>
      <c r="AC37" s="1270"/>
      <c r="AD37" s="1271"/>
      <c r="AE37" s="1271"/>
      <c r="AF37" s="1271"/>
      <c r="AG37" s="1272"/>
    </row>
    <row r="38" spans="1:33" ht="17.100000000000001" customHeight="1">
      <c r="A38" s="1252"/>
      <c r="B38" s="1228"/>
      <c r="C38" s="1228"/>
      <c r="D38" s="1228"/>
      <c r="E38" s="1228"/>
      <c r="F38" s="1228"/>
      <c r="G38" s="1228"/>
      <c r="H38" s="1228"/>
      <c r="I38" s="1256"/>
      <c r="J38" s="1260"/>
      <c r="K38" s="1248"/>
      <c r="L38" s="1248"/>
      <c r="M38" s="1248"/>
      <c r="N38" s="1248"/>
      <c r="O38" s="1248"/>
      <c r="P38" s="1248"/>
      <c r="Q38" s="1261"/>
      <c r="R38" s="1248"/>
      <c r="S38" s="1248"/>
      <c r="T38" s="1248"/>
      <c r="U38" s="1248"/>
      <c r="V38" s="1248"/>
      <c r="W38" s="1248"/>
      <c r="X38" s="1261"/>
      <c r="Y38" s="1269"/>
      <c r="Z38" s="1270"/>
      <c r="AA38" s="1270"/>
      <c r="AB38" s="1270"/>
      <c r="AC38" s="1270"/>
      <c r="AD38" s="1271"/>
      <c r="AE38" s="1271"/>
      <c r="AF38" s="1271"/>
      <c r="AG38" s="1272"/>
    </row>
    <row r="39" spans="1:33" ht="17.100000000000001" customHeight="1">
      <c r="A39" s="1253"/>
      <c r="B39" s="1254"/>
      <c r="C39" s="1254"/>
      <c r="D39" s="1254"/>
      <c r="E39" s="1254"/>
      <c r="F39" s="1254"/>
      <c r="G39" s="1254"/>
      <c r="H39" s="1254"/>
      <c r="I39" s="1257"/>
      <c r="J39" s="1262"/>
      <c r="K39" s="1249"/>
      <c r="L39" s="1249"/>
      <c r="M39" s="1249"/>
      <c r="N39" s="1249"/>
      <c r="O39" s="1249"/>
      <c r="P39" s="1249"/>
      <c r="Q39" s="1263"/>
      <c r="R39" s="1249"/>
      <c r="S39" s="1249"/>
      <c r="T39" s="1249"/>
      <c r="U39" s="1249"/>
      <c r="V39" s="1249"/>
      <c r="W39" s="1249"/>
      <c r="X39" s="1263"/>
      <c r="Y39" s="1273"/>
      <c r="Z39" s="1271"/>
      <c r="AA39" s="1271"/>
      <c r="AB39" s="1271"/>
      <c r="AC39" s="1271"/>
      <c r="AD39" s="1271"/>
      <c r="AE39" s="1271"/>
      <c r="AF39" s="1271"/>
      <c r="AG39" s="1272"/>
    </row>
    <row r="40" spans="1:33" ht="17.100000000000001" customHeight="1">
      <c r="A40" s="1274" t="s">
        <v>2727</v>
      </c>
      <c r="B40" s="1275"/>
      <c r="C40" s="1247" t="str">
        <f>IF(AS1="","",TEXT(AS1,"e"))</f>
        <v/>
      </c>
      <c r="D40" s="1247"/>
      <c r="E40" s="1251" t="s">
        <v>5</v>
      </c>
      <c r="F40" s="1247" t="str">
        <f>IF(AS1="","",TEXT(AS1,"m"))</f>
        <v/>
      </c>
      <c r="G40" s="1251" t="s">
        <v>2718</v>
      </c>
      <c r="H40" s="1247" t="str">
        <f>IF(AS1="","",TEXT(AS1,"d"))</f>
        <v/>
      </c>
      <c r="I40" s="1251" t="s">
        <v>2719</v>
      </c>
      <c r="J40" s="1258"/>
      <c r="K40" s="1247"/>
      <c r="L40" s="1247"/>
      <c r="M40" s="1247"/>
      <c r="N40" s="1247"/>
      <c r="O40" s="1247"/>
      <c r="P40" s="1247"/>
      <c r="Q40" s="1259"/>
      <c r="R40" s="1247"/>
      <c r="S40" s="1247"/>
      <c r="T40" s="1247"/>
      <c r="U40" s="1247"/>
      <c r="V40" s="1247"/>
      <c r="W40" s="1247"/>
      <c r="X40" s="1259"/>
      <c r="Y40" s="1274" t="s">
        <v>2727</v>
      </c>
      <c r="Z40" s="1275"/>
      <c r="AA40" s="1247" t="str">
        <f>IF(AS2="","",TEXT(AS2,"e"))</f>
        <v/>
      </c>
      <c r="AB40" s="1247"/>
      <c r="AC40" s="1251" t="s">
        <v>5</v>
      </c>
      <c r="AD40" s="1247" t="str">
        <f>IF(AS2="","",TEXT(AS2,"m"))</f>
        <v/>
      </c>
      <c r="AE40" s="1251" t="s">
        <v>2718</v>
      </c>
      <c r="AF40" s="1247" t="str">
        <f>IF(AS2="","",TEXT(AS2,"d"))</f>
        <v/>
      </c>
      <c r="AG40" s="1255" t="s">
        <v>2719</v>
      </c>
    </row>
    <row r="41" spans="1:33" ht="17.100000000000001" customHeight="1">
      <c r="A41" s="1276"/>
      <c r="B41" s="1277"/>
      <c r="C41" s="1248"/>
      <c r="D41" s="1248"/>
      <c r="E41" s="1228"/>
      <c r="F41" s="1248"/>
      <c r="G41" s="1228"/>
      <c r="H41" s="1248"/>
      <c r="I41" s="1228"/>
      <c r="J41" s="1260"/>
      <c r="K41" s="1248"/>
      <c r="L41" s="1248"/>
      <c r="M41" s="1248"/>
      <c r="N41" s="1248"/>
      <c r="O41" s="1248"/>
      <c r="P41" s="1248"/>
      <c r="Q41" s="1261"/>
      <c r="R41" s="1248"/>
      <c r="S41" s="1248"/>
      <c r="T41" s="1248"/>
      <c r="U41" s="1248"/>
      <c r="V41" s="1248"/>
      <c r="W41" s="1248"/>
      <c r="X41" s="1261"/>
      <c r="Y41" s="1276"/>
      <c r="Z41" s="1277"/>
      <c r="AA41" s="1248"/>
      <c r="AB41" s="1248"/>
      <c r="AC41" s="1228"/>
      <c r="AD41" s="1248"/>
      <c r="AE41" s="1228"/>
      <c r="AF41" s="1248"/>
      <c r="AG41" s="1256"/>
    </row>
    <row r="42" spans="1:33" ht="17.100000000000001" customHeight="1">
      <c r="A42" s="1278"/>
      <c r="B42" s="1300"/>
      <c r="C42" s="1291"/>
      <c r="D42" s="1291"/>
      <c r="E42" s="1296"/>
      <c r="F42" s="1291"/>
      <c r="G42" s="1296"/>
      <c r="H42" s="1291"/>
      <c r="I42" s="1254"/>
      <c r="J42" s="1260"/>
      <c r="K42" s="1248"/>
      <c r="L42" s="1248"/>
      <c r="M42" s="1248"/>
      <c r="N42" s="1248"/>
      <c r="O42" s="1248"/>
      <c r="P42" s="1248"/>
      <c r="Q42" s="1261"/>
      <c r="R42" s="1248"/>
      <c r="S42" s="1248"/>
      <c r="T42" s="1248"/>
      <c r="U42" s="1248"/>
      <c r="V42" s="1248"/>
      <c r="W42" s="1248"/>
      <c r="X42" s="1261"/>
      <c r="Y42" s="1278"/>
      <c r="Z42" s="1300"/>
      <c r="AA42" s="1291"/>
      <c r="AB42" s="1291"/>
      <c r="AC42" s="1296"/>
      <c r="AD42" s="1291"/>
      <c r="AE42" s="1296"/>
      <c r="AF42" s="1291"/>
      <c r="AG42" s="1257"/>
    </row>
    <row r="43" spans="1:33" ht="17.100000000000001" customHeight="1">
      <c r="A43" s="1258" t="s">
        <v>2728</v>
      </c>
      <c r="B43" s="1289" t="str">
        <f>IF(AS1&lt;&gt;"","TKC"&amp;TEXT(AS1,"yy")&amp;"建更"&amp;IF(LEFT(第三面!F4,1)="山","梨",LEFT(第三面!F4,1))&amp;AS4,"TKC"&amp;"  　"&amp;"建更"&amp;IF(LEFT(第三面!F4,1)="山","梨",LEFT(第三面!F4,1)))</f>
        <v>TKC  　建更</v>
      </c>
      <c r="C43" s="1289"/>
      <c r="D43" s="1289"/>
      <c r="E43" s="1289"/>
      <c r="F43" s="1289"/>
      <c r="G43" s="1289"/>
      <c r="H43" s="1289"/>
      <c r="I43" s="1255" t="s">
        <v>17</v>
      </c>
      <c r="J43" s="1260"/>
      <c r="K43" s="1248"/>
      <c r="L43" s="1248"/>
      <c r="M43" s="1248"/>
      <c r="N43" s="1248"/>
      <c r="O43" s="1248"/>
      <c r="P43" s="1248"/>
      <c r="Q43" s="1261"/>
      <c r="R43" s="1248"/>
      <c r="S43" s="1248"/>
      <c r="T43" s="1248"/>
      <c r="U43" s="1248"/>
      <c r="V43" s="1248"/>
      <c r="W43" s="1248"/>
      <c r="X43" s="1261"/>
      <c r="Y43" s="1258" t="s">
        <v>2728</v>
      </c>
      <c r="Z43" s="1289" t="str">
        <f>IF(AS2="","TKC"&amp;"  　"&amp;"建更"&amp;IF(LEFT(第三面!F4,1)="山","梨",LEFT(第三面!F4,1)),B43)</f>
        <v>TKC  　建更</v>
      </c>
      <c r="AA43" s="1289"/>
      <c r="AB43" s="1289"/>
      <c r="AC43" s="1289"/>
      <c r="AD43" s="1289"/>
      <c r="AE43" s="1289"/>
      <c r="AF43" s="1289"/>
      <c r="AG43" s="1255" t="s">
        <v>17</v>
      </c>
    </row>
    <row r="44" spans="1:33" ht="17.100000000000001" customHeight="1">
      <c r="A44" s="1260"/>
      <c r="B44" s="1290"/>
      <c r="C44" s="1290"/>
      <c r="D44" s="1290"/>
      <c r="E44" s="1290"/>
      <c r="F44" s="1290"/>
      <c r="G44" s="1290"/>
      <c r="H44" s="1290"/>
      <c r="I44" s="1256"/>
      <c r="J44" s="1260"/>
      <c r="K44" s="1248"/>
      <c r="L44" s="1248"/>
      <c r="M44" s="1248"/>
      <c r="N44" s="1248"/>
      <c r="O44" s="1248"/>
      <c r="P44" s="1248"/>
      <c r="Q44" s="1261"/>
      <c r="R44" s="1248"/>
      <c r="S44" s="1248"/>
      <c r="T44" s="1248"/>
      <c r="U44" s="1248"/>
      <c r="V44" s="1248"/>
      <c r="W44" s="1248"/>
      <c r="X44" s="1261"/>
      <c r="Y44" s="1260"/>
      <c r="Z44" s="1290"/>
      <c r="AA44" s="1290"/>
      <c r="AB44" s="1290"/>
      <c r="AC44" s="1290"/>
      <c r="AD44" s="1290"/>
      <c r="AE44" s="1290"/>
      <c r="AF44" s="1290"/>
      <c r="AG44" s="1256"/>
    </row>
    <row r="45" spans="1:33" ht="17.100000000000001" customHeight="1">
      <c r="A45" s="1262"/>
      <c r="B45" s="1299"/>
      <c r="C45" s="1299"/>
      <c r="D45" s="1299"/>
      <c r="E45" s="1299"/>
      <c r="F45" s="1299"/>
      <c r="G45" s="1299"/>
      <c r="H45" s="1299"/>
      <c r="I45" s="1257"/>
      <c r="J45" s="1260"/>
      <c r="K45" s="1248"/>
      <c r="L45" s="1248"/>
      <c r="M45" s="1248"/>
      <c r="N45" s="1248"/>
      <c r="O45" s="1248"/>
      <c r="P45" s="1248"/>
      <c r="Q45" s="1261"/>
      <c r="R45" s="1248"/>
      <c r="S45" s="1248"/>
      <c r="T45" s="1248"/>
      <c r="U45" s="1248"/>
      <c r="V45" s="1248"/>
      <c r="W45" s="1248"/>
      <c r="X45" s="1261"/>
      <c r="Y45" s="1262"/>
      <c r="Z45" s="1299"/>
      <c r="AA45" s="1299"/>
      <c r="AB45" s="1299"/>
      <c r="AC45" s="1299"/>
      <c r="AD45" s="1299"/>
      <c r="AE45" s="1299"/>
      <c r="AF45" s="1299"/>
      <c r="AG45" s="1257"/>
    </row>
    <row r="46" spans="1:33" ht="17.100000000000001" customHeight="1">
      <c r="A46" s="1258" t="s">
        <v>2738</v>
      </c>
      <c r="B46" s="1247"/>
      <c r="C46" s="1247"/>
      <c r="D46" s="1247" t="str">
        <f>IF(AS3="","",AS3)</f>
        <v/>
      </c>
      <c r="E46" s="1247"/>
      <c r="F46" s="1247"/>
      <c r="G46" s="1247"/>
      <c r="H46" s="1247"/>
      <c r="I46" s="1259"/>
      <c r="J46" s="1260"/>
      <c r="K46" s="1248"/>
      <c r="L46" s="1248"/>
      <c r="M46" s="1248"/>
      <c r="N46" s="1248"/>
      <c r="O46" s="1248"/>
      <c r="P46" s="1248"/>
      <c r="Q46" s="1261"/>
      <c r="R46" s="1248"/>
      <c r="S46" s="1248"/>
      <c r="T46" s="1248"/>
      <c r="U46" s="1248"/>
      <c r="V46" s="1248"/>
      <c r="W46" s="1248"/>
      <c r="X46" s="1261"/>
      <c r="Y46" s="1258" t="s">
        <v>2729</v>
      </c>
      <c r="Z46" s="1247"/>
      <c r="AA46" s="1247"/>
      <c r="AB46" s="1247" t="str">
        <f>IF(AS2="","",D46)</f>
        <v/>
      </c>
      <c r="AC46" s="1247"/>
      <c r="AD46" s="1247"/>
      <c r="AE46" s="1247"/>
      <c r="AF46" s="1247"/>
      <c r="AG46" s="1259"/>
    </row>
    <row r="47" spans="1:33" ht="17.100000000000001" customHeight="1">
      <c r="A47" s="1260"/>
      <c r="B47" s="1248"/>
      <c r="C47" s="1248"/>
      <c r="D47" s="1248"/>
      <c r="E47" s="1248"/>
      <c r="F47" s="1248"/>
      <c r="G47" s="1248"/>
      <c r="H47" s="1248"/>
      <c r="I47" s="1261"/>
      <c r="J47" s="1260"/>
      <c r="K47" s="1248"/>
      <c r="L47" s="1248"/>
      <c r="M47" s="1248"/>
      <c r="N47" s="1248"/>
      <c r="O47" s="1248"/>
      <c r="P47" s="1248"/>
      <c r="Q47" s="1261"/>
      <c r="R47" s="1248"/>
      <c r="S47" s="1248"/>
      <c r="T47" s="1248"/>
      <c r="U47" s="1248"/>
      <c r="V47" s="1248"/>
      <c r="W47" s="1248"/>
      <c r="X47" s="1261"/>
      <c r="Y47" s="1260"/>
      <c r="Z47" s="1248"/>
      <c r="AA47" s="1248"/>
      <c r="AB47" s="1248"/>
      <c r="AC47" s="1248"/>
      <c r="AD47" s="1248"/>
      <c r="AE47" s="1248"/>
      <c r="AF47" s="1248"/>
      <c r="AG47" s="1261"/>
    </row>
    <row r="48" spans="1:33" ht="17.100000000000001" customHeight="1">
      <c r="A48" s="1262"/>
      <c r="B48" s="1249"/>
      <c r="C48" s="1249"/>
      <c r="D48" s="1249"/>
      <c r="E48" s="1249"/>
      <c r="F48" s="1249"/>
      <c r="G48" s="1249"/>
      <c r="H48" s="1249"/>
      <c r="I48" s="1263"/>
      <c r="J48" s="1262"/>
      <c r="K48" s="1249"/>
      <c r="L48" s="1249"/>
      <c r="M48" s="1249"/>
      <c r="N48" s="1249"/>
      <c r="O48" s="1249"/>
      <c r="P48" s="1249"/>
      <c r="Q48" s="1263"/>
      <c r="R48" s="1249"/>
      <c r="S48" s="1249"/>
      <c r="T48" s="1249"/>
      <c r="U48" s="1249"/>
      <c r="V48" s="1249"/>
      <c r="W48" s="1249"/>
      <c r="X48" s="1263"/>
      <c r="Y48" s="1262"/>
      <c r="Z48" s="1249"/>
      <c r="AA48" s="1249"/>
      <c r="AB48" s="1249"/>
      <c r="AC48" s="1249"/>
      <c r="AD48" s="1249"/>
      <c r="AE48" s="1249"/>
      <c r="AF48" s="1249"/>
      <c r="AG48" s="1263"/>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4">
    <mergeCell ref="AC40:AC42"/>
    <mergeCell ref="A40:B42"/>
    <mergeCell ref="C40:D42"/>
    <mergeCell ref="E40:E42"/>
    <mergeCell ref="F40:F42"/>
    <mergeCell ref="G40:G42"/>
    <mergeCell ref="H40:H42"/>
    <mergeCell ref="I40:I42"/>
    <mergeCell ref="A46:C48"/>
    <mergeCell ref="D46:I48"/>
    <mergeCell ref="A43:A45"/>
    <mergeCell ref="B43:H45"/>
    <mergeCell ref="I43:I45"/>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A35:E35"/>
    <mergeCell ref="A36:AG36"/>
    <mergeCell ref="J30:K30"/>
    <mergeCell ref="N25:P25"/>
    <mergeCell ref="R25:AF25"/>
    <mergeCell ref="R26:AF26"/>
    <mergeCell ref="J29:AG29"/>
    <mergeCell ref="A37:E39"/>
    <mergeCell ref="F37:I39"/>
    <mergeCell ref="J37:Q39"/>
    <mergeCell ref="R37:X39"/>
    <mergeCell ref="Y37:AG39"/>
    <mergeCell ref="AI18:AJ18"/>
    <mergeCell ref="N19:P19"/>
    <mergeCell ref="T19:AF19"/>
    <mergeCell ref="T20:AF20"/>
    <mergeCell ref="T23:AF23"/>
    <mergeCell ref="T22:AF22"/>
    <mergeCell ref="A16:AG16"/>
    <mergeCell ref="Z18:AA18"/>
    <mergeCell ref="A1:AG1"/>
    <mergeCell ref="A5:AG5"/>
    <mergeCell ref="A8:AG8"/>
    <mergeCell ref="A11:AG13"/>
    <mergeCell ref="A15:AG15"/>
  </mergeCells>
  <phoneticPr fontId="1"/>
  <dataValidations count="1">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536" t="s">
        <v>2482</v>
      </c>
      <c r="B1" s="1536"/>
      <c r="C1" s="1536"/>
      <c r="D1" s="1536"/>
      <c r="E1" s="1536"/>
      <c r="F1" s="1536"/>
      <c r="G1" s="1536"/>
      <c r="H1" s="1536"/>
      <c r="I1" s="1536"/>
      <c r="J1" s="1536"/>
      <c r="K1" s="1536"/>
      <c r="L1" s="1536"/>
      <c r="M1" s="1536"/>
      <c r="N1" s="1536"/>
      <c r="O1" s="1536"/>
      <c r="P1" s="1536"/>
      <c r="Q1" s="1536"/>
      <c r="R1" s="1536"/>
      <c r="S1" s="1536"/>
      <c r="T1" s="1536"/>
      <c r="U1" s="1536"/>
      <c r="V1" s="1536"/>
      <c r="W1" s="1536"/>
      <c r="X1" s="1536"/>
      <c r="Y1" s="1536"/>
      <c r="Z1" s="1536"/>
      <c r="AA1" s="1536"/>
      <c r="AB1" s="1536"/>
      <c r="AC1" s="1536"/>
      <c r="AD1" s="1536"/>
      <c r="AE1" s="1536"/>
      <c r="AF1" s="1536"/>
      <c r="AG1" s="1536"/>
      <c r="AH1" s="1536"/>
      <c r="AI1" s="1536"/>
      <c r="AJ1" s="1536"/>
      <c r="AK1" s="1536"/>
      <c r="AL1" s="1536"/>
      <c r="AM1" s="241"/>
    </row>
    <row r="2" spans="1:39" ht="15" customHeight="1">
      <c r="A2" s="1536"/>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241"/>
    </row>
    <row r="3" spans="1:39" ht="15" customHeight="1">
      <c r="A3" s="1536"/>
      <c r="B3" s="1536"/>
      <c r="C3" s="1536"/>
      <c r="D3" s="1536"/>
      <c r="E3" s="1536"/>
      <c r="F3" s="1536"/>
      <c r="G3" s="1536"/>
      <c r="H3" s="1536"/>
      <c r="I3" s="1536"/>
      <c r="J3" s="1536"/>
      <c r="K3" s="1536"/>
      <c r="L3" s="1536"/>
      <c r="M3" s="1536"/>
      <c r="N3" s="1536"/>
      <c r="O3" s="1536"/>
      <c r="P3" s="1536"/>
      <c r="Q3" s="1536"/>
      <c r="R3" s="1536"/>
      <c r="S3" s="1536"/>
      <c r="T3" s="1536"/>
      <c r="U3" s="1536"/>
      <c r="V3" s="1536"/>
      <c r="W3" s="1536"/>
      <c r="X3" s="1536"/>
      <c r="Y3" s="1536"/>
      <c r="Z3" s="1536"/>
      <c r="AA3" s="1536"/>
      <c r="AB3" s="1536"/>
      <c r="AC3" s="1536"/>
      <c r="AD3" s="1536"/>
      <c r="AE3" s="1536"/>
      <c r="AF3" s="1536"/>
      <c r="AG3" s="1536"/>
      <c r="AH3" s="1536"/>
      <c r="AI3" s="1536"/>
      <c r="AJ3" s="1536"/>
      <c r="AK3" s="1536"/>
      <c r="AL3" s="1536"/>
      <c r="AM3" s="241"/>
    </row>
    <row r="4" spans="1:39" ht="15" customHeight="1">
      <c r="A4" s="1536"/>
      <c r="B4" s="1536"/>
      <c r="C4" s="1536"/>
      <c r="D4" s="1536"/>
      <c r="E4" s="1536"/>
      <c r="F4" s="1536"/>
      <c r="G4" s="1536"/>
      <c r="H4" s="1536"/>
      <c r="I4" s="1536"/>
      <c r="J4" s="1536"/>
      <c r="K4" s="1536"/>
      <c r="L4" s="1536"/>
      <c r="M4" s="1536"/>
      <c r="N4" s="1536"/>
      <c r="O4" s="1536"/>
      <c r="P4" s="1536"/>
      <c r="Q4" s="1536"/>
      <c r="R4" s="1536"/>
      <c r="S4" s="1536"/>
      <c r="T4" s="1536"/>
      <c r="U4" s="1536"/>
      <c r="V4" s="1536"/>
      <c r="W4" s="1536"/>
      <c r="X4" s="1536"/>
      <c r="Y4" s="1536"/>
      <c r="Z4" s="1536"/>
      <c r="AA4" s="1536"/>
      <c r="AB4" s="1536"/>
      <c r="AC4" s="1536"/>
      <c r="AD4" s="1536"/>
      <c r="AE4" s="1536"/>
      <c r="AF4" s="1536"/>
      <c r="AG4" s="1536"/>
      <c r="AH4" s="1536"/>
      <c r="AI4" s="1536"/>
      <c r="AJ4" s="1536"/>
      <c r="AK4" s="1536"/>
      <c r="AL4" s="1536"/>
      <c r="AM4" s="241"/>
    </row>
    <row r="5" spans="1:39" ht="15" customHeight="1">
      <c r="A5" s="1536"/>
      <c r="B5" s="1536"/>
      <c r="C5" s="1536"/>
      <c r="D5" s="1536"/>
      <c r="E5" s="1536"/>
      <c r="F5" s="1536"/>
      <c r="G5" s="1536"/>
      <c r="H5" s="1536"/>
      <c r="I5" s="1536"/>
      <c r="J5" s="1536"/>
      <c r="K5" s="1536"/>
      <c r="L5" s="1536"/>
      <c r="M5" s="1536"/>
      <c r="N5" s="1536"/>
      <c r="O5" s="1536"/>
      <c r="P5" s="1536"/>
      <c r="Q5" s="1536"/>
      <c r="R5" s="1536"/>
      <c r="S5" s="1536"/>
      <c r="T5" s="1536"/>
      <c r="U5" s="1536"/>
      <c r="V5" s="1536"/>
      <c r="W5" s="1536"/>
      <c r="X5" s="1536"/>
      <c r="Y5" s="1536"/>
      <c r="Z5" s="1536"/>
      <c r="AA5" s="1536"/>
      <c r="AB5" s="1536"/>
      <c r="AC5" s="1536"/>
      <c r="AD5" s="1536"/>
      <c r="AE5" s="1536"/>
      <c r="AF5" s="1536"/>
      <c r="AG5" s="1536"/>
      <c r="AH5" s="1536"/>
      <c r="AI5" s="1536"/>
      <c r="AJ5" s="1536"/>
      <c r="AK5" s="1536"/>
      <c r="AL5" s="1536"/>
      <c r="AM5" s="241"/>
    </row>
    <row r="6" spans="1:39" ht="15" customHeight="1">
      <c r="A6" s="1536"/>
      <c r="B6" s="1536"/>
      <c r="C6" s="1536"/>
      <c r="D6" s="1536"/>
      <c r="E6" s="1536"/>
      <c r="F6" s="1536"/>
      <c r="G6" s="1536"/>
      <c r="H6" s="1536"/>
      <c r="I6" s="1536"/>
      <c r="J6" s="1536"/>
      <c r="K6" s="1536"/>
      <c r="L6" s="1536"/>
      <c r="M6" s="1536"/>
      <c r="N6" s="1536"/>
      <c r="O6" s="1536"/>
      <c r="P6" s="1536"/>
      <c r="Q6" s="1536"/>
      <c r="R6" s="1536"/>
      <c r="S6" s="1536"/>
      <c r="T6" s="1536"/>
      <c r="U6" s="1536"/>
      <c r="V6" s="1536"/>
      <c r="W6" s="1536"/>
      <c r="X6" s="1536"/>
      <c r="Y6" s="1536"/>
      <c r="Z6" s="1536"/>
      <c r="AA6" s="1536"/>
      <c r="AB6" s="1536"/>
      <c r="AC6" s="1536"/>
      <c r="AD6" s="1536"/>
      <c r="AE6" s="1536"/>
      <c r="AF6" s="1536"/>
      <c r="AG6" s="1536"/>
      <c r="AH6" s="1536"/>
      <c r="AI6" s="1536"/>
      <c r="AJ6" s="1536"/>
      <c r="AK6" s="1536"/>
      <c r="AL6" s="1536"/>
      <c r="AM6" s="241"/>
    </row>
    <row r="7" spans="1:39" ht="15" customHeight="1">
      <c r="A7" s="1536"/>
      <c r="B7" s="1536"/>
      <c r="C7" s="1536"/>
      <c r="D7" s="1536"/>
      <c r="E7" s="1536"/>
      <c r="F7" s="1536"/>
      <c r="G7" s="1536"/>
      <c r="H7" s="1536"/>
      <c r="I7" s="1536"/>
      <c r="J7" s="1536"/>
      <c r="K7" s="1536"/>
      <c r="L7" s="1536"/>
      <c r="M7" s="1536"/>
      <c r="N7" s="1536"/>
      <c r="O7" s="1536"/>
      <c r="P7" s="1536"/>
      <c r="Q7" s="1536"/>
      <c r="R7" s="1536"/>
      <c r="S7" s="1536"/>
      <c r="T7" s="1536"/>
      <c r="U7" s="1536"/>
      <c r="V7" s="1536"/>
      <c r="W7" s="1536"/>
      <c r="X7" s="1536"/>
      <c r="Y7" s="1536"/>
      <c r="Z7" s="1536"/>
      <c r="AA7" s="1536"/>
      <c r="AB7" s="1536"/>
      <c r="AC7" s="1536"/>
      <c r="AD7" s="1536"/>
      <c r="AE7" s="1536"/>
      <c r="AF7" s="1536"/>
      <c r="AG7" s="1536"/>
      <c r="AH7" s="1536"/>
      <c r="AI7" s="1536"/>
      <c r="AJ7" s="1536"/>
      <c r="AK7" s="1536"/>
      <c r="AL7" s="1536"/>
      <c r="AM7" s="241"/>
    </row>
    <row r="8" spans="1:39" ht="15" customHeight="1">
      <c r="A8" s="1536"/>
      <c r="B8" s="1536"/>
      <c r="C8" s="1536"/>
      <c r="D8" s="1536"/>
      <c r="E8" s="1536"/>
      <c r="F8" s="1536"/>
      <c r="G8" s="1536"/>
      <c r="H8" s="1536"/>
      <c r="I8" s="1536"/>
      <c r="J8" s="1536"/>
      <c r="K8" s="1536"/>
      <c r="L8" s="1536"/>
      <c r="M8" s="1536"/>
      <c r="N8" s="1536"/>
      <c r="O8" s="1536"/>
      <c r="P8" s="1536"/>
      <c r="Q8" s="1536"/>
      <c r="R8" s="1536"/>
      <c r="S8" s="1536"/>
      <c r="T8" s="1536"/>
      <c r="U8" s="1536"/>
      <c r="V8" s="1536"/>
      <c r="W8" s="1536"/>
      <c r="X8" s="1536"/>
      <c r="Y8" s="1536"/>
      <c r="Z8" s="1536"/>
      <c r="AA8" s="1536"/>
      <c r="AB8" s="1536"/>
      <c r="AC8" s="1536"/>
      <c r="AD8" s="1536"/>
      <c r="AE8" s="1536"/>
      <c r="AF8" s="1536"/>
      <c r="AG8" s="1536"/>
      <c r="AH8" s="1536"/>
      <c r="AI8" s="1536"/>
      <c r="AJ8" s="1536"/>
      <c r="AK8" s="1536"/>
      <c r="AL8" s="1536"/>
      <c r="AM8" s="241"/>
    </row>
    <row r="9" spans="1:39" ht="15" customHeight="1">
      <c r="A9" s="1536"/>
      <c r="B9" s="1536"/>
      <c r="C9" s="1536"/>
      <c r="D9" s="1536"/>
      <c r="E9" s="1536"/>
      <c r="F9" s="1536"/>
      <c r="G9" s="1536"/>
      <c r="H9" s="1536"/>
      <c r="I9" s="1536"/>
      <c r="J9" s="1536"/>
      <c r="K9" s="1536"/>
      <c r="L9" s="1536"/>
      <c r="M9" s="1536"/>
      <c r="N9" s="1536"/>
      <c r="O9" s="1536"/>
      <c r="P9" s="1536"/>
      <c r="Q9" s="1536"/>
      <c r="R9" s="1536"/>
      <c r="S9" s="1536"/>
      <c r="T9" s="1536"/>
      <c r="U9" s="1536"/>
      <c r="V9" s="1536"/>
      <c r="W9" s="1536"/>
      <c r="X9" s="1536"/>
      <c r="Y9" s="1536"/>
      <c r="Z9" s="1536"/>
      <c r="AA9" s="1536"/>
      <c r="AB9" s="1536"/>
      <c r="AC9" s="1536"/>
      <c r="AD9" s="1536"/>
      <c r="AE9" s="1536"/>
      <c r="AF9" s="1536"/>
      <c r="AG9" s="1536"/>
      <c r="AH9" s="1536"/>
      <c r="AI9" s="1536"/>
      <c r="AJ9" s="1536"/>
      <c r="AK9" s="1536"/>
      <c r="AL9" s="1536"/>
      <c r="AM9" s="241"/>
    </row>
    <row r="10" spans="1:39" ht="15" customHeight="1">
      <c r="A10" s="1536"/>
      <c r="B10" s="1536"/>
      <c r="C10" s="1536"/>
      <c r="D10" s="1536"/>
      <c r="E10" s="1536"/>
      <c r="F10" s="1536"/>
      <c r="G10" s="1536"/>
      <c r="H10" s="1536"/>
      <c r="I10" s="1536"/>
      <c r="J10" s="1536"/>
      <c r="K10" s="1536"/>
      <c r="L10" s="1536"/>
      <c r="M10" s="1536"/>
      <c r="N10" s="1536"/>
      <c r="O10" s="1536"/>
      <c r="P10" s="1536"/>
      <c r="Q10" s="1536"/>
      <c r="R10" s="1536"/>
      <c r="S10" s="1536"/>
      <c r="T10" s="1536"/>
      <c r="U10" s="1536"/>
      <c r="V10" s="1536"/>
      <c r="W10" s="1536"/>
      <c r="X10" s="1536"/>
      <c r="Y10" s="1536"/>
      <c r="Z10" s="1536"/>
      <c r="AA10" s="1536"/>
      <c r="AB10" s="1536"/>
      <c r="AC10" s="1536"/>
      <c r="AD10" s="1536"/>
      <c r="AE10" s="1536"/>
      <c r="AF10" s="1536"/>
      <c r="AG10" s="1536"/>
      <c r="AH10" s="1536"/>
      <c r="AI10" s="1536"/>
      <c r="AJ10" s="1536"/>
      <c r="AK10" s="1536"/>
      <c r="AL10" s="1536"/>
      <c r="AM10" s="241"/>
    </row>
    <row r="11" spans="1:39" ht="15" customHeight="1">
      <c r="A11" s="1536"/>
      <c r="B11" s="1536"/>
      <c r="C11" s="1536"/>
      <c r="D11" s="1536"/>
      <c r="E11" s="1536"/>
      <c r="F11" s="1536"/>
      <c r="G11" s="1536"/>
      <c r="H11" s="1536"/>
      <c r="I11" s="1536"/>
      <c r="J11" s="1536"/>
      <c r="K11" s="1536"/>
      <c r="L11" s="1536"/>
      <c r="M11" s="1536"/>
      <c r="N11" s="1536"/>
      <c r="O11" s="1536"/>
      <c r="P11" s="1536"/>
      <c r="Q11" s="1536"/>
      <c r="R11" s="1536"/>
      <c r="S11" s="1536"/>
      <c r="T11" s="1536"/>
      <c r="U11" s="1536"/>
      <c r="V11" s="1536"/>
      <c r="W11" s="1536"/>
      <c r="X11" s="1536"/>
      <c r="Y11" s="1536"/>
      <c r="Z11" s="1536"/>
      <c r="AA11" s="1536"/>
      <c r="AB11" s="1536"/>
      <c r="AC11" s="1536"/>
      <c r="AD11" s="1536"/>
      <c r="AE11" s="1536"/>
      <c r="AF11" s="1536"/>
      <c r="AG11" s="1536"/>
      <c r="AH11" s="1536"/>
      <c r="AI11" s="1536"/>
      <c r="AJ11" s="1536"/>
      <c r="AK11" s="1536"/>
      <c r="AL11" s="1536"/>
      <c r="AM11" s="241"/>
    </row>
    <row r="12" spans="1:39" ht="15" customHeight="1">
      <c r="A12" s="1536"/>
      <c r="B12" s="1536"/>
      <c r="C12" s="1536"/>
      <c r="D12" s="1536"/>
      <c r="E12" s="1536"/>
      <c r="F12" s="1536"/>
      <c r="G12" s="1536"/>
      <c r="H12" s="1536"/>
      <c r="I12" s="1536"/>
      <c r="J12" s="1536"/>
      <c r="K12" s="1536"/>
      <c r="L12" s="1536"/>
      <c r="M12" s="1536"/>
      <c r="N12" s="1536"/>
      <c r="O12" s="1536"/>
      <c r="P12" s="1536"/>
      <c r="Q12" s="1536"/>
      <c r="R12" s="1536"/>
      <c r="S12" s="1536"/>
      <c r="T12" s="1536"/>
      <c r="U12" s="1536"/>
      <c r="V12" s="1536"/>
      <c r="W12" s="1536"/>
      <c r="X12" s="1536"/>
      <c r="Y12" s="1536"/>
      <c r="Z12" s="1536"/>
      <c r="AA12" s="1536"/>
      <c r="AB12" s="1536"/>
      <c r="AC12" s="1536"/>
      <c r="AD12" s="1536"/>
      <c r="AE12" s="1536"/>
      <c r="AF12" s="1536"/>
      <c r="AG12" s="1536"/>
      <c r="AH12" s="1536"/>
      <c r="AI12" s="1536"/>
      <c r="AJ12" s="1536"/>
      <c r="AK12" s="1536"/>
      <c r="AL12" s="1536"/>
      <c r="AM12" s="241"/>
    </row>
    <row r="13" spans="1:39" ht="15" customHeight="1">
      <c r="A13" s="1536"/>
      <c r="B13" s="1536"/>
      <c r="C13" s="1536"/>
      <c r="D13" s="1536"/>
      <c r="E13" s="1536"/>
      <c r="F13" s="1536"/>
      <c r="G13" s="1536"/>
      <c r="H13" s="1536"/>
      <c r="I13" s="1536"/>
      <c r="J13" s="1536"/>
      <c r="K13" s="1536"/>
      <c r="L13" s="1536"/>
      <c r="M13" s="1536"/>
      <c r="N13" s="1536"/>
      <c r="O13" s="1536"/>
      <c r="P13" s="1536"/>
      <c r="Q13" s="1536"/>
      <c r="R13" s="1536"/>
      <c r="S13" s="1536"/>
      <c r="T13" s="1536"/>
      <c r="U13" s="1536"/>
      <c r="V13" s="1536"/>
      <c r="W13" s="1536"/>
      <c r="X13" s="1536"/>
      <c r="Y13" s="1536"/>
      <c r="Z13" s="1536"/>
      <c r="AA13" s="1536"/>
      <c r="AB13" s="1536"/>
      <c r="AC13" s="1536"/>
      <c r="AD13" s="1536"/>
      <c r="AE13" s="1536"/>
      <c r="AF13" s="1536"/>
      <c r="AG13" s="1536"/>
      <c r="AH13" s="1536"/>
      <c r="AI13" s="1536"/>
      <c r="AJ13" s="1536"/>
      <c r="AK13" s="1536"/>
      <c r="AL13" s="1536"/>
      <c r="AM13" s="241"/>
    </row>
    <row r="14" spans="1:39" ht="15" customHeight="1">
      <c r="A14" s="1536"/>
      <c r="B14" s="1536"/>
      <c r="C14" s="1536"/>
      <c r="D14" s="1536"/>
      <c r="E14" s="1536"/>
      <c r="F14" s="1536"/>
      <c r="G14" s="1536"/>
      <c r="H14" s="1536"/>
      <c r="I14" s="1536"/>
      <c r="J14" s="1536"/>
      <c r="K14" s="1536"/>
      <c r="L14" s="1536"/>
      <c r="M14" s="1536"/>
      <c r="N14" s="1536"/>
      <c r="O14" s="1536"/>
      <c r="P14" s="1536"/>
      <c r="Q14" s="1536"/>
      <c r="R14" s="1536"/>
      <c r="S14" s="1536"/>
      <c r="T14" s="1536"/>
      <c r="U14" s="1536"/>
      <c r="V14" s="1536"/>
      <c r="W14" s="1536"/>
      <c r="X14" s="1536"/>
      <c r="Y14" s="1536"/>
      <c r="Z14" s="1536"/>
      <c r="AA14" s="1536"/>
      <c r="AB14" s="1536"/>
      <c r="AC14" s="1536"/>
      <c r="AD14" s="1536"/>
      <c r="AE14" s="1536"/>
      <c r="AF14" s="1536"/>
      <c r="AG14" s="1536"/>
      <c r="AH14" s="1536"/>
      <c r="AI14" s="1536"/>
      <c r="AJ14" s="1536"/>
      <c r="AK14" s="1536"/>
      <c r="AL14" s="1536"/>
      <c r="AM14" s="241"/>
    </row>
    <row r="15" spans="1:39" ht="15" customHeight="1">
      <c r="A15" s="1536"/>
      <c r="B15" s="1536"/>
      <c r="C15" s="1536"/>
      <c r="D15" s="1536"/>
      <c r="E15" s="1536"/>
      <c r="F15" s="1536"/>
      <c r="G15" s="1536"/>
      <c r="H15" s="1536"/>
      <c r="I15" s="1536"/>
      <c r="J15" s="1536"/>
      <c r="K15" s="1536"/>
      <c r="L15" s="1536"/>
      <c r="M15" s="1536"/>
      <c r="N15" s="1536"/>
      <c r="O15" s="1536"/>
      <c r="P15" s="1536"/>
      <c r="Q15" s="1536"/>
      <c r="R15" s="1536"/>
      <c r="S15" s="1536"/>
      <c r="T15" s="1536"/>
      <c r="U15" s="1536"/>
      <c r="V15" s="1536"/>
      <c r="W15" s="1536"/>
      <c r="X15" s="1536"/>
      <c r="Y15" s="1536"/>
      <c r="Z15" s="1536"/>
      <c r="AA15" s="1536"/>
      <c r="AB15" s="1536"/>
      <c r="AC15" s="1536"/>
      <c r="AD15" s="1536"/>
      <c r="AE15" s="1536"/>
      <c r="AF15" s="1536"/>
      <c r="AG15" s="1536"/>
      <c r="AH15" s="1536"/>
      <c r="AI15" s="1536"/>
      <c r="AJ15" s="1536"/>
      <c r="AK15" s="1536"/>
      <c r="AL15" s="1536"/>
      <c r="AM15" s="241"/>
    </row>
    <row r="16" spans="1:39" ht="15" customHeight="1">
      <c r="A16" s="1536"/>
      <c r="B16" s="1536"/>
      <c r="C16" s="1536"/>
      <c r="D16" s="1536"/>
      <c r="E16" s="1536"/>
      <c r="F16" s="1536"/>
      <c r="G16" s="1536"/>
      <c r="H16" s="1536"/>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c r="AK16" s="1536"/>
      <c r="AL16" s="1536"/>
      <c r="AM16" s="241"/>
    </row>
    <row r="17" spans="1:39" ht="15" customHeight="1">
      <c r="A17" s="1536"/>
      <c r="B17" s="1536"/>
      <c r="C17" s="1536"/>
      <c r="D17" s="1536"/>
      <c r="E17" s="1536"/>
      <c r="F17" s="1536"/>
      <c r="G17" s="1536"/>
      <c r="H17" s="1536"/>
      <c r="I17" s="1536"/>
      <c r="J17" s="1536"/>
      <c r="K17" s="1536"/>
      <c r="L17" s="1536"/>
      <c r="M17" s="1536"/>
      <c r="N17" s="1536"/>
      <c r="O17" s="1536"/>
      <c r="P17" s="1536"/>
      <c r="Q17" s="1536"/>
      <c r="R17" s="1536"/>
      <c r="S17" s="1536"/>
      <c r="T17" s="1536"/>
      <c r="U17" s="1536"/>
      <c r="V17" s="1536"/>
      <c r="W17" s="1536"/>
      <c r="X17" s="1536"/>
      <c r="Y17" s="1536"/>
      <c r="Z17" s="1536"/>
      <c r="AA17" s="1536"/>
      <c r="AB17" s="1536"/>
      <c r="AC17" s="1536"/>
      <c r="AD17" s="1536"/>
      <c r="AE17" s="1536"/>
      <c r="AF17" s="1536"/>
      <c r="AG17" s="1536"/>
      <c r="AH17" s="1536"/>
      <c r="AI17" s="1536"/>
      <c r="AJ17" s="1536"/>
      <c r="AK17" s="1536"/>
      <c r="AL17" s="1536"/>
      <c r="AM17" s="241"/>
    </row>
    <row r="18" spans="1:39" ht="15" customHeight="1">
      <c r="A18" s="1536"/>
      <c r="B18" s="1536"/>
      <c r="C18" s="1536"/>
      <c r="D18" s="1536"/>
      <c r="E18" s="1536"/>
      <c r="F18" s="1536"/>
      <c r="G18" s="1536"/>
      <c r="H18" s="1536"/>
      <c r="I18" s="1536"/>
      <c r="J18" s="1536"/>
      <c r="K18" s="1536"/>
      <c r="L18" s="1536"/>
      <c r="M18" s="1536"/>
      <c r="N18" s="1536"/>
      <c r="O18" s="1536"/>
      <c r="P18" s="1536"/>
      <c r="Q18" s="1536"/>
      <c r="R18" s="1536"/>
      <c r="S18" s="1536"/>
      <c r="T18" s="1536"/>
      <c r="U18" s="1536"/>
      <c r="V18" s="1536"/>
      <c r="W18" s="1536"/>
      <c r="X18" s="1536"/>
      <c r="Y18" s="1536"/>
      <c r="Z18" s="1536"/>
      <c r="AA18" s="1536"/>
      <c r="AB18" s="1536"/>
      <c r="AC18" s="1536"/>
      <c r="AD18" s="1536"/>
      <c r="AE18" s="1536"/>
      <c r="AF18" s="1536"/>
      <c r="AG18" s="1536"/>
      <c r="AH18" s="1536"/>
      <c r="AI18" s="1536"/>
      <c r="AJ18" s="1536"/>
      <c r="AK18" s="1536"/>
      <c r="AL18" s="1536"/>
      <c r="AM18" s="241"/>
    </row>
    <row r="19" spans="1:39" ht="9.6" customHeight="1">
      <c r="A19" s="1536"/>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602" t="s">
        <v>2276</v>
      </c>
      <c r="C21" s="1603"/>
      <c r="D21" s="1603"/>
      <c r="E21" s="1603"/>
      <c r="F21" s="1603"/>
      <c r="G21" s="1603"/>
      <c r="H21" s="1603"/>
      <c r="I21" s="1603"/>
      <c r="J21" s="1603"/>
      <c r="K21" s="1603"/>
      <c r="L21" s="1603"/>
      <c r="M21" s="1603"/>
      <c r="N21" s="1603"/>
      <c r="O21" s="1603"/>
      <c r="P21" s="1603"/>
      <c r="Q21" s="1603"/>
      <c r="R21" s="1603"/>
      <c r="S21" s="1603"/>
      <c r="T21" s="1603"/>
      <c r="U21" s="1603"/>
      <c r="V21" s="1603"/>
      <c r="W21" s="1603"/>
      <c r="X21" s="1603"/>
      <c r="Y21" s="1603"/>
      <c r="Z21" s="1603"/>
      <c r="AA21" s="1603"/>
      <c r="AB21" s="1603"/>
      <c r="AC21" s="1603"/>
      <c r="AD21" s="1603"/>
      <c r="AE21" s="1607"/>
      <c r="AF21" s="1532" t="s">
        <v>2170</v>
      </c>
      <c r="AG21" s="1523"/>
      <c r="AH21" s="1523"/>
      <c r="AI21" s="1523"/>
      <c r="AJ21" s="1523"/>
      <c r="AK21" s="1523"/>
      <c r="AL21" s="177"/>
      <c r="AM21" s="4"/>
    </row>
    <row r="22" spans="1:39" ht="27" customHeight="1">
      <c r="A22" s="4"/>
      <c r="B22" s="1676" t="s">
        <v>2278</v>
      </c>
      <c r="C22" s="1676"/>
      <c r="D22" s="1676"/>
      <c r="E22" s="1676"/>
      <c r="F22" s="1676"/>
      <c r="G22" s="1676"/>
      <c r="H22" s="1676"/>
      <c r="I22" s="1676"/>
      <c r="J22" s="1676" t="s">
        <v>2280</v>
      </c>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02" t="s">
        <v>2281</v>
      </c>
      <c r="AG22" s="1603"/>
      <c r="AH22" s="1603"/>
      <c r="AI22" s="1603"/>
      <c r="AJ22" s="1603"/>
      <c r="AK22" s="1603"/>
      <c r="AL22" s="202"/>
      <c r="AM22" s="4"/>
    </row>
    <row r="23" spans="1:39" ht="27" customHeight="1">
      <c r="A23" s="4"/>
      <c r="B23" s="1676" t="s">
        <v>2279</v>
      </c>
      <c r="C23" s="1676"/>
      <c r="D23" s="1676"/>
      <c r="E23" s="1676"/>
      <c r="F23" s="1676"/>
      <c r="G23" s="1676"/>
      <c r="H23" s="1676"/>
      <c r="I23" s="1676"/>
      <c r="J23" s="1677" t="s">
        <v>2293</v>
      </c>
      <c r="K23" s="1678"/>
      <c r="L23" s="1678"/>
      <c r="M23" s="1678"/>
      <c r="N23" s="1678"/>
      <c r="O23" s="1678"/>
      <c r="P23" s="1678"/>
      <c r="Q23" s="1678"/>
      <c r="R23" s="1678"/>
      <c r="S23" s="1678"/>
      <c r="T23" s="1678"/>
      <c r="U23" s="1678"/>
      <c r="V23" s="1678"/>
      <c r="W23" s="1678"/>
      <c r="X23" s="1678"/>
      <c r="Y23" s="1678"/>
      <c r="Z23" s="1678"/>
      <c r="AA23" s="1678"/>
      <c r="AB23" s="1678"/>
      <c r="AC23" s="1678"/>
      <c r="AD23" s="1678"/>
      <c r="AE23" s="1679"/>
      <c r="AF23" s="1602" t="s">
        <v>2282</v>
      </c>
      <c r="AG23" s="1603"/>
      <c r="AH23" s="1603"/>
      <c r="AI23" s="1603"/>
      <c r="AJ23" s="1603"/>
      <c r="AK23" s="1603"/>
      <c r="AL23" s="202"/>
      <c r="AM23" s="4"/>
    </row>
    <row r="24" spans="1:39" ht="24" customHeight="1">
      <c r="A24" s="1680" t="s">
        <v>2468</v>
      </c>
      <c r="B24" s="1680"/>
      <c r="C24" s="1680"/>
      <c r="D24" s="1680"/>
      <c r="E24" s="1680"/>
      <c r="F24" s="1680"/>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4"/>
    </row>
    <row r="25" spans="1:39" ht="26.1" customHeight="1">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680"/>
      <c r="AM25" s="4"/>
    </row>
    <row r="26" spans="1:39" ht="27" customHeight="1">
      <c r="A26" s="4"/>
      <c r="B26" s="1681" t="s">
        <v>2276</v>
      </c>
      <c r="C26" s="1682"/>
      <c r="D26" s="1682"/>
      <c r="E26" s="1682"/>
      <c r="F26" s="1682"/>
      <c r="G26" s="1682"/>
      <c r="H26" s="1682"/>
      <c r="I26" s="1682"/>
      <c r="J26" s="1682"/>
      <c r="K26" s="1682"/>
      <c r="L26" s="1682"/>
      <c r="M26" s="1682"/>
      <c r="N26" s="1682"/>
      <c r="O26" s="1682"/>
      <c r="P26" s="1682"/>
      <c r="Q26" s="1682"/>
      <c r="R26" s="1682"/>
      <c r="S26" s="1682"/>
      <c r="T26" s="1682"/>
      <c r="U26" s="1682"/>
      <c r="V26" s="1682"/>
      <c r="W26" s="1682"/>
      <c r="X26" s="1682"/>
      <c r="Y26" s="1682"/>
      <c r="Z26" s="1682"/>
      <c r="AA26" s="1682"/>
      <c r="AB26" s="1682"/>
      <c r="AC26" s="1682"/>
      <c r="AD26" s="1682"/>
      <c r="AE26" s="1683"/>
      <c r="AF26" s="1532" t="s">
        <v>2170</v>
      </c>
      <c r="AG26" s="1523"/>
      <c r="AH26" s="1523"/>
      <c r="AI26" s="1523"/>
      <c r="AJ26" s="1523"/>
      <c r="AK26" s="1523"/>
      <c r="AL26" s="177"/>
      <c r="AM26" s="4"/>
    </row>
    <row r="27" spans="1:39" ht="42" customHeight="1">
      <c r="A27" s="4"/>
      <c r="B27" s="1684"/>
      <c r="C27" s="1685"/>
      <c r="D27" s="1685"/>
      <c r="E27" s="1685"/>
      <c r="F27" s="1685"/>
      <c r="G27" s="1685"/>
      <c r="H27" s="1685"/>
      <c r="I27" s="1685"/>
      <c r="J27" s="1685"/>
      <c r="K27" s="1685"/>
      <c r="L27" s="1685"/>
      <c r="M27" s="1685"/>
      <c r="N27" s="1685"/>
      <c r="O27" s="1685"/>
      <c r="P27" s="1685"/>
      <c r="Q27" s="1685"/>
      <c r="R27" s="1685"/>
      <c r="S27" s="1685"/>
      <c r="T27" s="1685"/>
      <c r="U27" s="1685"/>
      <c r="V27" s="1685"/>
      <c r="W27" s="1685"/>
      <c r="X27" s="1685"/>
      <c r="Y27" s="1685"/>
      <c r="Z27" s="1685"/>
      <c r="AA27" s="1685"/>
      <c r="AB27" s="1685"/>
      <c r="AC27" s="1685"/>
      <c r="AD27" s="1685"/>
      <c r="AE27" s="1686"/>
      <c r="AF27" s="1602" t="s">
        <v>2303</v>
      </c>
      <c r="AG27" s="1603"/>
      <c r="AH27" s="1607"/>
      <c r="AI27" s="1602" t="s">
        <v>2283</v>
      </c>
      <c r="AJ27" s="1603"/>
      <c r="AK27" s="1603"/>
      <c r="AL27" s="177"/>
      <c r="AM27" s="4"/>
    </row>
    <row r="28" spans="1:39" ht="30" customHeight="1">
      <c r="A28" s="4"/>
      <c r="B28" s="1606" t="s">
        <v>76</v>
      </c>
      <c r="C28" s="1606"/>
      <c r="D28" s="1606"/>
      <c r="E28" s="1606"/>
      <c r="F28" s="1606"/>
      <c r="G28" s="1606"/>
      <c r="H28" s="1606"/>
      <c r="I28" s="1606"/>
      <c r="J28" s="1611" t="s">
        <v>2284</v>
      </c>
      <c r="K28" s="1612"/>
      <c r="L28" s="1612"/>
      <c r="M28" s="1612"/>
      <c r="N28" s="1612"/>
      <c r="O28" s="1612"/>
      <c r="P28" s="1612"/>
      <c r="Q28" s="1612"/>
      <c r="R28" s="1612"/>
      <c r="S28" s="1612"/>
      <c r="T28" s="1612"/>
      <c r="U28" s="1612"/>
      <c r="V28" s="1612"/>
      <c r="W28" s="1612"/>
      <c r="X28" s="1612"/>
      <c r="Y28" s="1612"/>
      <c r="Z28" s="1612"/>
      <c r="AA28" s="1612"/>
      <c r="AB28" s="1612"/>
      <c r="AC28" s="1612"/>
      <c r="AD28" s="1612"/>
      <c r="AE28" s="1613"/>
      <c r="AF28" s="1602">
        <v>10</v>
      </c>
      <c r="AG28" s="1603"/>
      <c r="AH28" s="1607"/>
      <c r="AI28" s="1602">
        <v>30</v>
      </c>
      <c r="AJ28" s="1603"/>
      <c r="AK28" s="1603"/>
      <c r="AL28" s="202"/>
      <c r="AM28" s="4"/>
    </row>
    <row r="29" spans="1:39" ht="30" customHeight="1">
      <c r="A29" s="4"/>
      <c r="B29" s="1677" t="s">
        <v>2285</v>
      </c>
      <c r="C29" s="1678"/>
      <c r="D29" s="1678"/>
      <c r="E29" s="1678"/>
      <c r="F29" s="1678"/>
      <c r="G29" s="1678"/>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9"/>
      <c r="AF29" s="1602">
        <v>11</v>
      </c>
      <c r="AG29" s="1603"/>
      <c r="AH29" s="1607"/>
      <c r="AI29" s="1602">
        <v>31</v>
      </c>
      <c r="AJ29" s="1603"/>
      <c r="AK29" s="1603"/>
      <c r="AL29" s="202"/>
      <c r="AM29" s="4"/>
    </row>
    <row r="30" spans="1:39" ht="129.6" customHeight="1">
      <c r="A30" s="4"/>
      <c r="B30" s="1606" t="s">
        <v>77</v>
      </c>
      <c r="C30" s="1606"/>
      <c r="D30" s="1606"/>
      <c r="E30" s="1606"/>
      <c r="F30" s="1606"/>
      <c r="G30" s="1606"/>
      <c r="H30" s="1606"/>
      <c r="I30" s="1606"/>
      <c r="J30" s="1676" t="s">
        <v>2304</v>
      </c>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02">
        <v>12</v>
      </c>
      <c r="AG30" s="1603"/>
      <c r="AH30" s="1607"/>
      <c r="AI30" s="1602">
        <v>32</v>
      </c>
      <c r="AJ30" s="1603"/>
      <c r="AK30" s="1603"/>
      <c r="AL30" s="202"/>
      <c r="AM30" s="4"/>
    </row>
    <row r="31" spans="1:39" ht="30" customHeight="1">
      <c r="A31" s="4"/>
      <c r="B31" s="1677" t="s">
        <v>78</v>
      </c>
      <c r="C31" s="1678"/>
      <c r="D31" s="1678"/>
      <c r="E31" s="1678"/>
      <c r="F31" s="1678"/>
      <c r="G31" s="1678"/>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9"/>
      <c r="AF31" s="1602">
        <v>13</v>
      </c>
      <c r="AG31" s="1603"/>
      <c r="AH31" s="1607"/>
      <c r="AI31" s="1602">
        <v>33</v>
      </c>
      <c r="AJ31" s="1603"/>
      <c r="AK31" s="1603"/>
      <c r="AL31" s="202"/>
      <c r="AM31" s="4"/>
    </row>
    <row r="32" spans="1:39" ht="39.950000000000003" customHeight="1">
      <c r="A32" s="4"/>
      <c r="B32" s="1606" t="s">
        <v>79</v>
      </c>
      <c r="C32" s="1606"/>
      <c r="D32" s="1606"/>
      <c r="E32" s="1606"/>
      <c r="F32" s="1606"/>
      <c r="G32" s="1606"/>
      <c r="H32" s="1606"/>
      <c r="I32" s="1606"/>
      <c r="J32" s="1676" t="s">
        <v>2286</v>
      </c>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2">
        <v>14</v>
      </c>
      <c r="AG32" s="1603"/>
      <c r="AH32" s="1607"/>
      <c r="AI32" s="1602">
        <v>34</v>
      </c>
      <c r="AJ32" s="1603"/>
      <c r="AK32" s="1603"/>
      <c r="AL32" s="202"/>
      <c r="AM32" s="4"/>
    </row>
    <row r="33" spans="1:39" ht="39.950000000000003" customHeight="1">
      <c r="A33" s="4"/>
      <c r="B33" s="1606" t="s">
        <v>80</v>
      </c>
      <c r="C33" s="1606"/>
      <c r="D33" s="1606"/>
      <c r="E33" s="1606"/>
      <c r="F33" s="1606"/>
      <c r="G33" s="1606"/>
      <c r="H33" s="1606"/>
      <c r="I33" s="1606"/>
      <c r="J33" s="1676" t="s">
        <v>2287</v>
      </c>
      <c r="K33" s="1676"/>
      <c r="L33" s="1676"/>
      <c r="M33" s="1676"/>
      <c r="N33" s="1676"/>
      <c r="O33" s="1676"/>
      <c r="P33" s="1676"/>
      <c r="Q33" s="1676"/>
      <c r="R33" s="1676"/>
      <c r="S33" s="1676"/>
      <c r="T33" s="1676"/>
      <c r="U33" s="1676"/>
      <c r="V33" s="1676"/>
      <c r="W33" s="1676"/>
      <c r="X33" s="1676"/>
      <c r="Y33" s="1676"/>
      <c r="Z33" s="1676"/>
      <c r="AA33" s="1676"/>
      <c r="AB33" s="1676"/>
      <c r="AC33" s="1676"/>
      <c r="AD33" s="1676"/>
      <c r="AE33" s="1676"/>
      <c r="AF33" s="1602">
        <v>15</v>
      </c>
      <c r="AG33" s="1603"/>
      <c r="AH33" s="1607"/>
      <c r="AI33" s="1602">
        <v>35</v>
      </c>
      <c r="AJ33" s="1603"/>
      <c r="AK33" s="1603"/>
      <c r="AL33" s="202"/>
      <c r="AM33" s="4"/>
    </row>
    <row r="34" spans="1:39" ht="30" customHeight="1">
      <c r="A34" s="4"/>
      <c r="B34" s="1611" t="s">
        <v>81</v>
      </c>
      <c r="C34" s="1612"/>
      <c r="D34" s="1612"/>
      <c r="E34" s="1612"/>
      <c r="F34" s="1612"/>
      <c r="G34" s="1612"/>
      <c r="H34" s="1612"/>
      <c r="I34" s="1612"/>
      <c r="J34" s="1612"/>
      <c r="K34" s="1612"/>
      <c r="L34" s="1612"/>
      <c r="M34" s="1612"/>
      <c r="N34" s="1612"/>
      <c r="O34" s="1612"/>
      <c r="P34" s="1612"/>
      <c r="Q34" s="1612"/>
      <c r="R34" s="1612"/>
      <c r="S34" s="1612"/>
      <c r="T34" s="1612"/>
      <c r="U34" s="1612"/>
      <c r="V34" s="1612"/>
      <c r="W34" s="1612"/>
      <c r="X34" s="1612"/>
      <c r="Y34" s="1612"/>
      <c r="Z34" s="1612"/>
      <c r="AA34" s="1612"/>
      <c r="AB34" s="1612"/>
      <c r="AC34" s="1612"/>
      <c r="AD34" s="1612"/>
      <c r="AE34" s="1613"/>
      <c r="AF34" s="1602">
        <v>16</v>
      </c>
      <c r="AG34" s="1603"/>
      <c r="AH34" s="1607"/>
      <c r="AI34" s="1602">
        <v>36</v>
      </c>
      <c r="AJ34" s="1603"/>
      <c r="AK34" s="1603"/>
      <c r="AL34" s="202"/>
      <c r="AM34" s="4"/>
    </row>
    <row r="35" spans="1:39" ht="30" customHeight="1">
      <c r="A35" s="4"/>
      <c r="B35" s="1611" t="s">
        <v>82</v>
      </c>
      <c r="C35" s="1612"/>
      <c r="D35" s="1612"/>
      <c r="E35" s="1612"/>
      <c r="F35" s="1612"/>
      <c r="G35" s="1612"/>
      <c r="H35" s="1612"/>
      <c r="I35" s="1612"/>
      <c r="J35" s="1612"/>
      <c r="K35" s="1612"/>
      <c r="L35" s="1612"/>
      <c r="M35" s="1612"/>
      <c r="N35" s="1612"/>
      <c r="O35" s="1612"/>
      <c r="P35" s="1612"/>
      <c r="Q35" s="1612"/>
      <c r="R35" s="1612"/>
      <c r="S35" s="1612"/>
      <c r="T35" s="1612"/>
      <c r="U35" s="1612"/>
      <c r="V35" s="1612"/>
      <c r="W35" s="1612"/>
      <c r="X35" s="1612"/>
      <c r="Y35" s="1612"/>
      <c r="Z35" s="1612"/>
      <c r="AA35" s="1612"/>
      <c r="AB35" s="1612"/>
      <c r="AC35" s="1612"/>
      <c r="AD35" s="1612"/>
      <c r="AE35" s="1613"/>
      <c r="AF35" s="1602">
        <v>17</v>
      </c>
      <c r="AG35" s="1603"/>
      <c r="AH35" s="1607"/>
      <c r="AI35" s="1602">
        <v>37</v>
      </c>
      <c r="AJ35" s="1603"/>
      <c r="AK35" s="1603"/>
      <c r="AL35" s="202"/>
      <c r="AM35" s="4"/>
    </row>
    <row r="36" spans="1:39" ht="30" customHeight="1">
      <c r="A36" s="4"/>
      <c r="B36" s="1606" t="s">
        <v>83</v>
      </c>
      <c r="C36" s="1606"/>
      <c r="D36" s="1606"/>
      <c r="E36" s="1606"/>
      <c r="F36" s="1606"/>
      <c r="G36" s="1606"/>
      <c r="H36" s="1606"/>
      <c r="I36" s="1606"/>
      <c r="J36" s="1676" t="s">
        <v>2288</v>
      </c>
      <c r="K36" s="1676"/>
      <c r="L36" s="1676"/>
      <c r="M36" s="1676"/>
      <c r="N36" s="1676"/>
      <c r="O36" s="1676"/>
      <c r="P36" s="1676"/>
      <c r="Q36" s="1676"/>
      <c r="R36" s="1676"/>
      <c r="S36" s="1676"/>
      <c r="T36" s="1676"/>
      <c r="U36" s="1676"/>
      <c r="V36" s="1676"/>
      <c r="W36" s="1676"/>
      <c r="X36" s="1676"/>
      <c r="Y36" s="1676"/>
      <c r="Z36" s="1676"/>
      <c r="AA36" s="1676"/>
      <c r="AB36" s="1676"/>
      <c r="AC36" s="1676"/>
      <c r="AD36" s="1676"/>
      <c r="AE36" s="1676"/>
      <c r="AF36" s="1602">
        <v>18</v>
      </c>
      <c r="AG36" s="1603"/>
      <c r="AH36" s="1607"/>
      <c r="AI36" s="1602">
        <v>38</v>
      </c>
      <c r="AJ36" s="1603"/>
      <c r="AK36" s="1603"/>
      <c r="AL36" s="202"/>
      <c r="AM36" s="4"/>
    </row>
    <row r="37" spans="1:39" ht="39.950000000000003" customHeight="1">
      <c r="A37" s="4"/>
      <c r="B37" s="1676" t="s">
        <v>84</v>
      </c>
      <c r="C37" s="1676"/>
      <c r="D37" s="1676"/>
      <c r="E37" s="1676"/>
      <c r="F37" s="1676"/>
      <c r="G37" s="1676"/>
      <c r="H37" s="1676"/>
      <c r="I37" s="1676"/>
      <c r="J37" s="1606" t="s">
        <v>2289</v>
      </c>
      <c r="K37" s="1606"/>
      <c r="L37" s="1606"/>
      <c r="M37" s="1606"/>
      <c r="N37" s="1606"/>
      <c r="O37" s="1606"/>
      <c r="P37" s="1606"/>
      <c r="Q37" s="1606"/>
      <c r="R37" s="1606"/>
      <c r="S37" s="1606"/>
      <c r="T37" s="1606"/>
      <c r="U37" s="1606"/>
      <c r="V37" s="1606"/>
      <c r="W37" s="1606"/>
      <c r="X37" s="1606"/>
      <c r="Y37" s="1606"/>
      <c r="Z37" s="1606"/>
      <c r="AA37" s="1606"/>
      <c r="AB37" s="1606"/>
      <c r="AC37" s="1606"/>
      <c r="AD37" s="1606"/>
      <c r="AE37" s="1606"/>
      <c r="AF37" s="1602">
        <v>19</v>
      </c>
      <c r="AG37" s="1603"/>
      <c r="AH37" s="1607"/>
      <c r="AI37" s="1602">
        <v>39</v>
      </c>
      <c r="AJ37" s="1603"/>
      <c r="AK37" s="1603"/>
      <c r="AL37" s="202"/>
      <c r="AM37" s="4"/>
    </row>
    <row r="38" spans="1:39" ht="39.950000000000003" customHeight="1">
      <c r="A38" s="4"/>
      <c r="B38" s="1611" t="s">
        <v>85</v>
      </c>
      <c r="C38" s="1612"/>
      <c r="D38" s="1612"/>
      <c r="E38" s="1612"/>
      <c r="F38" s="1612"/>
      <c r="G38" s="1612"/>
      <c r="H38" s="1612"/>
      <c r="I38" s="1613"/>
      <c r="J38" s="1676" t="s">
        <v>2290</v>
      </c>
      <c r="K38" s="1676"/>
      <c r="L38" s="1676"/>
      <c r="M38" s="1676"/>
      <c r="N38" s="1676"/>
      <c r="O38" s="1676"/>
      <c r="P38" s="1676"/>
      <c r="Q38" s="1676"/>
      <c r="R38" s="1676"/>
      <c r="S38" s="1676"/>
      <c r="T38" s="1676"/>
      <c r="U38" s="1676"/>
      <c r="V38" s="1676"/>
      <c r="W38" s="1676"/>
      <c r="X38" s="1676"/>
      <c r="Y38" s="1676"/>
      <c r="Z38" s="1676"/>
      <c r="AA38" s="1676"/>
      <c r="AB38" s="1676"/>
      <c r="AC38" s="1676"/>
      <c r="AD38" s="1676"/>
      <c r="AE38" s="1676"/>
      <c r="AF38" s="1602">
        <v>20</v>
      </c>
      <c r="AG38" s="1603"/>
      <c r="AH38" s="1607"/>
      <c r="AI38" s="1602">
        <v>40</v>
      </c>
      <c r="AJ38" s="1603"/>
      <c r="AK38" s="1603"/>
      <c r="AL38" s="202"/>
      <c r="AM38" s="4"/>
    </row>
    <row r="39" spans="1:39" ht="30" customHeight="1">
      <c r="A39" s="4"/>
      <c r="B39" s="1606" t="s">
        <v>86</v>
      </c>
      <c r="C39" s="1606"/>
      <c r="D39" s="1606"/>
      <c r="E39" s="1606"/>
      <c r="F39" s="1606"/>
      <c r="G39" s="1606"/>
      <c r="H39" s="1606"/>
      <c r="I39" s="1606"/>
      <c r="J39" s="1606" t="s">
        <v>2291</v>
      </c>
      <c r="K39" s="1606"/>
      <c r="L39" s="1606"/>
      <c r="M39" s="1606"/>
      <c r="N39" s="1606"/>
      <c r="O39" s="1606"/>
      <c r="P39" s="1606"/>
      <c r="Q39" s="1606"/>
      <c r="R39" s="1606"/>
      <c r="S39" s="1606"/>
      <c r="T39" s="1606"/>
      <c r="U39" s="1606"/>
      <c r="V39" s="1606"/>
      <c r="W39" s="1606"/>
      <c r="X39" s="1606"/>
      <c r="Y39" s="1606"/>
      <c r="Z39" s="1606"/>
      <c r="AA39" s="1606"/>
      <c r="AB39" s="1606"/>
      <c r="AC39" s="1606"/>
      <c r="AD39" s="1606"/>
      <c r="AE39" s="1606"/>
      <c r="AF39" s="1602">
        <v>21</v>
      </c>
      <c r="AG39" s="1603"/>
      <c r="AH39" s="1607"/>
      <c r="AI39" s="1602">
        <v>41</v>
      </c>
      <c r="AJ39" s="1603"/>
      <c r="AK39" s="1603"/>
      <c r="AL39" s="202"/>
      <c r="AM39" s="4"/>
    </row>
    <row r="40" spans="1:39" ht="69.599999999999994" customHeight="1">
      <c r="A40" s="4"/>
      <c r="B40" s="1606" t="s">
        <v>87</v>
      </c>
      <c r="C40" s="1606"/>
      <c r="D40" s="1606"/>
      <c r="E40" s="1606"/>
      <c r="F40" s="1606"/>
      <c r="G40" s="1606"/>
      <c r="H40" s="1606"/>
      <c r="I40" s="1606"/>
      <c r="J40" s="1676" t="s">
        <v>2292</v>
      </c>
      <c r="K40" s="1676"/>
      <c r="L40" s="1676"/>
      <c r="M40" s="1676"/>
      <c r="N40" s="1676"/>
      <c r="O40" s="1676"/>
      <c r="P40" s="1676"/>
      <c r="Q40" s="1676"/>
      <c r="R40" s="1676"/>
      <c r="S40" s="1676"/>
      <c r="T40" s="1676"/>
      <c r="U40" s="1676"/>
      <c r="V40" s="1676"/>
      <c r="W40" s="1676"/>
      <c r="X40" s="1676"/>
      <c r="Y40" s="1676"/>
      <c r="Z40" s="1676"/>
      <c r="AA40" s="1676"/>
      <c r="AB40" s="1676"/>
      <c r="AC40" s="1676"/>
      <c r="AD40" s="1676"/>
      <c r="AE40" s="1676"/>
      <c r="AF40" s="1602">
        <v>22</v>
      </c>
      <c r="AG40" s="1603"/>
      <c r="AH40" s="1607"/>
      <c r="AI40" s="1602">
        <v>42</v>
      </c>
      <c r="AJ40" s="1603"/>
      <c r="AK40" s="1603"/>
      <c r="AL40" s="202"/>
      <c r="AM40" s="4"/>
    </row>
    <row r="41" spans="1:39" ht="30" customHeight="1">
      <c r="A41" s="4"/>
      <c r="B41" s="1611" t="s">
        <v>2277</v>
      </c>
      <c r="C41" s="1612"/>
      <c r="D41" s="1612"/>
      <c r="E41" s="1612"/>
      <c r="F41" s="1612"/>
      <c r="G41" s="1612"/>
      <c r="H41" s="1612"/>
      <c r="I41" s="1612"/>
      <c r="J41" s="1612"/>
      <c r="K41" s="1612"/>
      <c r="L41" s="1612"/>
      <c r="M41" s="1612"/>
      <c r="N41" s="1612"/>
      <c r="O41" s="1612"/>
      <c r="P41" s="1612"/>
      <c r="Q41" s="1612"/>
      <c r="R41" s="1612"/>
      <c r="S41" s="1612"/>
      <c r="T41" s="1612"/>
      <c r="U41" s="1612"/>
      <c r="V41" s="1612"/>
      <c r="W41" s="1612"/>
      <c r="X41" s="1612"/>
      <c r="Y41" s="1612"/>
      <c r="Z41" s="1612"/>
      <c r="AA41" s="1612"/>
      <c r="AB41" s="1612"/>
      <c r="AC41" s="1612"/>
      <c r="AD41" s="1612"/>
      <c r="AE41" s="1613"/>
      <c r="AF41" s="1602">
        <v>23</v>
      </c>
      <c r="AG41" s="1603"/>
      <c r="AH41" s="1607"/>
      <c r="AI41" s="1602">
        <v>43</v>
      </c>
      <c r="AJ41" s="1603"/>
      <c r="AK41" s="1603"/>
      <c r="AL41" s="202"/>
      <c r="AM41" s="4"/>
    </row>
    <row r="42" spans="1:39" ht="30" customHeight="1">
      <c r="A42" s="4"/>
      <c r="B42" s="1611" t="s">
        <v>2256</v>
      </c>
      <c r="C42" s="1612"/>
      <c r="D42" s="1612"/>
      <c r="E42" s="1612"/>
      <c r="F42" s="1612"/>
      <c r="G42" s="1612"/>
      <c r="H42" s="1612"/>
      <c r="I42" s="1612"/>
      <c r="J42" s="1612"/>
      <c r="K42" s="1612"/>
      <c r="L42" s="1612"/>
      <c r="M42" s="1612"/>
      <c r="N42" s="1612"/>
      <c r="O42" s="1612"/>
      <c r="P42" s="1612"/>
      <c r="Q42" s="1612"/>
      <c r="R42" s="1612"/>
      <c r="S42" s="1612"/>
      <c r="T42" s="1612"/>
      <c r="U42" s="1612"/>
      <c r="V42" s="1612"/>
      <c r="W42" s="1612"/>
      <c r="X42" s="1612"/>
      <c r="Y42" s="1612"/>
      <c r="Z42" s="1612"/>
      <c r="AA42" s="1612"/>
      <c r="AB42" s="1612"/>
      <c r="AC42" s="1612"/>
      <c r="AD42" s="1612"/>
      <c r="AE42" s="1613"/>
      <c r="AF42" s="1602">
        <v>24</v>
      </c>
      <c r="AG42" s="1603"/>
      <c r="AH42" s="1607"/>
      <c r="AI42" s="1602">
        <v>44</v>
      </c>
      <c r="AJ42" s="1603"/>
      <c r="AK42" s="1603"/>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536" t="s">
        <v>2306</v>
      </c>
      <c r="B44" s="1536"/>
      <c r="C44" s="1536"/>
      <c r="D44" s="1536"/>
      <c r="E44" s="1536"/>
      <c r="F44" s="1536"/>
      <c r="G44" s="1536"/>
      <c r="H44" s="1536"/>
      <c r="I44" s="1536"/>
      <c r="J44" s="1536"/>
      <c r="K44" s="1536"/>
      <c r="L44" s="1536"/>
      <c r="M44" s="1536"/>
      <c r="N44" s="1536"/>
      <c r="O44" s="1536"/>
      <c r="P44" s="1536"/>
      <c r="Q44" s="1536"/>
      <c r="R44" s="1536"/>
      <c r="S44" s="1536"/>
      <c r="T44" s="1536"/>
      <c r="U44" s="1536"/>
      <c r="V44" s="1536"/>
      <c r="W44" s="1536"/>
      <c r="X44" s="1536"/>
      <c r="Y44" s="1536"/>
      <c r="Z44" s="1536"/>
      <c r="AA44" s="1536"/>
      <c r="AB44" s="1536"/>
      <c r="AC44" s="1536"/>
      <c r="AD44" s="1536"/>
      <c r="AE44" s="1536"/>
      <c r="AF44" s="1536"/>
      <c r="AG44" s="1536"/>
      <c r="AH44" s="1536"/>
      <c r="AI44" s="1536"/>
      <c r="AJ44" s="1536"/>
      <c r="AK44" s="1536"/>
      <c r="AL44" s="1536"/>
      <c r="AM44" s="241"/>
    </row>
    <row r="45" spans="1:39" ht="15" customHeight="1">
      <c r="A45" s="1536"/>
      <c r="B45" s="1536"/>
      <c r="C45" s="1536"/>
      <c r="D45" s="1536"/>
      <c r="E45" s="1536"/>
      <c r="F45" s="1536"/>
      <c r="G45" s="1536"/>
      <c r="H45" s="1536"/>
      <c r="I45" s="1536"/>
      <c r="J45" s="1536"/>
      <c r="K45" s="1536"/>
      <c r="L45" s="1536"/>
      <c r="M45" s="1536"/>
      <c r="N45" s="1536"/>
      <c r="O45" s="1536"/>
      <c r="P45" s="1536"/>
      <c r="Q45" s="1536"/>
      <c r="R45" s="1536"/>
      <c r="S45" s="1536"/>
      <c r="T45" s="1536"/>
      <c r="U45" s="1536"/>
      <c r="V45" s="1536"/>
      <c r="W45" s="1536"/>
      <c r="X45" s="1536"/>
      <c r="Y45" s="1536"/>
      <c r="Z45" s="1536"/>
      <c r="AA45" s="1536"/>
      <c r="AB45" s="1536"/>
      <c r="AC45" s="1536"/>
      <c r="AD45" s="1536"/>
      <c r="AE45" s="1536"/>
      <c r="AF45" s="1536"/>
      <c r="AG45" s="1536"/>
      <c r="AH45" s="1536"/>
      <c r="AI45" s="1536"/>
      <c r="AJ45" s="1536"/>
      <c r="AK45" s="1536"/>
      <c r="AL45" s="1536"/>
      <c r="AM45" s="241"/>
    </row>
    <row r="46" spans="1:39" ht="15" customHeight="1">
      <c r="A46" s="1536"/>
      <c r="B46" s="1536"/>
      <c r="C46" s="1536"/>
      <c r="D46" s="1536"/>
      <c r="E46" s="1536"/>
      <c r="F46" s="1536"/>
      <c r="G46" s="1536"/>
      <c r="H46" s="1536"/>
      <c r="I46" s="1536"/>
      <c r="J46" s="1536"/>
      <c r="K46" s="1536"/>
      <c r="L46" s="1536"/>
      <c r="M46" s="1536"/>
      <c r="N46" s="1536"/>
      <c r="O46" s="1536"/>
      <c r="P46" s="1536"/>
      <c r="Q46" s="1536"/>
      <c r="R46" s="1536"/>
      <c r="S46" s="1536"/>
      <c r="T46" s="1536"/>
      <c r="U46" s="1536"/>
      <c r="V46" s="1536"/>
      <c r="W46" s="1536"/>
      <c r="X46" s="1536"/>
      <c r="Y46" s="1536"/>
      <c r="Z46" s="1536"/>
      <c r="AA46" s="1536"/>
      <c r="AB46" s="1536"/>
      <c r="AC46" s="1536"/>
      <c r="AD46" s="1536"/>
      <c r="AE46" s="1536"/>
      <c r="AF46" s="1536"/>
      <c r="AG46" s="1536"/>
      <c r="AH46" s="1536"/>
      <c r="AI46" s="1536"/>
      <c r="AJ46" s="1536"/>
      <c r="AK46" s="1536"/>
      <c r="AL46" s="1536"/>
      <c r="AM46" s="241"/>
    </row>
    <row r="47" spans="1:39" ht="15" customHeight="1">
      <c r="A47" s="1536"/>
      <c r="B47" s="1536"/>
      <c r="C47" s="1536"/>
      <c r="D47" s="1536"/>
      <c r="E47" s="1536"/>
      <c r="F47" s="1536"/>
      <c r="G47" s="1536"/>
      <c r="H47" s="1536"/>
      <c r="I47" s="1536"/>
      <c r="J47" s="1536"/>
      <c r="K47" s="1536"/>
      <c r="L47" s="1536"/>
      <c r="M47" s="1536"/>
      <c r="N47" s="1536"/>
      <c r="O47" s="1536"/>
      <c r="P47" s="1536"/>
      <c r="Q47" s="1536"/>
      <c r="R47" s="1536"/>
      <c r="S47" s="1536"/>
      <c r="T47" s="1536"/>
      <c r="U47" s="1536"/>
      <c r="V47" s="1536"/>
      <c r="W47" s="1536"/>
      <c r="X47" s="1536"/>
      <c r="Y47" s="1536"/>
      <c r="Z47" s="1536"/>
      <c r="AA47" s="1536"/>
      <c r="AB47" s="1536"/>
      <c r="AC47" s="1536"/>
      <c r="AD47" s="1536"/>
      <c r="AE47" s="1536"/>
      <c r="AF47" s="1536"/>
      <c r="AG47" s="1536"/>
      <c r="AH47" s="1536"/>
      <c r="AI47" s="1536"/>
      <c r="AJ47" s="1536"/>
      <c r="AK47" s="1536"/>
      <c r="AL47" s="1536"/>
      <c r="AM47" s="241"/>
    </row>
    <row r="48" spans="1:39" ht="15" customHeight="1">
      <c r="A48" s="1536"/>
      <c r="B48" s="1536"/>
      <c r="C48" s="1536"/>
      <c r="D48" s="1536"/>
      <c r="E48" s="1536"/>
      <c r="F48" s="1536"/>
      <c r="G48" s="1536"/>
      <c r="H48" s="1536"/>
      <c r="I48" s="1536"/>
      <c r="J48" s="1536"/>
      <c r="K48" s="1536"/>
      <c r="L48" s="1536"/>
      <c r="M48" s="1536"/>
      <c r="N48" s="1536"/>
      <c r="O48" s="1536"/>
      <c r="P48" s="1536"/>
      <c r="Q48" s="1536"/>
      <c r="R48" s="1536"/>
      <c r="S48" s="1536"/>
      <c r="T48" s="1536"/>
      <c r="U48" s="1536"/>
      <c r="V48" s="1536"/>
      <c r="W48" s="1536"/>
      <c r="X48" s="1536"/>
      <c r="Y48" s="1536"/>
      <c r="Z48" s="1536"/>
      <c r="AA48" s="1536"/>
      <c r="AB48" s="1536"/>
      <c r="AC48" s="1536"/>
      <c r="AD48" s="1536"/>
      <c r="AE48" s="1536"/>
      <c r="AF48" s="1536"/>
      <c r="AG48" s="1536"/>
      <c r="AH48" s="1536"/>
      <c r="AI48" s="1536"/>
      <c r="AJ48" s="1536"/>
      <c r="AK48" s="1536"/>
      <c r="AL48" s="1536"/>
      <c r="AM48" s="241"/>
    </row>
    <row r="49" spans="1:39" ht="9.6" customHeight="1">
      <c r="A49" s="1536"/>
      <c r="B49" s="1536"/>
      <c r="C49" s="1536"/>
      <c r="D49" s="1536"/>
      <c r="E49" s="1536"/>
      <c r="F49" s="1536"/>
      <c r="G49" s="1536"/>
      <c r="H49" s="1536"/>
      <c r="I49" s="1536"/>
      <c r="J49" s="1536"/>
      <c r="K49" s="1536"/>
      <c r="L49" s="1536"/>
      <c r="M49" s="1536"/>
      <c r="N49" s="1536"/>
      <c r="O49" s="1536"/>
      <c r="P49" s="1536"/>
      <c r="Q49" s="1536"/>
      <c r="R49" s="1536"/>
      <c r="S49" s="1536"/>
      <c r="T49" s="1536"/>
      <c r="U49" s="1536"/>
      <c r="V49" s="1536"/>
      <c r="W49" s="1536"/>
      <c r="X49" s="1536"/>
      <c r="Y49" s="1536"/>
      <c r="Z49" s="1536"/>
      <c r="AA49" s="1536"/>
      <c r="AB49" s="1536"/>
      <c r="AC49" s="1536"/>
      <c r="AD49" s="1536"/>
      <c r="AE49" s="1536"/>
      <c r="AF49" s="1536"/>
      <c r="AG49" s="1536"/>
      <c r="AH49" s="1536"/>
      <c r="AI49" s="1536"/>
      <c r="AJ49" s="1536"/>
      <c r="AK49" s="1536"/>
      <c r="AL49" s="1536"/>
      <c r="AM49" s="241"/>
    </row>
    <row r="50" spans="1:39" ht="15" customHeight="1">
      <c r="A50" s="174"/>
      <c r="B50" s="1673" t="s">
        <v>2302</v>
      </c>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5"/>
      <c r="AH50" s="1673" t="s">
        <v>2170</v>
      </c>
      <c r="AI50" s="1674"/>
      <c r="AJ50" s="1674"/>
      <c r="AK50" s="1675"/>
      <c r="AL50" s="174"/>
      <c r="AM50" s="241"/>
    </row>
    <row r="51" spans="1:39" ht="15" customHeight="1">
      <c r="A51" s="174"/>
      <c r="B51" s="1662" t="s">
        <v>2111</v>
      </c>
      <c r="C51" s="1662"/>
      <c r="D51" s="1662"/>
      <c r="E51" s="1662"/>
      <c r="F51" s="1662"/>
      <c r="G51" s="1662"/>
      <c r="H51" s="1662"/>
      <c r="I51" s="1662"/>
      <c r="J51" s="1662"/>
      <c r="K51" s="1662"/>
      <c r="L51" s="1662"/>
      <c r="M51" s="1662"/>
      <c r="N51" s="1662"/>
      <c r="O51" s="1662"/>
      <c r="P51" s="1662"/>
      <c r="Q51" s="1662"/>
      <c r="R51" s="1662"/>
      <c r="S51" s="1662"/>
      <c r="T51" s="1662"/>
      <c r="U51" s="1662"/>
      <c r="V51" s="1662"/>
      <c r="W51" s="1662"/>
      <c r="X51" s="1662"/>
      <c r="Y51" s="1662"/>
      <c r="Z51" s="1662"/>
      <c r="AA51" s="1662"/>
      <c r="AB51" s="1662"/>
      <c r="AC51" s="1662"/>
      <c r="AD51" s="1662"/>
      <c r="AE51" s="1662"/>
      <c r="AF51" s="1662"/>
      <c r="AG51" s="1662"/>
      <c r="AH51" s="1663" t="s">
        <v>2171</v>
      </c>
      <c r="AI51" s="1664"/>
      <c r="AJ51" s="1664"/>
      <c r="AK51" s="1665"/>
      <c r="AL51" s="174"/>
      <c r="AM51" s="241"/>
    </row>
    <row r="52" spans="1:39" ht="15" customHeight="1">
      <c r="A52" s="174"/>
      <c r="B52" s="1666" t="s">
        <v>2115</v>
      </c>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3" t="s">
        <v>2172</v>
      </c>
      <c r="AI52" s="1664"/>
      <c r="AJ52" s="1664"/>
      <c r="AK52" s="1665"/>
      <c r="AL52" s="174"/>
      <c r="AM52" s="241"/>
    </row>
    <row r="53" spans="1:39" ht="15" customHeight="1">
      <c r="A53" s="174"/>
      <c r="B53" s="1666" t="s">
        <v>2305</v>
      </c>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3" t="s">
        <v>2173</v>
      </c>
      <c r="AI53" s="1664"/>
      <c r="AJ53" s="1664"/>
      <c r="AK53" s="1665"/>
      <c r="AL53" s="174"/>
      <c r="AM53" s="241"/>
    </row>
    <row r="54" spans="1:39" ht="15" customHeight="1">
      <c r="A54" s="174"/>
      <c r="B54" s="1666" t="s">
        <v>2113</v>
      </c>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3" t="s">
        <v>2174</v>
      </c>
      <c r="AI54" s="1664"/>
      <c r="AJ54" s="1664"/>
      <c r="AK54" s="1665"/>
      <c r="AL54" s="174"/>
      <c r="AM54" s="241"/>
    </row>
    <row r="55" spans="1:39" ht="15" customHeight="1">
      <c r="A55" s="174"/>
      <c r="B55" s="1666" t="s">
        <v>2114</v>
      </c>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3" t="s">
        <v>2175</v>
      </c>
      <c r="AI55" s="1664"/>
      <c r="AJ55" s="1664"/>
      <c r="AK55" s="1665"/>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536" t="s">
        <v>2307</v>
      </c>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1536"/>
      <c r="AM57" s="241"/>
    </row>
    <row r="58" spans="1:39" ht="15" customHeight="1">
      <c r="A58" s="1536"/>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c r="AI58" s="1536"/>
      <c r="AJ58" s="1536"/>
      <c r="AK58" s="1536"/>
      <c r="AL58" s="1536"/>
      <c r="AM58" s="241"/>
    </row>
    <row r="59" spans="1:39" ht="15" customHeight="1">
      <c r="A59" s="1536"/>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c r="AI59" s="1536"/>
      <c r="AJ59" s="1536"/>
      <c r="AK59" s="1536"/>
      <c r="AL59" s="1536"/>
      <c r="AM59" s="241"/>
    </row>
    <row r="60" spans="1:39" ht="15" customHeight="1">
      <c r="A60" s="1536"/>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241"/>
    </row>
    <row r="61" spans="1:39" ht="15" customHeight="1">
      <c r="A61" s="1536"/>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241"/>
    </row>
    <row r="62" spans="1:39" ht="3.95" customHeight="1">
      <c r="A62" s="1536"/>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c r="AI62" s="1536"/>
      <c r="AJ62" s="1536"/>
      <c r="AK62" s="1536"/>
      <c r="AL62" s="1536"/>
      <c r="AM62" s="241"/>
    </row>
    <row r="63" spans="1:39" ht="15" customHeight="1">
      <c r="A63" s="174"/>
      <c r="B63" s="1673" t="s">
        <v>2302</v>
      </c>
      <c r="C63" s="1674"/>
      <c r="D63" s="1674"/>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5"/>
      <c r="AH63" s="1673" t="s">
        <v>2170</v>
      </c>
      <c r="AI63" s="1674"/>
      <c r="AJ63" s="1674"/>
      <c r="AK63" s="1675"/>
      <c r="AL63" s="258"/>
      <c r="AM63" s="241"/>
    </row>
    <row r="64" spans="1:39" ht="15" hidden="1" customHeight="1">
      <c r="A64" s="174"/>
      <c r="B64" s="1666" t="s">
        <v>2111</v>
      </c>
      <c r="C64" s="1667"/>
      <c r="D64" s="1667"/>
      <c r="E64" s="1667"/>
      <c r="F64" s="1667"/>
      <c r="G64" s="1667"/>
      <c r="H64" s="1667"/>
      <c r="I64" s="1667"/>
      <c r="J64" s="1667"/>
      <c r="K64" s="1667"/>
      <c r="L64" s="1667"/>
      <c r="M64" s="1667"/>
      <c r="N64" s="1667"/>
      <c r="O64" s="1667"/>
      <c r="P64" s="1667"/>
      <c r="Q64" s="1667"/>
      <c r="R64" s="1667"/>
      <c r="S64" s="1667"/>
      <c r="T64" s="1667"/>
      <c r="U64" s="1667"/>
      <c r="V64" s="1667"/>
      <c r="W64" s="1667"/>
      <c r="X64" s="1667"/>
      <c r="Y64" s="1667"/>
      <c r="Z64" s="1667"/>
      <c r="AA64" s="1667"/>
      <c r="AB64" s="1667"/>
      <c r="AC64" s="1667"/>
      <c r="AD64" s="1667"/>
      <c r="AE64" s="1668"/>
      <c r="AF64" s="259" t="s">
        <v>2171</v>
      </c>
      <c r="AG64" s="260"/>
      <c r="AH64" s="261" t="s">
        <v>2171</v>
      </c>
      <c r="AI64" s="261"/>
      <c r="AJ64" s="261"/>
      <c r="AK64" s="261"/>
      <c r="AL64" s="262"/>
      <c r="AM64" s="241"/>
    </row>
    <row r="65" spans="1:39" ht="15" hidden="1" customHeight="1">
      <c r="A65" s="174"/>
      <c r="B65" s="1666" t="s">
        <v>2115</v>
      </c>
      <c r="C65" s="1667"/>
      <c r="D65" s="1667"/>
      <c r="E65" s="1667"/>
      <c r="F65" s="1667"/>
      <c r="G65" s="1667"/>
      <c r="H65" s="1667"/>
      <c r="I65" s="1667"/>
      <c r="J65" s="1667"/>
      <c r="K65" s="1667"/>
      <c r="L65" s="1667"/>
      <c r="M65" s="1667"/>
      <c r="N65" s="1667"/>
      <c r="O65" s="1667"/>
      <c r="P65" s="1667"/>
      <c r="Q65" s="1667"/>
      <c r="R65" s="1667"/>
      <c r="S65" s="1667"/>
      <c r="T65" s="1667"/>
      <c r="U65" s="1667"/>
      <c r="V65" s="1667"/>
      <c r="W65" s="1667"/>
      <c r="X65" s="1667"/>
      <c r="Y65" s="1667"/>
      <c r="Z65" s="1667"/>
      <c r="AA65" s="1667"/>
      <c r="AB65" s="1667"/>
      <c r="AC65" s="1667"/>
      <c r="AD65" s="1667"/>
      <c r="AE65" s="1668"/>
      <c r="AF65" s="259" t="s">
        <v>2172</v>
      </c>
      <c r="AG65" s="260"/>
      <c r="AH65" s="261" t="s">
        <v>2172</v>
      </c>
      <c r="AI65" s="261"/>
      <c r="AJ65" s="261"/>
      <c r="AK65" s="261"/>
      <c r="AL65" s="262"/>
      <c r="AM65" s="241"/>
    </row>
    <row r="66" spans="1:39" ht="15" hidden="1" customHeight="1">
      <c r="A66" s="174"/>
      <c r="B66" s="1666" t="s">
        <v>2112</v>
      </c>
      <c r="C66" s="1667"/>
      <c r="D66" s="1667"/>
      <c r="E66" s="1667"/>
      <c r="F66" s="1667"/>
      <c r="G66" s="1667"/>
      <c r="H66" s="1667"/>
      <c r="I66" s="1667"/>
      <c r="J66" s="1667"/>
      <c r="K66" s="1667"/>
      <c r="L66" s="1667"/>
      <c r="M66" s="1667"/>
      <c r="N66" s="1667"/>
      <c r="O66" s="1667"/>
      <c r="P66" s="1667"/>
      <c r="Q66" s="1667"/>
      <c r="R66" s="1667"/>
      <c r="S66" s="1667"/>
      <c r="T66" s="1667"/>
      <c r="U66" s="1667"/>
      <c r="V66" s="1667"/>
      <c r="W66" s="1667"/>
      <c r="X66" s="1667"/>
      <c r="Y66" s="1667"/>
      <c r="Z66" s="1667"/>
      <c r="AA66" s="1667"/>
      <c r="AB66" s="1667"/>
      <c r="AC66" s="1667"/>
      <c r="AD66" s="1667"/>
      <c r="AE66" s="1668"/>
      <c r="AF66" s="259" t="s">
        <v>2173</v>
      </c>
      <c r="AG66" s="260"/>
      <c r="AH66" s="261" t="s">
        <v>2173</v>
      </c>
      <c r="AI66" s="261"/>
      <c r="AJ66" s="261"/>
      <c r="AK66" s="261"/>
      <c r="AL66" s="262"/>
      <c r="AM66" s="241"/>
    </row>
    <row r="67" spans="1:39" ht="15" hidden="1" customHeight="1">
      <c r="A67" s="174"/>
      <c r="B67" s="1666" t="s">
        <v>2113</v>
      </c>
      <c r="C67" s="1667"/>
      <c r="D67" s="1667"/>
      <c r="E67" s="1667"/>
      <c r="F67" s="1667"/>
      <c r="G67" s="1667"/>
      <c r="H67" s="1667"/>
      <c r="I67" s="1667"/>
      <c r="J67" s="1667"/>
      <c r="K67" s="1667"/>
      <c r="L67" s="1667"/>
      <c r="M67" s="1667"/>
      <c r="N67" s="1667"/>
      <c r="O67" s="1667"/>
      <c r="P67" s="1667"/>
      <c r="Q67" s="1667"/>
      <c r="R67" s="1667"/>
      <c r="S67" s="1667"/>
      <c r="T67" s="1667"/>
      <c r="U67" s="1667"/>
      <c r="V67" s="1667"/>
      <c r="W67" s="1667"/>
      <c r="X67" s="1667"/>
      <c r="Y67" s="1667"/>
      <c r="Z67" s="1667"/>
      <c r="AA67" s="1667"/>
      <c r="AB67" s="1667"/>
      <c r="AC67" s="1667"/>
      <c r="AD67" s="1667"/>
      <c r="AE67" s="1668"/>
      <c r="AF67" s="259" t="s">
        <v>2174</v>
      </c>
      <c r="AG67" s="260"/>
      <c r="AH67" s="261" t="s">
        <v>2174</v>
      </c>
      <c r="AI67" s="261"/>
      <c r="AJ67" s="261"/>
      <c r="AK67" s="261"/>
      <c r="AL67" s="262"/>
      <c r="AM67" s="241"/>
    </row>
    <row r="68" spans="1:39" ht="15" hidden="1" customHeight="1">
      <c r="A68" s="174"/>
      <c r="B68" s="1666" t="s">
        <v>2114</v>
      </c>
      <c r="C68" s="1667"/>
      <c r="D68" s="1667"/>
      <c r="E68" s="1667"/>
      <c r="F68" s="1667"/>
      <c r="G68" s="1667"/>
      <c r="H68" s="1667"/>
      <c r="I68" s="1667"/>
      <c r="J68" s="1667"/>
      <c r="K68" s="1667"/>
      <c r="L68" s="1667"/>
      <c r="M68" s="1667"/>
      <c r="N68" s="1667"/>
      <c r="O68" s="1667"/>
      <c r="P68" s="1667"/>
      <c r="Q68" s="1667"/>
      <c r="R68" s="1667"/>
      <c r="S68" s="1667"/>
      <c r="T68" s="1667"/>
      <c r="U68" s="1667"/>
      <c r="V68" s="1667"/>
      <c r="W68" s="1667"/>
      <c r="X68" s="1667"/>
      <c r="Y68" s="1667"/>
      <c r="Z68" s="1667"/>
      <c r="AA68" s="1667"/>
      <c r="AB68" s="1667"/>
      <c r="AC68" s="1667"/>
      <c r="AD68" s="1667"/>
      <c r="AE68" s="1668"/>
      <c r="AF68" s="259" t="s">
        <v>2175</v>
      </c>
      <c r="AG68" s="260"/>
      <c r="AH68" s="261" t="s">
        <v>2175</v>
      </c>
      <c r="AI68" s="261"/>
      <c r="AJ68" s="261"/>
      <c r="AK68" s="261"/>
      <c r="AL68" s="262"/>
      <c r="AM68" s="241"/>
    </row>
    <row r="69" spans="1:39" ht="15" hidden="1" customHeight="1">
      <c r="A69" s="174"/>
      <c r="B69" s="1666" t="s">
        <v>2116</v>
      </c>
      <c r="C69" s="1667"/>
      <c r="D69" s="1667"/>
      <c r="E69" s="1667"/>
      <c r="F69" s="1667"/>
      <c r="G69" s="1667"/>
      <c r="H69" s="1667"/>
      <c r="I69" s="1667"/>
      <c r="J69" s="1667"/>
      <c r="K69" s="1667"/>
      <c r="L69" s="1667"/>
      <c r="M69" s="1667"/>
      <c r="N69" s="1667"/>
      <c r="O69" s="1667"/>
      <c r="P69" s="1667"/>
      <c r="Q69" s="1667"/>
      <c r="R69" s="1667"/>
      <c r="S69" s="1667"/>
      <c r="T69" s="1667"/>
      <c r="U69" s="1667"/>
      <c r="V69" s="1667"/>
      <c r="W69" s="1667"/>
      <c r="X69" s="1667"/>
      <c r="Y69" s="1667"/>
      <c r="Z69" s="1667"/>
      <c r="AA69" s="1667"/>
      <c r="AB69" s="1667"/>
      <c r="AC69" s="1667"/>
      <c r="AD69" s="1667"/>
      <c r="AE69" s="1668"/>
      <c r="AF69" s="259" t="s">
        <v>2176</v>
      </c>
      <c r="AG69" s="260"/>
      <c r="AH69" s="261" t="s">
        <v>2176</v>
      </c>
      <c r="AI69" s="261"/>
      <c r="AJ69" s="261"/>
      <c r="AK69" s="261"/>
      <c r="AL69" s="262"/>
      <c r="AM69" s="241"/>
    </row>
    <row r="70" spans="1:39" ht="15" customHeight="1">
      <c r="A70" s="174"/>
      <c r="B70" s="1662" t="s">
        <v>2117</v>
      </c>
      <c r="C70" s="1662"/>
      <c r="D70" s="1662"/>
      <c r="E70" s="1662"/>
      <c r="F70" s="1662"/>
      <c r="G70" s="1662"/>
      <c r="H70" s="1662"/>
      <c r="I70" s="1662"/>
      <c r="J70" s="1662"/>
      <c r="K70" s="1662"/>
      <c r="L70" s="1662"/>
      <c r="M70" s="1662"/>
      <c r="N70" s="1662"/>
      <c r="O70" s="1662"/>
      <c r="P70" s="1662"/>
      <c r="Q70" s="1662"/>
      <c r="R70" s="1662"/>
      <c r="S70" s="1662"/>
      <c r="T70" s="1662"/>
      <c r="U70" s="1662"/>
      <c r="V70" s="1662"/>
      <c r="W70" s="1662"/>
      <c r="X70" s="1662"/>
      <c r="Y70" s="1662"/>
      <c r="Z70" s="1662"/>
      <c r="AA70" s="1662"/>
      <c r="AB70" s="1662"/>
      <c r="AC70" s="1662"/>
      <c r="AD70" s="1662"/>
      <c r="AE70" s="1662"/>
      <c r="AF70" s="1662"/>
      <c r="AG70" s="1662"/>
      <c r="AH70" s="1663" t="s">
        <v>2177</v>
      </c>
      <c r="AI70" s="1664"/>
      <c r="AJ70" s="1664"/>
      <c r="AK70" s="1665"/>
      <c r="AL70" s="262"/>
      <c r="AM70" s="241"/>
    </row>
    <row r="71" spans="1:39" ht="15" customHeight="1">
      <c r="A71" s="174"/>
      <c r="B71" s="1666" t="s">
        <v>2118</v>
      </c>
      <c r="C71" s="1667"/>
      <c r="D71" s="1667"/>
      <c r="E71" s="1667"/>
      <c r="F71" s="1667"/>
      <c r="G71" s="1667"/>
      <c r="H71" s="1667"/>
      <c r="I71" s="1667"/>
      <c r="J71" s="1667"/>
      <c r="K71" s="1667"/>
      <c r="L71" s="1667"/>
      <c r="M71" s="1667"/>
      <c r="N71" s="1667"/>
      <c r="O71" s="1667"/>
      <c r="P71" s="1667"/>
      <c r="Q71" s="1667"/>
      <c r="R71" s="1667"/>
      <c r="S71" s="1667"/>
      <c r="T71" s="1667"/>
      <c r="U71" s="1667"/>
      <c r="V71" s="1667"/>
      <c r="W71" s="1667"/>
      <c r="X71" s="1667"/>
      <c r="Y71" s="1667"/>
      <c r="Z71" s="1667"/>
      <c r="AA71" s="1667"/>
      <c r="AB71" s="1667"/>
      <c r="AC71" s="1667"/>
      <c r="AD71" s="1667"/>
      <c r="AE71" s="1667"/>
      <c r="AF71" s="1667"/>
      <c r="AG71" s="1667"/>
      <c r="AH71" s="1663" t="s">
        <v>2178</v>
      </c>
      <c r="AI71" s="1664"/>
      <c r="AJ71" s="1664"/>
      <c r="AK71" s="1665"/>
      <c r="AL71" s="262"/>
      <c r="AM71" s="241"/>
    </row>
    <row r="72" spans="1:39" ht="15" customHeight="1">
      <c r="A72" s="174"/>
      <c r="B72" s="1666" t="s">
        <v>2119</v>
      </c>
      <c r="C72" s="1667"/>
      <c r="D72" s="1667"/>
      <c r="E72" s="1667"/>
      <c r="F72" s="1667"/>
      <c r="G72" s="1667"/>
      <c r="H72" s="1667"/>
      <c r="I72" s="1667"/>
      <c r="J72" s="1667"/>
      <c r="K72" s="1667"/>
      <c r="L72" s="1667"/>
      <c r="M72" s="1667"/>
      <c r="N72" s="1667"/>
      <c r="O72" s="1667"/>
      <c r="P72" s="1667"/>
      <c r="Q72" s="1667"/>
      <c r="R72" s="1667"/>
      <c r="S72" s="1667"/>
      <c r="T72" s="1667"/>
      <c r="U72" s="1667"/>
      <c r="V72" s="1667"/>
      <c r="W72" s="1667"/>
      <c r="X72" s="1667"/>
      <c r="Y72" s="1667"/>
      <c r="Z72" s="1667"/>
      <c r="AA72" s="1667"/>
      <c r="AB72" s="1667"/>
      <c r="AC72" s="1667"/>
      <c r="AD72" s="1667"/>
      <c r="AE72" s="1667"/>
      <c r="AF72" s="1667"/>
      <c r="AG72" s="1667"/>
      <c r="AH72" s="1663" t="s">
        <v>2179</v>
      </c>
      <c r="AI72" s="1664"/>
      <c r="AJ72" s="1664"/>
      <c r="AK72" s="1665"/>
      <c r="AL72" s="262"/>
      <c r="AM72" s="241"/>
    </row>
    <row r="73" spans="1:39" ht="15" customHeight="1">
      <c r="A73" s="174"/>
      <c r="B73" s="1666" t="s">
        <v>2120</v>
      </c>
      <c r="C73" s="1667"/>
      <c r="D73" s="1667"/>
      <c r="E73" s="1667"/>
      <c r="F73" s="1667"/>
      <c r="G73" s="1667"/>
      <c r="H73" s="1667"/>
      <c r="I73" s="1667"/>
      <c r="J73" s="1667"/>
      <c r="K73" s="1667"/>
      <c r="L73" s="1667"/>
      <c r="M73" s="1667"/>
      <c r="N73" s="1667"/>
      <c r="O73" s="1667"/>
      <c r="P73" s="1667"/>
      <c r="Q73" s="1667"/>
      <c r="R73" s="1667"/>
      <c r="S73" s="1667"/>
      <c r="T73" s="1667"/>
      <c r="U73" s="1667"/>
      <c r="V73" s="1667"/>
      <c r="W73" s="1667"/>
      <c r="X73" s="1667"/>
      <c r="Y73" s="1667"/>
      <c r="Z73" s="1667"/>
      <c r="AA73" s="1667"/>
      <c r="AB73" s="1667"/>
      <c r="AC73" s="1667"/>
      <c r="AD73" s="1667"/>
      <c r="AE73" s="1667"/>
      <c r="AF73" s="1667"/>
      <c r="AG73" s="1667"/>
      <c r="AH73" s="1663" t="s">
        <v>2180</v>
      </c>
      <c r="AI73" s="1664"/>
      <c r="AJ73" s="1664"/>
      <c r="AK73" s="1665"/>
      <c r="AL73" s="262"/>
      <c r="AM73" s="241"/>
    </row>
    <row r="74" spans="1:39" ht="15" customHeight="1">
      <c r="A74" s="174"/>
      <c r="B74" s="1666" t="s">
        <v>2121</v>
      </c>
      <c r="C74" s="1667"/>
      <c r="D74" s="1667"/>
      <c r="E74" s="1667"/>
      <c r="F74" s="1667"/>
      <c r="G74" s="1667"/>
      <c r="H74" s="1667"/>
      <c r="I74" s="1667"/>
      <c r="J74" s="1667"/>
      <c r="K74" s="1667"/>
      <c r="L74" s="1667"/>
      <c r="M74" s="1667"/>
      <c r="N74" s="1667"/>
      <c r="O74" s="1667"/>
      <c r="P74" s="1667"/>
      <c r="Q74" s="1667"/>
      <c r="R74" s="1667"/>
      <c r="S74" s="1667"/>
      <c r="T74" s="1667"/>
      <c r="U74" s="1667"/>
      <c r="V74" s="1667"/>
      <c r="W74" s="1667"/>
      <c r="X74" s="1667"/>
      <c r="Y74" s="1667"/>
      <c r="Z74" s="1667"/>
      <c r="AA74" s="1667"/>
      <c r="AB74" s="1667"/>
      <c r="AC74" s="1667"/>
      <c r="AD74" s="1667"/>
      <c r="AE74" s="1667"/>
      <c r="AF74" s="1667"/>
      <c r="AG74" s="1667"/>
      <c r="AH74" s="1663" t="s">
        <v>2181</v>
      </c>
      <c r="AI74" s="1664"/>
      <c r="AJ74" s="1664"/>
      <c r="AK74" s="1665"/>
      <c r="AL74" s="262"/>
      <c r="AM74" s="241"/>
    </row>
    <row r="75" spans="1:39" ht="15" customHeight="1">
      <c r="A75" s="174"/>
      <c r="B75" s="1666" t="s">
        <v>2122</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3" t="s">
        <v>2182</v>
      </c>
      <c r="AI75" s="1664"/>
      <c r="AJ75" s="1664"/>
      <c r="AK75" s="1665"/>
      <c r="AL75" s="262"/>
      <c r="AM75" s="241"/>
    </row>
    <row r="76" spans="1:39" ht="15" customHeight="1">
      <c r="A76" s="174"/>
      <c r="B76" s="1666" t="s">
        <v>2123</v>
      </c>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3" t="s">
        <v>2183</v>
      </c>
      <c r="AI76" s="1664"/>
      <c r="AJ76" s="1664"/>
      <c r="AK76" s="1665"/>
      <c r="AL76" s="262"/>
      <c r="AM76" s="241"/>
    </row>
    <row r="77" spans="1:39" ht="15" customHeight="1">
      <c r="A77" s="174"/>
      <c r="B77" s="1666" t="s">
        <v>2124</v>
      </c>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3" t="s">
        <v>2184</v>
      </c>
      <c r="AI77" s="1664"/>
      <c r="AJ77" s="1664"/>
      <c r="AK77" s="1665"/>
      <c r="AL77" s="262"/>
      <c r="AM77" s="241"/>
    </row>
    <row r="78" spans="1:39" ht="15" customHeight="1">
      <c r="A78" s="174"/>
      <c r="B78" s="1666" t="s">
        <v>2125</v>
      </c>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3" t="s">
        <v>2299</v>
      </c>
      <c r="AI78" s="1664"/>
      <c r="AJ78" s="1664"/>
      <c r="AK78" s="1665"/>
      <c r="AL78" s="262"/>
      <c r="AM78" s="241"/>
    </row>
    <row r="79" spans="1:39" ht="15" customHeight="1">
      <c r="A79" s="174"/>
      <c r="B79" s="1666" t="s">
        <v>2126</v>
      </c>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3" t="s">
        <v>2185</v>
      </c>
      <c r="AI79" s="1664"/>
      <c r="AJ79" s="1664"/>
      <c r="AK79" s="1665"/>
      <c r="AL79" s="262"/>
      <c r="AM79" s="241"/>
    </row>
    <row r="80" spans="1:39" ht="15" customHeight="1">
      <c r="A80" s="174"/>
      <c r="B80" s="1666" t="s">
        <v>2127</v>
      </c>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3" t="s">
        <v>2187</v>
      </c>
      <c r="AI80" s="1664"/>
      <c r="AJ80" s="1664"/>
      <c r="AK80" s="1665"/>
      <c r="AL80" s="262"/>
      <c r="AM80" s="241"/>
    </row>
    <row r="81" spans="1:39" ht="15" customHeight="1">
      <c r="A81" s="174"/>
      <c r="B81" s="1666" t="s">
        <v>2186</v>
      </c>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3" t="s">
        <v>2188</v>
      </c>
      <c r="AI81" s="1664"/>
      <c r="AJ81" s="1664"/>
      <c r="AK81" s="1665"/>
      <c r="AL81" s="262"/>
      <c r="AM81" s="241"/>
    </row>
    <row r="82" spans="1:39" ht="15" customHeight="1">
      <c r="A82" s="174"/>
      <c r="B82" s="1666" t="s">
        <v>2128</v>
      </c>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3" t="s">
        <v>2189</v>
      </c>
      <c r="AI82" s="1664"/>
      <c r="AJ82" s="1664"/>
      <c r="AK82" s="1665"/>
      <c r="AL82" s="262"/>
      <c r="AM82" s="241"/>
    </row>
    <row r="83" spans="1:39" ht="15" customHeight="1">
      <c r="A83" s="174"/>
      <c r="B83" s="1666" t="s">
        <v>2129</v>
      </c>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3" t="s">
        <v>2190</v>
      </c>
      <c r="AI83" s="1664"/>
      <c r="AJ83" s="1664"/>
      <c r="AK83" s="1665"/>
      <c r="AL83" s="262"/>
      <c r="AM83" s="241"/>
    </row>
    <row r="84" spans="1:39" ht="15" customHeight="1">
      <c r="A84" s="174"/>
      <c r="B84" s="1666" t="s">
        <v>2130</v>
      </c>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3" t="s">
        <v>2191</v>
      </c>
      <c r="AI84" s="1664"/>
      <c r="AJ84" s="1664"/>
      <c r="AK84" s="1665"/>
      <c r="AL84" s="262"/>
      <c r="AM84" s="241"/>
    </row>
    <row r="85" spans="1:39" ht="15" customHeight="1">
      <c r="A85" s="174"/>
      <c r="B85" s="1666" t="s">
        <v>2295</v>
      </c>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3" t="s">
        <v>2192</v>
      </c>
      <c r="AI85" s="1664"/>
      <c r="AJ85" s="1664"/>
      <c r="AK85" s="1665"/>
      <c r="AL85" s="262"/>
      <c r="AM85" s="241"/>
    </row>
    <row r="86" spans="1:39" ht="15" customHeight="1">
      <c r="A86" s="174"/>
      <c r="B86" s="1666" t="s">
        <v>2296</v>
      </c>
      <c r="C86" s="1667"/>
      <c r="D86" s="1667"/>
      <c r="E86" s="1667"/>
      <c r="F86" s="1667"/>
      <c r="G86" s="1667"/>
      <c r="H86" s="1667"/>
      <c r="I86" s="1667"/>
      <c r="J86" s="1667"/>
      <c r="K86" s="1667"/>
      <c r="L86" s="1667"/>
      <c r="M86" s="1667"/>
      <c r="N86" s="1667"/>
      <c r="O86" s="1667"/>
      <c r="P86" s="1667"/>
      <c r="Q86" s="1667"/>
      <c r="R86" s="1667"/>
      <c r="S86" s="1667"/>
      <c r="T86" s="1667"/>
      <c r="U86" s="1667"/>
      <c r="V86" s="1667"/>
      <c r="W86" s="1667"/>
      <c r="X86" s="1667"/>
      <c r="Y86" s="1667"/>
      <c r="Z86" s="1667"/>
      <c r="AA86" s="1667"/>
      <c r="AB86" s="1667"/>
      <c r="AC86" s="1667"/>
      <c r="AD86" s="1667"/>
      <c r="AE86" s="1667"/>
      <c r="AF86" s="1667"/>
      <c r="AG86" s="1667"/>
      <c r="AH86" s="1663" t="s">
        <v>2196</v>
      </c>
      <c r="AI86" s="1664"/>
      <c r="AJ86" s="1664"/>
      <c r="AK86" s="1665"/>
      <c r="AL86" s="262"/>
      <c r="AM86" s="241"/>
    </row>
    <row r="87" spans="1:39" ht="27.6" customHeight="1">
      <c r="A87" s="174"/>
      <c r="B87" s="1666" t="s">
        <v>2297</v>
      </c>
      <c r="C87" s="1667"/>
      <c r="D87" s="1667"/>
      <c r="E87" s="1667"/>
      <c r="F87" s="1667"/>
      <c r="G87" s="1667"/>
      <c r="H87" s="1667"/>
      <c r="I87" s="1667"/>
      <c r="J87" s="1667"/>
      <c r="K87" s="1667"/>
      <c r="L87" s="1667"/>
      <c r="M87" s="1667"/>
      <c r="N87" s="1667"/>
      <c r="O87" s="1667"/>
      <c r="P87" s="1667"/>
      <c r="Q87" s="1667"/>
      <c r="R87" s="1667"/>
      <c r="S87" s="1667"/>
      <c r="T87" s="1667"/>
      <c r="U87" s="1667"/>
      <c r="V87" s="1667"/>
      <c r="W87" s="1667"/>
      <c r="X87" s="1667"/>
      <c r="Y87" s="1667"/>
      <c r="Z87" s="1667"/>
      <c r="AA87" s="1667"/>
      <c r="AB87" s="1667"/>
      <c r="AC87" s="1667"/>
      <c r="AD87" s="1667"/>
      <c r="AE87" s="1667"/>
      <c r="AF87" s="1667"/>
      <c r="AG87" s="1667"/>
      <c r="AH87" s="1669" t="s">
        <v>2195</v>
      </c>
      <c r="AI87" s="1670"/>
      <c r="AJ87" s="1670"/>
      <c r="AK87" s="1671"/>
      <c r="AL87" s="263"/>
      <c r="AM87" s="241"/>
    </row>
    <row r="88" spans="1:39" ht="15" customHeight="1">
      <c r="A88" s="174"/>
      <c r="B88" s="1666" t="s">
        <v>2298</v>
      </c>
      <c r="C88" s="1667"/>
      <c r="D88" s="1667"/>
      <c r="E88" s="1667"/>
      <c r="F88" s="1667"/>
      <c r="G88" s="1667"/>
      <c r="H88" s="1667"/>
      <c r="I88" s="1667"/>
      <c r="J88" s="1667"/>
      <c r="K88" s="1667"/>
      <c r="L88" s="1667"/>
      <c r="M88" s="1667"/>
      <c r="N88" s="1667"/>
      <c r="O88" s="1667"/>
      <c r="P88" s="1667"/>
      <c r="Q88" s="1667"/>
      <c r="R88" s="1667"/>
      <c r="S88" s="1667"/>
      <c r="T88" s="1667"/>
      <c r="U88" s="1667"/>
      <c r="V88" s="1667"/>
      <c r="W88" s="1667"/>
      <c r="X88" s="1667"/>
      <c r="Y88" s="1667"/>
      <c r="Z88" s="1667"/>
      <c r="AA88" s="1667"/>
      <c r="AB88" s="1667"/>
      <c r="AC88" s="1667"/>
      <c r="AD88" s="1667"/>
      <c r="AE88" s="1667"/>
      <c r="AF88" s="1667"/>
      <c r="AG88" s="1667"/>
      <c r="AH88" s="1669" t="s">
        <v>2194</v>
      </c>
      <c r="AI88" s="1670"/>
      <c r="AJ88" s="1670"/>
      <c r="AK88" s="1671"/>
      <c r="AL88" s="263"/>
      <c r="AM88" s="241"/>
    </row>
    <row r="89" spans="1:39" ht="15" customHeight="1">
      <c r="A89" s="174"/>
      <c r="B89" s="1666" t="s">
        <v>2131</v>
      </c>
      <c r="C89" s="1667"/>
      <c r="D89" s="1667"/>
      <c r="E89" s="1667"/>
      <c r="F89" s="1667"/>
      <c r="G89" s="1667"/>
      <c r="H89" s="1667"/>
      <c r="I89" s="1667"/>
      <c r="J89" s="1667"/>
      <c r="K89" s="1667"/>
      <c r="L89" s="1667"/>
      <c r="M89" s="1667"/>
      <c r="N89" s="1667"/>
      <c r="O89" s="1667"/>
      <c r="P89" s="1667"/>
      <c r="Q89" s="1667"/>
      <c r="R89" s="1667"/>
      <c r="S89" s="1667"/>
      <c r="T89" s="1667"/>
      <c r="U89" s="1667"/>
      <c r="V89" s="1667"/>
      <c r="W89" s="1667"/>
      <c r="X89" s="1667"/>
      <c r="Y89" s="1667"/>
      <c r="Z89" s="1667"/>
      <c r="AA89" s="1667"/>
      <c r="AB89" s="1667"/>
      <c r="AC89" s="1667"/>
      <c r="AD89" s="1667"/>
      <c r="AE89" s="1667"/>
      <c r="AF89" s="1667"/>
      <c r="AG89" s="1667"/>
      <c r="AH89" s="1663" t="s">
        <v>2197</v>
      </c>
      <c r="AI89" s="1664"/>
      <c r="AJ89" s="1664"/>
      <c r="AK89" s="1665"/>
      <c r="AL89" s="262"/>
      <c r="AM89" s="241"/>
    </row>
    <row r="90" spans="1:39" ht="15" customHeight="1">
      <c r="A90" s="174"/>
      <c r="B90" s="1666" t="s">
        <v>2132</v>
      </c>
      <c r="C90" s="1667"/>
      <c r="D90" s="1667"/>
      <c r="E90" s="1667"/>
      <c r="F90" s="1667"/>
      <c r="G90" s="1667"/>
      <c r="H90" s="1667"/>
      <c r="I90" s="1667"/>
      <c r="J90" s="1667"/>
      <c r="K90" s="1667"/>
      <c r="L90" s="1667"/>
      <c r="M90" s="1667"/>
      <c r="N90" s="1667"/>
      <c r="O90" s="1667"/>
      <c r="P90" s="1667"/>
      <c r="Q90" s="1667"/>
      <c r="R90" s="1667"/>
      <c r="S90" s="1667"/>
      <c r="T90" s="1667"/>
      <c r="U90" s="1667"/>
      <c r="V90" s="1667"/>
      <c r="W90" s="1667"/>
      <c r="X90" s="1667"/>
      <c r="Y90" s="1667"/>
      <c r="Z90" s="1667"/>
      <c r="AA90" s="1667"/>
      <c r="AB90" s="1667"/>
      <c r="AC90" s="1667"/>
      <c r="AD90" s="1667"/>
      <c r="AE90" s="1667"/>
      <c r="AF90" s="1667"/>
      <c r="AG90" s="1667"/>
      <c r="AH90" s="1663" t="s">
        <v>2198</v>
      </c>
      <c r="AI90" s="1664"/>
      <c r="AJ90" s="1664"/>
      <c r="AK90" s="1665"/>
      <c r="AL90" s="262"/>
      <c r="AM90" s="241"/>
    </row>
    <row r="91" spans="1:39" ht="15" customHeight="1">
      <c r="A91" s="174"/>
      <c r="B91" s="1666" t="s">
        <v>2199</v>
      </c>
      <c r="C91" s="1667"/>
      <c r="D91" s="1667"/>
      <c r="E91" s="1667"/>
      <c r="F91" s="1667"/>
      <c r="G91" s="1667"/>
      <c r="H91" s="1667"/>
      <c r="I91" s="1667"/>
      <c r="J91" s="1667"/>
      <c r="K91" s="1667"/>
      <c r="L91" s="1667"/>
      <c r="M91" s="1667"/>
      <c r="N91" s="1667"/>
      <c r="O91" s="1667"/>
      <c r="P91" s="1667"/>
      <c r="Q91" s="1667"/>
      <c r="R91" s="1667"/>
      <c r="S91" s="1667"/>
      <c r="T91" s="1667"/>
      <c r="U91" s="1667"/>
      <c r="V91" s="1667"/>
      <c r="W91" s="1667"/>
      <c r="X91" s="1667"/>
      <c r="Y91" s="1667"/>
      <c r="Z91" s="1667"/>
      <c r="AA91" s="1667"/>
      <c r="AB91" s="1667"/>
      <c r="AC91" s="1667"/>
      <c r="AD91" s="1667"/>
      <c r="AE91" s="1667"/>
      <c r="AF91" s="1667"/>
      <c r="AG91" s="1667"/>
      <c r="AH91" s="1663" t="s">
        <v>2200</v>
      </c>
      <c r="AI91" s="1664"/>
      <c r="AJ91" s="1664"/>
      <c r="AK91" s="1665"/>
      <c r="AL91" s="262"/>
      <c r="AM91" s="241"/>
    </row>
    <row r="92" spans="1:39" ht="15" customHeight="1">
      <c r="A92" s="174"/>
      <c r="B92" s="1666" t="s">
        <v>2133</v>
      </c>
      <c r="C92" s="1667"/>
      <c r="D92" s="1667"/>
      <c r="E92" s="1667"/>
      <c r="F92" s="1667"/>
      <c r="G92" s="1667"/>
      <c r="H92" s="1667"/>
      <c r="I92" s="1667"/>
      <c r="J92" s="1667"/>
      <c r="K92" s="1667"/>
      <c r="L92" s="1667"/>
      <c r="M92" s="1667"/>
      <c r="N92" s="1667"/>
      <c r="O92" s="1667"/>
      <c r="P92" s="1667"/>
      <c r="Q92" s="1667"/>
      <c r="R92" s="1667"/>
      <c r="S92" s="1667"/>
      <c r="T92" s="1667"/>
      <c r="U92" s="1667"/>
      <c r="V92" s="1667"/>
      <c r="W92" s="1667"/>
      <c r="X92" s="1667"/>
      <c r="Y92" s="1667"/>
      <c r="Z92" s="1667"/>
      <c r="AA92" s="1667"/>
      <c r="AB92" s="1667"/>
      <c r="AC92" s="1667"/>
      <c r="AD92" s="1667"/>
      <c r="AE92" s="1667"/>
      <c r="AF92" s="1667"/>
      <c r="AG92" s="1668"/>
      <c r="AH92" s="1663" t="s">
        <v>2201</v>
      </c>
      <c r="AI92" s="1664"/>
      <c r="AJ92" s="1664"/>
      <c r="AK92" s="1665"/>
      <c r="AL92" s="262"/>
      <c r="AM92" s="241"/>
    </row>
    <row r="93" spans="1:39" ht="15" customHeight="1">
      <c r="A93" s="174"/>
      <c r="B93" s="1666" t="s">
        <v>2134</v>
      </c>
      <c r="C93" s="1667"/>
      <c r="D93" s="1667"/>
      <c r="E93" s="1667"/>
      <c r="F93" s="1667"/>
      <c r="G93" s="1667"/>
      <c r="H93" s="1667"/>
      <c r="I93" s="1667"/>
      <c r="J93" s="1667"/>
      <c r="K93" s="1667"/>
      <c r="L93" s="1667"/>
      <c r="M93" s="1667"/>
      <c r="N93" s="1667"/>
      <c r="O93" s="1667"/>
      <c r="P93" s="1667"/>
      <c r="Q93" s="1667"/>
      <c r="R93" s="1667"/>
      <c r="S93" s="1667"/>
      <c r="T93" s="1667"/>
      <c r="U93" s="1667"/>
      <c r="V93" s="1667"/>
      <c r="W93" s="1667"/>
      <c r="X93" s="1667"/>
      <c r="Y93" s="1667"/>
      <c r="Z93" s="1667"/>
      <c r="AA93" s="1667"/>
      <c r="AB93" s="1667"/>
      <c r="AC93" s="1667"/>
      <c r="AD93" s="1667"/>
      <c r="AE93" s="1667"/>
      <c r="AF93" s="1667"/>
      <c r="AG93" s="1668"/>
      <c r="AH93" s="1663" t="s">
        <v>2202</v>
      </c>
      <c r="AI93" s="1664"/>
      <c r="AJ93" s="1664"/>
      <c r="AK93" s="1665"/>
      <c r="AL93" s="262"/>
      <c r="AM93" s="241"/>
    </row>
    <row r="94" spans="1:39" ht="15" customHeight="1">
      <c r="A94" s="174"/>
      <c r="B94" s="1666" t="s">
        <v>2135</v>
      </c>
      <c r="C94" s="1667"/>
      <c r="D94" s="1667"/>
      <c r="E94" s="1667"/>
      <c r="F94" s="1667"/>
      <c r="G94" s="1667"/>
      <c r="H94" s="1667"/>
      <c r="I94" s="1667"/>
      <c r="J94" s="1667"/>
      <c r="K94" s="1667"/>
      <c r="L94" s="1667"/>
      <c r="M94" s="1667"/>
      <c r="N94" s="1667"/>
      <c r="O94" s="1667"/>
      <c r="P94" s="1667"/>
      <c r="Q94" s="1667"/>
      <c r="R94" s="1667"/>
      <c r="S94" s="1667"/>
      <c r="T94" s="1667"/>
      <c r="U94" s="1667"/>
      <c r="V94" s="1667"/>
      <c r="W94" s="1667"/>
      <c r="X94" s="1667"/>
      <c r="Y94" s="1667"/>
      <c r="Z94" s="1667"/>
      <c r="AA94" s="1667"/>
      <c r="AB94" s="1667"/>
      <c r="AC94" s="1667"/>
      <c r="AD94" s="1667"/>
      <c r="AE94" s="1667"/>
      <c r="AF94" s="1667"/>
      <c r="AG94" s="1668"/>
      <c r="AH94" s="1663" t="s">
        <v>2203</v>
      </c>
      <c r="AI94" s="1664"/>
      <c r="AJ94" s="1664"/>
      <c r="AK94" s="1665"/>
      <c r="AL94" s="262"/>
      <c r="AM94" s="241"/>
    </row>
    <row r="95" spans="1:39" ht="15" customHeight="1">
      <c r="A95" s="174"/>
      <c r="B95" s="1666" t="s">
        <v>2193</v>
      </c>
      <c r="C95" s="1667"/>
      <c r="D95" s="1667"/>
      <c r="E95" s="1667"/>
      <c r="F95" s="1667"/>
      <c r="G95" s="1667"/>
      <c r="H95" s="1667"/>
      <c r="I95" s="1667"/>
      <c r="J95" s="1667"/>
      <c r="K95" s="1667"/>
      <c r="L95" s="1667"/>
      <c r="M95" s="1667"/>
      <c r="N95" s="1667"/>
      <c r="O95" s="1667"/>
      <c r="P95" s="1667"/>
      <c r="Q95" s="1667"/>
      <c r="R95" s="1667"/>
      <c r="S95" s="1667"/>
      <c r="T95" s="1667"/>
      <c r="U95" s="1667"/>
      <c r="V95" s="1667"/>
      <c r="W95" s="1667"/>
      <c r="X95" s="1667"/>
      <c r="Y95" s="1667"/>
      <c r="Z95" s="1667"/>
      <c r="AA95" s="1667"/>
      <c r="AB95" s="1667"/>
      <c r="AC95" s="1667"/>
      <c r="AD95" s="1667"/>
      <c r="AE95" s="1667"/>
      <c r="AF95" s="1667"/>
      <c r="AG95" s="1668"/>
      <c r="AH95" s="1669" t="s">
        <v>2204</v>
      </c>
      <c r="AI95" s="1670"/>
      <c r="AJ95" s="1670"/>
      <c r="AK95" s="1671"/>
      <c r="AL95" s="263"/>
      <c r="AM95" s="241"/>
    </row>
    <row r="96" spans="1:39" ht="15" customHeight="1">
      <c r="A96" s="174"/>
      <c r="B96" s="1666" t="s">
        <v>2136</v>
      </c>
      <c r="C96" s="1667"/>
      <c r="D96" s="1667"/>
      <c r="E96" s="1667"/>
      <c r="F96" s="1667"/>
      <c r="G96" s="1667"/>
      <c r="H96" s="1667"/>
      <c r="I96" s="1667"/>
      <c r="J96" s="1667"/>
      <c r="K96" s="1667"/>
      <c r="L96" s="1667"/>
      <c r="M96" s="1667"/>
      <c r="N96" s="1667"/>
      <c r="O96" s="1667"/>
      <c r="P96" s="1667"/>
      <c r="Q96" s="1667"/>
      <c r="R96" s="1667"/>
      <c r="S96" s="1667"/>
      <c r="T96" s="1667"/>
      <c r="U96" s="1667"/>
      <c r="V96" s="1667"/>
      <c r="W96" s="1667"/>
      <c r="X96" s="1667"/>
      <c r="Y96" s="1667"/>
      <c r="Z96" s="1667"/>
      <c r="AA96" s="1667"/>
      <c r="AB96" s="1667"/>
      <c r="AC96" s="1667"/>
      <c r="AD96" s="1667"/>
      <c r="AE96" s="1667"/>
      <c r="AF96" s="1667"/>
      <c r="AG96" s="1668"/>
      <c r="AH96" s="1669" t="s">
        <v>2205</v>
      </c>
      <c r="AI96" s="1670"/>
      <c r="AJ96" s="1670"/>
      <c r="AK96" s="1671"/>
      <c r="AL96" s="263"/>
      <c r="AM96" s="241"/>
    </row>
    <row r="97" spans="1:39" ht="15" customHeight="1">
      <c r="A97" s="174"/>
      <c r="B97" s="1666" t="s">
        <v>2137</v>
      </c>
      <c r="C97" s="1667"/>
      <c r="D97" s="1667"/>
      <c r="E97" s="1667"/>
      <c r="F97" s="1667"/>
      <c r="G97" s="1667"/>
      <c r="H97" s="1667"/>
      <c r="I97" s="1667"/>
      <c r="J97" s="1667"/>
      <c r="K97" s="1667"/>
      <c r="L97" s="1667"/>
      <c r="M97" s="1667"/>
      <c r="N97" s="1667"/>
      <c r="O97" s="1667"/>
      <c r="P97" s="1667"/>
      <c r="Q97" s="1667"/>
      <c r="R97" s="1667"/>
      <c r="S97" s="1667"/>
      <c r="T97" s="1667"/>
      <c r="U97" s="1667"/>
      <c r="V97" s="1667"/>
      <c r="W97" s="1667"/>
      <c r="X97" s="1667"/>
      <c r="Y97" s="1667"/>
      <c r="Z97" s="1667"/>
      <c r="AA97" s="1667"/>
      <c r="AB97" s="1667"/>
      <c r="AC97" s="1667"/>
      <c r="AD97" s="1667"/>
      <c r="AE97" s="1667"/>
      <c r="AF97" s="1667"/>
      <c r="AG97" s="1668"/>
      <c r="AH97" s="1669" t="s">
        <v>2206</v>
      </c>
      <c r="AI97" s="1670"/>
      <c r="AJ97" s="1670"/>
      <c r="AK97" s="1671"/>
      <c r="AL97" s="263"/>
      <c r="AM97" s="241"/>
    </row>
    <row r="98" spans="1:39" ht="15" customHeight="1">
      <c r="A98" s="174"/>
      <c r="B98" s="1666" t="s">
        <v>2208</v>
      </c>
      <c r="C98" s="1667"/>
      <c r="D98" s="1667"/>
      <c r="E98" s="1667"/>
      <c r="F98" s="1667"/>
      <c r="G98" s="1667"/>
      <c r="H98" s="1667"/>
      <c r="I98" s="1667"/>
      <c r="J98" s="1667"/>
      <c r="K98" s="1667"/>
      <c r="L98" s="1667"/>
      <c r="M98" s="1667"/>
      <c r="N98" s="1667"/>
      <c r="O98" s="1667"/>
      <c r="P98" s="1667"/>
      <c r="Q98" s="1667"/>
      <c r="R98" s="1667"/>
      <c r="S98" s="1667"/>
      <c r="T98" s="1667"/>
      <c r="U98" s="1667"/>
      <c r="V98" s="1667"/>
      <c r="W98" s="1667"/>
      <c r="X98" s="1667"/>
      <c r="Y98" s="1667"/>
      <c r="Z98" s="1667"/>
      <c r="AA98" s="1667"/>
      <c r="AB98" s="1667"/>
      <c r="AC98" s="1667"/>
      <c r="AD98" s="1667"/>
      <c r="AE98" s="1667"/>
      <c r="AF98" s="1667"/>
      <c r="AG98" s="1668"/>
      <c r="AH98" s="1669" t="s">
        <v>2207</v>
      </c>
      <c r="AI98" s="1670"/>
      <c r="AJ98" s="1670"/>
      <c r="AK98" s="1671"/>
      <c r="AL98" s="263"/>
      <c r="AM98" s="241"/>
    </row>
    <row r="99" spans="1:39" ht="15" customHeight="1">
      <c r="A99" s="174"/>
      <c r="B99" s="1666" t="s">
        <v>2138</v>
      </c>
      <c r="C99" s="1667"/>
      <c r="D99" s="1667"/>
      <c r="E99" s="1667"/>
      <c r="F99" s="1667"/>
      <c r="G99" s="1667"/>
      <c r="H99" s="1667"/>
      <c r="I99" s="1667"/>
      <c r="J99" s="1667"/>
      <c r="K99" s="1667"/>
      <c r="L99" s="1667"/>
      <c r="M99" s="1667"/>
      <c r="N99" s="1667"/>
      <c r="O99" s="1667"/>
      <c r="P99" s="1667"/>
      <c r="Q99" s="1667"/>
      <c r="R99" s="1667"/>
      <c r="S99" s="1667"/>
      <c r="T99" s="1667"/>
      <c r="U99" s="1667"/>
      <c r="V99" s="1667"/>
      <c r="W99" s="1667"/>
      <c r="X99" s="1667"/>
      <c r="Y99" s="1667"/>
      <c r="Z99" s="1667"/>
      <c r="AA99" s="1667"/>
      <c r="AB99" s="1667"/>
      <c r="AC99" s="1667"/>
      <c r="AD99" s="1667"/>
      <c r="AE99" s="1667"/>
      <c r="AF99" s="1667"/>
      <c r="AG99" s="1668"/>
      <c r="AH99" s="1669" t="s">
        <v>2209</v>
      </c>
      <c r="AI99" s="1670"/>
      <c r="AJ99" s="1670"/>
      <c r="AK99" s="1671"/>
      <c r="AL99" s="263"/>
      <c r="AM99" s="241"/>
    </row>
    <row r="100" spans="1:39" ht="15" customHeight="1">
      <c r="A100" s="174"/>
      <c r="B100" s="1666" t="s">
        <v>2139</v>
      </c>
      <c r="C100" s="1667"/>
      <c r="D100" s="1667"/>
      <c r="E100" s="1667"/>
      <c r="F100" s="1667"/>
      <c r="G100" s="1667"/>
      <c r="H100" s="1667"/>
      <c r="I100" s="1667"/>
      <c r="J100" s="1667"/>
      <c r="K100" s="1667"/>
      <c r="L100" s="1667"/>
      <c r="M100" s="1667"/>
      <c r="N100" s="1667"/>
      <c r="O100" s="1667"/>
      <c r="P100" s="1667"/>
      <c r="Q100" s="1667"/>
      <c r="R100" s="1667"/>
      <c r="S100" s="1667"/>
      <c r="T100" s="1667"/>
      <c r="U100" s="1667"/>
      <c r="V100" s="1667"/>
      <c r="W100" s="1667"/>
      <c r="X100" s="1667"/>
      <c r="Y100" s="1667"/>
      <c r="Z100" s="1667"/>
      <c r="AA100" s="1667"/>
      <c r="AB100" s="1667"/>
      <c r="AC100" s="1667"/>
      <c r="AD100" s="1667"/>
      <c r="AE100" s="1667"/>
      <c r="AF100" s="1667"/>
      <c r="AG100" s="1668"/>
      <c r="AH100" s="1669" t="s">
        <v>2210</v>
      </c>
      <c r="AI100" s="1670"/>
      <c r="AJ100" s="1670"/>
      <c r="AK100" s="1671"/>
      <c r="AL100" s="263"/>
      <c r="AM100" s="241"/>
    </row>
    <row r="101" spans="1:39" ht="15" customHeight="1">
      <c r="A101" s="174"/>
      <c r="B101" s="1666" t="s">
        <v>2140</v>
      </c>
      <c r="C101" s="1667"/>
      <c r="D101" s="1667"/>
      <c r="E101" s="1667"/>
      <c r="F101" s="1667"/>
      <c r="G101" s="1667"/>
      <c r="H101" s="1667"/>
      <c r="I101" s="1667"/>
      <c r="J101" s="1667"/>
      <c r="K101" s="1667"/>
      <c r="L101" s="1667"/>
      <c r="M101" s="1667"/>
      <c r="N101" s="1667"/>
      <c r="O101" s="1667"/>
      <c r="P101" s="1667"/>
      <c r="Q101" s="1667"/>
      <c r="R101" s="1667"/>
      <c r="S101" s="1667"/>
      <c r="T101" s="1667"/>
      <c r="U101" s="1667"/>
      <c r="V101" s="1667"/>
      <c r="W101" s="1667"/>
      <c r="X101" s="1667"/>
      <c r="Y101" s="1667"/>
      <c r="Z101" s="1667"/>
      <c r="AA101" s="1667"/>
      <c r="AB101" s="1667"/>
      <c r="AC101" s="1667"/>
      <c r="AD101" s="1667"/>
      <c r="AE101" s="1667"/>
      <c r="AF101" s="1667"/>
      <c r="AG101" s="1668"/>
      <c r="AH101" s="1669" t="s">
        <v>2211</v>
      </c>
      <c r="AI101" s="1670"/>
      <c r="AJ101" s="1670"/>
      <c r="AK101" s="1671"/>
      <c r="AL101" s="263"/>
      <c r="AM101" s="241"/>
    </row>
    <row r="102" spans="1:39" ht="15" customHeight="1">
      <c r="A102" s="174"/>
      <c r="B102" s="1666" t="s">
        <v>2141</v>
      </c>
      <c r="C102" s="1667"/>
      <c r="D102" s="1667"/>
      <c r="E102" s="1667"/>
      <c r="F102" s="1667"/>
      <c r="G102" s="1667"/>
      <c r="H102" s="1667"/>
      <c r="I102" s="1667"/>
      <c r="J102" s="1667"/>
      <c r="K102" s="1667"/>
      <c r="L102" s="1667"/>
      <c r="M102" s="1667"/>
      <c r="N102" s="1667"/>
      <c r="O102" s="1667"/>
      <c r="P102" s="1667"/>
      <c r="Q102" s="1667"/>
      <c r="R102" s="1667"/>
      <c r="S102" s="1667"/>
      <c r="T102" s="1667"/>
      <c r="U102" s="1667"/>
      <c r="V102" s="1667"/>
      <c r="W102" s="1667"/>
      <c r="X102" s="1667"/>
      <c r="Y102" s="1667"/>
      <c r="Z102" s="1667"/>
      <c r="AA102" s="1667"/>
      <c r="AB102" s="1667"/>
      <c r="AC102" s="1667"/>
      <c r="AD102" s="1667"/>
      <c r="AE102" s="1667"/>
      <c r="AF102" s="1667"/>
      <c r="AG102" s="1668"/>
      <c r="AH102" s="1669" t="s">
        <v>2212</v>
      </c>
      <c r="AI102" s="1670"/>
      <c r="AJ102" s="1670"/>
      <c r="AK102" s="1671"/>
      <c r="AL102" s="263"/>
      <c r="AM102" s="241"/>
    </row>
    <row r="103" spans="1:39" ht="15" customHeight="1">
      <c r="A103" s="174"/>
      <c r="B103" s="1666" t="s">
        <v>2142</v>
      </c>
      <c r="C103" s="1667"/>
      <c r="D103" s="1667"/>
      <c r="E103" s="1667"/>
      <c r="F103" s="1667"/>
      <c r="G103" s="1667"/>
      <c r="H103" s="1667"/>
      <c r="I103" s="1667"/>
      <c r="J103" s="1667"/>
      <c r="K103" s="1667"/>
      <c r="L103" s="1667"/>
      <c r="M103" s="1667"/>
      <c r="N103" s="1667"/>
      <c r="O103" s="1667"/>
      <c r="P103" s="1667"/>
      <c r="Q103" s="1667"/>
      <c r="R103" s="1667"/>
      <c r="S103" s="1667"/>
      <c r="T103" s="1667"/>
      <c r="U103" s="1667"/>
      <c r="V103" s="1667"/>
      <c r="W103" s="1667"/>
      <c r="X103" s="1667"/>
      <c r="Y103" s="1667"/>
      <c r="Z103" s="1667"/>
      <c r="AA103" s="1667"/>
      <c r="AB103" s="1667"/>
      <c r="AC103" s="1667"/>
      <c r="AD103" s="1667"/>
      <c r="AE103" s="1667"/>
      <c r="AF103" s="1667"/>
      <c r="AG103" s="1668"/>
      <c r="AH103" s="1669" t="s">
        <v>2213</v>
      </c>
      <c r="AI103" s="1670"/>
      <c r="AJ103" s="1670"/>
      <c r="AK103" s="1671"/>
      <c r="AL103" s="263"/>
      <c r="AM103" s="241"/>
    </row>
    <row r="104" spans="1:39" ht="15" customHeight="1">
      <c r="A104" s="174"/>
      <c r="B104" s="1666" t="s">
        <v>2143</v>
      </c>
      <c r="C104" s="1667"/>
      <c r="D104" s="1667"/>
      <c r="E104" s="1667"/>
      <c r="F104" s="1667"/>
      <c r="G104" s="1667"/>
      <c r="H104" s="1667"/>
      <c r="I104" s="1667"/>
      <c r="J104" s="1667"/>
      <c r="K104" s="1667"/>
      <c r="L104" s="1667"/>
      <c r="M104" s="1667"/>
      <c r="N104" s="1667"/>
      <c r="O104" s="1667"/>
      <c r="P104" s="1667"/>
      <c r="Q104" s="1667"/>
      <c r="R104" s="1667"/>
      <c r="S104" s="1667"/>
      <c r="T104" s="1667"/>
      <c r="U104" s="1667"/>
      <c r="V104" s="1667"/>
      <c r="W104" s="1667"/>
      <c r="X104" s="1667"/>
      <c r="Y104" s="1667"/>
      <c r="Z104" s="1667"/>
      <c r="AA104" s="1667"/>
      <c r="AB104" s="1667"/>
      <c r="AC104" s="1667"/>
      <c r="AD104" s="1667"/>
      <c r="AE104" s="1667"/>
      <c r="AF104" s="1667"/>
      <c r="AG104" s="1668"/>
      <c r="AH104" s="1669" t="s">
        <v>2214</v>
      </c>
      <c r="AI104" s="1670"/>
      <c r="AJ104" s="1670"/>
      <c r="AK104" s="1671"/>
      <c r="AL104" s="263"/>
      <c r="AM104" s="241"/>
    </row>
    <row r="105" spans="1:39" ht="30" customHeight="1">
      <c r="A105" s="174"/>
      <c r="B105" s="1666" t="s">
        <v>2144</v>
      </c>
      <c r="C105" s="1667"/>
      <c r="D105" s="1667"/>
      <c r="E105" s="1667"/>
      <c r="F105" s="1667"/>
      <c r="G105" s="1667"/>
      <c r="H105" s="1667"/>
      <c r="I105" s="1667"/>
      <c r="J105" s="1667"/>
      <c r="K105" s="1667"/>
      <c r="L105" s="1667"/>
      <c r="M105" s="1667"/>
      <c r="N105" s="1667"/>
      <c r="O105" s="1667"/>
      <c r="P105" s="1667"/>
      <c r="Q105" s="1667"/>
      <c r="R105" s="1667"/>
      <c r="S105" s="1667"/>
      <c r="T105" s="1667"/>
      <c r="U105" s="1667"/>
      <c r="V105" s="1667"/>
      <c r="W105" s="1667"/>
      <c r="X105" s="1667"/>
      <c r="Y105" s="1667"/>
      <c r="Z105" s="1667"/>
      <c r="AA105" s="1667"/>
      <c r="AB105" s="1667"/>
      <c r="AC105" s="1667"/>
      <c r="AD105" s="1667"/>
      <c r="AE105" s="1667"/>
      <c r="AF105" s="1667"/>
      <c r="AG105" s="1668"/>
      <c r="AH105" s="1669" t="s">
        <v>2215</v>
      </c>
      <c r="AI105" s="1670"/>
      <c r="AJ105" s="1670"/>
      <c r="AK105" s="1671"/>
      <c r="AL105" s="263"/>
      <c r="AM105" s="241"/>
    </row>
    <row r="106" spans="1:39" ht="15" customHeight="1">
      <c r="A106" s="174"/>
      <c r="B106" s="1666" t="s">
        <v>2145</v>
      </c>
      <c r="C106" s="1667"/>
      <c r="D106" s="1667"/>
      <c r="E106" s="1667"/>
      <c r="F106" s="1667"/>
      <c r="G106" s="1667"/>
      <c r="H106" s="1667"/>
      <c r="I106" s="1667"/>
      <c r="J106" s="1667"/>
      <c r="K106" s="1667"/>
      <c r="L106" s="1667"/>
      <c r="M106" s="1667"/>
      <c r="N106" s="1667"/>
      <c r="O106" s="1667"/>
      <c r="P106" s="1667"/>
      <c r="Q106" s="1667"/>
      <c r="R106" s="1667"/>
      <c r="S106" s="1667"/>
      <c r="T106" s="1667"/>
      <c r="U106" s="1667"/>
      <c r="V106" s="1667"/>
      <c r="W106" s="1667"/>
      <c r="X106" s="1667"/>
      <c r="Y106" s="1667"/>
      <c r="Z106" s="1667"/>
      <c r="AA106" s="1667"/>
      <c r="AB106" s="1667"/>
      <c r="AC106" s="1667"/>
      <c r="AD106" s="1667"/>
      <c r="AE106" s="1667"/>
      <c r="AF106" s="1667"/>
      <c r="AG106" s="1668"/>
      <c r="AH106" s="1669" t="s">
        <v>2216</v>
      </c>
      <c r="AI106" s="1670"/>
      <c r="AJ106" s="1670"/>
      <c r="AK106" s="1671"/>
      <c r="AL106" s="263"/>
      <c r="AM106" s="241"/>
    </row>
    <row r="107" spans="1:39" ht="15" customHeight="1">
      <c r="A107" s="174"/>
      <c r="B107" s="1666" t="s">
        <v>2146</v>
      </c>
      <c r="C107" s="1667"/>
      <c r="D107" s="1667"/>
      <c r="E107" s="1667"/>
      <c r="F107" s="1667"/>
      <c r="G107" s="1667"/>
      <c r="H107" s="1667"/>
      <c r="I107" s="1667"/>
      <c r="J107" s="1667"/>
      <c r="K107" s="1667"/>
      <c r="L107" s="1667"/>
      <c r="M107" s="1667"/>
      <c r="N107" s="1667"/>
      <c r="O107" s="1667"/>
      <c r="P107" s="1667"/>
      <c r="Q107" s="1667"/>
      <c r="R107" s="1667"/>
      <c r="S107" s="1667"/>
      <c r="T107" s="1667"/>
      <c r="U107" s="1667"/>
      <c r="V107" s="1667"/>
      <c r="W107" s="1667"/>
      <c r="X107" s="1667"/>
      <c r="Y107" s="1667"/>
      <c r="Z107" s="1667"/>
      <c r="AA107" s="1667"/>
      <c r="AB107" s="1667"/>
      <c r="AC107" s="1667"/>
      <c r="AD107" s="1667"/>
      <c r="AE107" s="1667"/>
      <c r="AF107" s="1667"/>
      <c r="AG107" s="1668"/>
      <c r="AH107" s="1669" t="s">
        <v>2217</v>
      </c>
      <c r="AI107" s="1670"/>
      <c r="AJ107" s="1670"/>
      <c r="AK107" s="1671"/>
      <c r="AL107" s="263"/>
      <c r="AM107" s="241"/>
    </row>
    <row r="108" spans="1:39" ht="15" customHeight="1">
      <c r="A108" s="174"/>
      <c r="B108" s="1666" t="s">
        <v>2147</v>
      </c>
      <c r="C108" s="1667"/>
      <c r="D108" s="1667"/>
      <c r="E108" s="1667"/>
      <c r="F108" s="1667"/>
      <c r="G108" s="1667"/>
      <c r="H108" s="1667"/>
      <c r="I108" s="1667"/>
      <c r="J108" s="1667"/>
      <c r="K108" s="1667"/>
      <c r="L108" s="1667"/>
      <c r="M108" s="1667"/>
      <c r="N108" s="1667"/>
      <c r="O108" s="1667"/>
      <c r="P108" s="1667"/>
      <c r="Q108" s="1667"/>
      <c r="R108" s="1667"/>
      <c r="S108" s="1667"/>
      <c r="T108" s="1667"/>
      <c r="U108" s="1667"/>
      <c r="V108" s="1667"/>
      <c r="W108" s="1667"/>
      <c r="X108" s="1667"/>
      <c r="Y108" s="1667"/>
      <c r="Z108" s="1667"/>
      <c r="AA108" s="1667"/>
      <c r="AB108" s="1667"/>
      <c r="AC108" s="1667"/>
      <c r="AD108" s="1667"/>
      <c r="AE108" s="1667"/>
      <c r="AF108" s="1667"/>
      <c r="AG108" s="1668"/>
      <c r="AH108" s="1669" t="s">
        <v>2218</v>
      </c>
      <c r="AI108" s="1670"/>
      <c r="AJ108" s="1670"/>
      <c r="AK108" s="1671"/>
      <c r="AL108" s="263"/>
      <c r="AM108" s="241"/>
    </row>
    <row r="109" spans="1:39" ht="15" customHeight="1">
      <c r="A109" s="174"/>
      <c r="B109" s="1666" t="s">
        <v>2148</v>
      </c>
      <c r="C109" s="1667"/>
      <c r="D109" s="1667"/>
      <c r="E109" s="1667"/>
      <c r="F109" s="1667"/>
      <c r="G109" s="1667"/>
      <c r="H109" s="1667"/>
      <c r="I109" s="1667"/>
      <c r="J109" s="1667"/>
      <c r="K109" s="1667"/>
      <c r="L109" s="1667"/>
      <c r="M109" s="1667"/>
      <c r="N109" s="1667"/>
      <c r="O109" s="1667"/>
      <c r="P109" s="1667"/>
      <c r="Q109" s="1667"/>
      <c r="R109" s="1667"/>
      <c r="S109" s="1667"/>
      <c r="T109" s="1667"/>
      <c r="U109" s="1667"/>
      <c r="V109" s="1667"/>
      <c r="W109" s="1667"/>
      <c r="X109" s="1667"/>
      <c r="Y109" s="1667"/>
      <c r="Z109" s="1667"/>
      <c r="AA109" s="1667"/>
      <c r="AB109" s="1667"/>
      <c r="AC109" s="1667"/>
      <c r="AD109" s="1667"/>
      <c r="AE109" s="1667"/>
      <c r="AF109" s="1667"/>
      <c r="AG109" s="1668"/>
      <c r="AH109" s="1669" t="s">
        <v>2219</v>
      </c>
      <c r="AI109" s="1670"/>
      <c r="AJ109" s="1670"/>
      <c r="AK109" s="1671"/>
      <c r="AL109" s="263"/>
      <c r="AM109" s="241"/>
    </row>
    <row r="110" spans="1:39" ht="15" customHeight="1">
      <c r="A110" s="174"/>
      <c r="B110" s="1666" t="s">
        <v>2149</v>
      </c>
      <c r="C110" s="1667"/>
      <c r="D110" s="1667"/>
      <c r="E110" s="1667"/>
      <c r="F110" s="1667"/>
      <c r="G110" s="1667"/>
      <c r="H110" s="1667"/>
      <c r="I110" s="1667"/>
      <c r="J110" s="1667"/>
      <c r="K110" s="1667"/>
      <c r="L110" s="1667"/>
      <c r="M110" s="1667"/>
      <c r="N110" s="1667"/>
      <c r="O110" s="1667"/>
      <c r="P110" s="1667"/>
      <c r="Q110" s="1667"/>
      <c r="R110" s="1667"/>
      <c r="S110" s="1667"/>
      <c r="T110" s="1667"/>
      <c r="U110" s="1667"/>
      <c r="V110" s="1667"/>
      <c r="W110" s="1667"/>
      <c r="X110" s="1667"/>
      <c r="Y110" s="1667"/>
      <c r="Z110" s="1667"/>
      <c r="AA110" s="1667"/>
      <c r="AB110" s="1667"/>
      <c r="AC110" s="1667"/>
      <c r="AD110" s="1667"/>
      <c r="AE110" s="1667"/>
      <c r="AF110" s="1667"/>
      <c r="AG110" s="1668"/>
      <c r="AH110" s="1669" t="s">
        <v>2220</v>
      </c>
      <c r="AI110" s="1670"/>
      <c r="AJ110" s="1670"/>
      <c r="AK110" s="1671"/>
      <c r="AL110" s="263"/>
      <c r="AM110" s="241"/>
    </row>
    <row r="111" spans="1:39" ht="45" customHeight="1">
      <c r="A111" s="174"/>
      <c r="B111" s="1666" t="s">
        <v>2327</v>
      </c>
      <c r="C111" s="1667"/>
      <c r="D111" s="1667"/>
      <c r="E111" s="1667"/>
      <c r="F111" s="1667"/>
      <c r="G111" s="1667"/>
      <c r="H111" s="1667"/>
      <c r="I111" s="1667"/>
      <c r="J111" s="1667"/>
      <c r="K111" s="1667"/>
      <c r="L111" s="1667"/>
      <c r="M111" s="1667"/>
      <c r="N111" s="1667"/>
      <c r="O111" s="1667"/>
      <c r="P111" s="1667"/>
      <c r="Q111" s="1667"/>
      <c r="R111" s="1667"/>
      <c r="S111" s="1667"/>
      <c r="T111" s="1667"/>
      <c r="U111" s="1667"/>
      <c r="V111" s="1667"/>
      <c r="W111" s="1667"/>
      <c r="X111" s="1667"/>
      <c r="Y111" s="1667"/>
      <c r="Z111" s="1667"/>
      <c r="AA111" s="1667"/>
      <c r="AB111" s="1667"/>
      <c r="AC111" s="1667"/>
      <c r="AD111" s="1667"/>
      <c r="AE111" s="1667"/>
      <c r="AF111" s="1667"/>
      <c r="AG111" s="1668"/>
      <c r="AH111" s="1669" t="s">
        <v>2221</v>
      </c>
      <c r="AI111" s="1670"/>
      <c r="AJ111" s="1670"/>
      <c r="AK111" s="1671"/>
      <c r="AL111" s="263"/>
      <c r="AM111" s="241"/>
    </row>
    <row r="112" spans="1:39" ht="30" customHeight="1">
      <c r="A112" s="174"/>
      <c r="B112" s="1666" t="s">
        <v>2328</v>
      </c>
      <c r="C112" s="1667"/>
      <c r="D112" s="1667"/>
      <c r="E112" s="1667"/>
      <c r="F112" s="1667"/>
      <c r="G112" s="1667"/>
      <c r="H112" s="1667"/>
      <c r="I112" s="1667"/>
      <c r="J112" s="1667"/>
      <c r="K112" s="1667"/>
      <c r="L112" s="1667"/>
      <c r="M112" s="1667"/>
      <c r="N112" s="1667"/>
      <c r="O112" s="1667"/>
      <c r="P112" s="1667"/>
      <c r="Q112" s="1667"/>
      <c r="R112" s="1667"/>
      <c r="S112" s="1667"/>
      <c r="T112" s="1667"/>
      <c r="U112" s="1667"/>
      <c r="V112" s="1667"/>
      <c r="W112" s="1667"/>
      <c r="X112" s="1667"/>
      <c r="Y112" s="1667"/>
      <c r="Z112" s="1667"/>
      <c r="AA112" s="1667"/>
      <c r="AB112" s="1667"/>
      <c r="AC112" s="1667"/>
      <c r="AD112" s="1667"/>
      <c r="AE112" s="1667"/>
      <c r="AF112" s="1667"/>
      <c r="AG112" s="1668"/>
      <c r="AH112" s="1669" t="s">
        <v>2222</v>
      </c>
      <c r="AI112" s="1670"/>
      <c r="AJ112" s="1670"/>
      <c r="AK112" s="1671"/>
      <c r="AL112" s="263"/>
      <c r="AM112" s="241"/>
    </row>
    <row r="113" spans="1:39" ht="15" customHeight="1">
      <c r="A113" s="174"/>
      <c r="B113" s="1666" t="s">
        <v>2150</v>
      </c>
      <c r="C113" s="1667"/>
      <c r="D113" s="1667"/>
      <c r="E113" s="1667"/>
      <c r="F113" s="1667"/>
      <c r="G113" s="1667"/>
      <c r="H113" s="1667"/>
      <c r="I113" s="1667"/>
      <c r="J113" s="1667"/>
      <c r="K113" s="1667"/>
      <c r="L113" s="1667"/>
      <c r="M113" s="1667"/>
      <c r="N113" s="1667"/>
      <c r="O113" s="1667"/>
      <c r="P113" s="1667"/>
      <c r="Q113" s="1667"/>
      <c r="R113" s="1667"/>
      <c r="S113" s="1667"/>
      <c r="T113" s="1667"/>
      <c r="U113" s="1667"/>
      <c r="V113" s="1667"/>
      <c r="W113" s="1667"/>
      <c r="X113" s="1667"/>
      <c r="Y113" s="1667"/>
      <c r="Z113" s="1667"/>
      <c r="AA113" s="1667"/>
      <c r="AB113" s="1667"/>
      <c r="AC113" s="1667"/>
      <c r="AD113" s="1667"/>
      <c r="AE113" s="1667"/>
      <c r="AF113" s="1667"/>
      <c r="AG113" s="1668"/>
      <c r="AH113" s="1669" t="s">
        <v>2223</v>
      </c>
      <c r="AI113" s="1670"/>
      <c r="AJ113" s="1670"/>
      <c r="AK113" s="1671"/>
      <c r="AL113" s="263"/>
      <c r="AM113" s="241"/>
    </row>
    <row r="114" spans="1:39" ht="120" customHeight="1">
      <c r="A114" s="174"/>
      <c r="B114" s="1666" t="s">
        <v>2326</v>
      </c>
      <c r="C114" s="1667"/>
      <c r="D114" s="1667"/>
      <c r="E114" s="1667"/>
      <c r="F114" s="1667"/>
      <c r="G114" s="1667"/>
      <c r="H114" s="1667"/>
      <c r="I114" s="1667"/>
      <c r="J114" s="1667"/>
      <c r="K114" s="1667"/>
      <c r="L114" s="1667"/>
      <c r="M114" s="1667"/>
      <c r="N114" s="1667"/>
      <c r="O114" s="1667"/>
      <c r="P114" s="1667"/>
      <c r="Q114" s="1667"/>
      <c r="R114" s="1667"/>
      <c r="S114" s="1667"/>
      <c r="T114" s="1667"/>
      <c r="U114" s="1667"/>
      <c r="V114" s="1667"/>
      <c r="W114" s="1667"/>
      <c r="X114" s="1667"/>
      <c r="Y114" s="1667"/>
      <c r="Z114" s="1667"/>
      <c r="AA114" s="1667"/>
      <c r="AB114" s="1667"/>
      <c r="AC114" s="1667"/>
      <c r="AD114" s="1667"/>
      <c r="AE114" s="1667"/>
      <c r="AF114" s="1667"/>
      <c r="AG114" s="1668"/>
      <c r="AH114" s="1669" t="s">
        <v>2224</v>
      </c>
      <c r="AI114" s="1670"/>
      <c r="AJ114" s="1670"/>
      <c r="AK114" s="1671"/>
      <c r="AL114" s="263"/>
      <c r="AM114" s="241"/>
    </row>
    <row r="115" spans="1:39" ht="30" customHeight="1">
      <c r="A115" s="174"/>
      <c r="B115" s="1666" t="s">
        <v>2151</v>
      </c>
      <c r="C115" s="1667"/>
      <c r="D115" s="1667"/>
      <c r="E115" s="1667"/>
      <c r="F115" s="1667"/>
      <c r="G115" s="1667"/>
      <c r="H115" s="1667"/>
      <c r="I115" s="1667"/>
      <c r="J115" s="1667"/>
      <c r="K115" s="1667"/>
      <c r="L115" s="1667"/>
      <c r="M115" s="1667"/>
      <c r="N115" s="1667"/>
      <c r="O115" s="1667"/>
      <c r="P115" s="1667"/>
      <c r="Q115" s="1667"/>
      <c r="R115" s="1667"/>
      <c r="S115" s="1667"/>
      <c r="T115" s="1667"/>
      <c r="U115" s="1667"/>
      <c r="V115" s="1667"/>
      <c r="W115" s="1667"/>
      <c r="X115" s="1667"/>
      <c r="Y115" s="1667"/>
      <c r="Z115" s="1667"/>
      <c r="AA115" s="1667"/>
      <c r="AB115" s="1667"/>
      <c r="AC115" s="1667"/>
      <c r="AD115" s="1667"/>
      <c r="AE115" s="1667"/>
      <c r="AF115" s="1667"/>
      <c r="AG115" s="1668"/>
      <c r="AH115" s="1669" t="s">
        <v>2225</v>
      </c>
      <c r="AI115" s="1670"/>
      <c r="AJ115" s="1670"/>
      <c r="AK115" s="1671"/>
      <c r="AL115" s="263"/>
      <c r="AM115" s="241"/>
    </row>
    <row r="116" spans="1:39" ht="15" customHeight="1">
      <c r="A116" s="174"/>
      <c r="B116" s="1666" t="s">
        <v>2152</v>
      </c>
      <c r="C116" s="1667"/>
      <c r="D116" s="1667"/>
      <c r="E116" s="1667"/>
      <c r="F116" s="1667"/>
      <c r="G116" s="1667"/>
      <c r="H116" s="1667"/>
      <c r="I116" s="1667"/>
      <c r="J116" s="1667"/>
      <c r="K116" s="1667"/>
      <c r="L116" s="1667"/>
      <c r="M116" s="1667"/>
      <c r="N116" s="1667"/>
      <c r="O116" s="1667"/>
      <c r="P116" s="1667"/>
      <c r="Q116" s="1667"/>
      <c r="R116" s="1667"/>
      <c r="S116" s="1667"/>
      <c r="T116" s="1667"/>
      <c r="U116" s="1667"/>
      <c r="V116" s="1667"/>
      <c r="W116" s="1667"/>
      <c r="X116" s="1667"/>
      <c r="Y116" s="1667"/>
      <c r="Z116" s="1667"/>
      <c r="AA116" s="1667"/>
      <c r="AB116" s="1667"/>
      <c r="AC116" s="1667"/>
      <c r="AD116" s="1667"/>
      <c r="AE116" s="1667"/>
      <c r="AF116" s="1667"/>
      <c r="AG116" s="1668"/>
      <c r="AH116" s="1669" t="s">
        <v>2226</v>
      </c>
      <c r="AI116" s="1670"/>
      <c r="AJ116" s="1670"/>
      <c r="AK116" s="1671"/>
      <c r="AL116" s="263"/>
      <c r="AM116" s="241"/>
    </row>
    <row r="117" spans="1:39" ht="15" customHeight="1">
      <c r="A117" s="174"/>
      <c r="B117" s="1666" t="s">
        <v>2153</v>
      </c>
      <c r="C117" s="1667"/>
      <c r="D117" s="1667"/>
      <c r="E117" s="1667"/>
      <c r="F117" s="1667"/>
      <c r="G117" s="1667"/>
      <c r="H117" s="1667"/>
      <c r="I117" s="1667"/>
      <c r="J117" s="1667"/>
      <c r="K117" s="1667"/>
      <c r="L117" s="1667"/>
      <c r="M117" s="1667"/>
      <c r="N117" s="1667"/>
      <c r="O117" s="1667"/>
      <c r="P117" s="1667"/>
      <c r="Q117" s="1667"/>
      <c r="R117" s="1667"/>
      <c r="S117" s="1667"/>
      <c r="T117" s="1667"/>
      <c r="U117" s="1667"/>
      <c r="V117" s="1667"/>
      <c r="W117" s="1667"/>
      <c r="X117" s="1667"/>
      <c r="Y117" s="1667"/>
      <c r="Z117" s="1667"/>
      <c r="AA117" s="1667"/>
      <c r="AB117" s="1667"/>
      <c r="AC117" s="1667"/>
      <c r="AD117" s="1667"/>
      <c r="AE117" s="1667"/>
      <c r="AF117" s="1667"/>
      <c r="AG117" s="1668"/>
      <c r="AH117" s="1669" t="s">
        <v>2227</v>
      </c>
      <c r="AI117" s="1670"/>
      <c r="AJ117" s="1670"/>
      <c r="AK117" s="1671"/>
      <c r="AL117" s="263"/>
      <c r="AM117" s="241"/>
    </row>
    <row r="118" spans="1:39" ht="15" customHeight="1">
      <c r="A118" s="174"/>
      <c r="B118" s="1666" t="s">
        <v>2154</v>
      </c>
      <c r="C118" s="1667"/>
      <c r="D118" s="1667"/>
      <c r="E118" s="1667"/>
      <c r="F118" s="1667"/>
      <c r="G118" s="1667"/>
      <c r="H118" s="1667"/>
      <c r="I118" s="1667"/>
      <c r="J118" s="1667"/>
      <c r="K118" s="1667"/>
      <c r="L118" s="1667"/>
      <c r="M118" s="1667"/>
      <c r="N118" s="1667"/>
      <c r="O118" s="1667"/>
      <c r="P118" s="1667"/>
      <c r="Q118" s="1667"/>
      <c r="R118" s="1667"/>
      <c r="S118" s="1667"/>
      <c r="T118" s="1667"/>
      <c r="U118" s="1667"/>
      <c r="V118" s="1667"/>
      <c r="W118" s="1667"/>
      <c r="X118" s="1667"/>
      <c r="Y118" s="1667"/>
      <c r="Z118" s="1667"/>
      <c r="AA118" s="1667"/>
      <c r="AB118" s="1667"/>
      <c r="AC118" s="1667"/>
      <c r="AD118" s="1667"/>
      <c r="AE118" s="1667"/>
      <c r="AF118" s="1667"/>
      <c r="AG118" s="1668"/>
      <c r="AH118" s="1669" t="s">
        <v>2228</v>
      </c>
      <c r="AI118" s="1670"/>
      <c r="AJ118" s="1670"/>
      <c r="AK118" s="1671"/>
      <c r="AL118" s="263"/>
      <c r="AM118" s="241"/>
    </row>
    <row r="119" spans="1:39" ht="15" customHeight="1">
      <c r="A119" s="174"/>
      <c r="B119" s="1666" t="s">
        <v>2155</v>
      </c>
      <c r="C119" s="1667"/>
      <c r="D119" s="1667"/>
      <c r="E119" s="1667"/>
      <c r="F119" s="1667"/>
      <c r="G119" s="1667"/>
      <c r="H119" s="1667"/>
      <c r="I119" s="1667"/>
      <c r="J119" s="1667"/>
      <c r="K119" s="1667"/>
      <c r="L119" s="1667"/>
      <c r="M119" s="1667"/>
      <c r="N119" s="1667"/>
      <c r="O119" s="1667"/>
      <c r="P119" s="1667"/>
      <c r="Q119" s="1667"/>
      <c r="R119" s="1667"/>
      <c r="S119" s="1667"/>
      <c r="T119" s="1667"/>
      <c r="U119" s="1667"/>
      <c r="V119" s="1667"/>
      <c r="W119" s="1667"/>
      <c r="X119" s="1667"/>
      <c r="Y119" s="1667"/>
      <c r="Z119" s="1667"/>
      <c r="AA119" s="1667"/>
      <c r="AB119" s="1667"/>
      <c r="AC119" s="1667"/>
      <c r="AD119" s="1667"/>
      <c r="AE119" s="1667"/>
      <c r="AF119" s="1667"/>
      <c r="AG119" s="1668"/>
      <c r="AH119" s="1669" t="s">
        <v>2229</v>
      </c>
      <c r="AI119" s="1670"/>
      <c r="AJ119" s="1670"/>
      <c r="AK119" s="1671"/>
      <c r="AL119" s="263"/>
      <c r="AM119" s="241"/>
    </row>
    <row r="120" spans="1:39" ht="15" customHeight="1">
      <c r="A120" s="174"/>
      <c r="B120" s="1666" t="s">
        <v>2156</v>
      </c>
      <c r="C120" s="1667"/>
      <c r="D120" s="1667"/>
      <c r="E120" s="1667"/>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8"/>
      <c r="AH120" s="1669" t="s">
        <v>2230</v>
      </c>
      <c r="AI120" s="1670"/>
      <c r="AJ120" s="1670"/>
      <c r="AK120" s="1671"/>
      <c r="AL120" s="263"/>
      <c r="AM120" s="241"/>
    </row>
    <row r="121" spans="1:39" ht="15" customHeight="1">
      <c r="A121" s="174"/>
      <c r="B121" s="1666" t="s">
        <v>2157</v>
      </c>
      <c r="C121" s="1667"/>
      <c r="D121" s="1667"/>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8"/>
      <c r="AH121" s="1669" t="s">
        <v>2231</v>
      </c>
      <c r="AI121" s="1670"/>
      <c r="AJ121" s="1670"/>
      <c r="AK121" s="1671"/>
      <c r="AL121" s="263"/>
      <c r="AM121" s="241"/>
    </row>
    <row r="122" spans="1:39" ht="15" customHeight="1">
      <c r="A122" s="174"/>
      <c r="B122" s="1666" t="s">
        <v>2158</v>
      </c>
      <c r="C122" s="1667"/>
      <c r="D122" s="1667"/>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8"/>
      <c r="AH122" s="1669" t="s">
        <v>2232</v>
      </c>
      <c r="AI122" s="1670"/>
      <c r="AJ122" s="1670"/>
      <c r="AK122" s="1671"/>
      <c r="AL122" s="263"/>
      <c r="AM122" s="241"/>
    </row>
    <row r="123" spans="1:39" ht="15" customHeight="1">
      <c r="A123" s="174"/>
      <c r="B123" s="1666" t="s">
        <v>2159</v>
      </c>
      <c r="C123" s="1667"/>
      <c r="D123" s="1667"/>
      <c r="E123" s="1667"/>
      <c r="F123" s="1667"/>
      <c r="G123" s="1667"/>
      <c r="H123" s="1667"/>
      <c r="I123" s="1667"/>
      <c r="J123" s="1667"/>
      <c r="K123" s="1667"/>
      <c r="L123" s="1667"/>
      <c r="M123" s="1667"/>
      <c r="N123" s="1667"/>
      <c r="O123" s="1667"/>
      <c r="P123" s="1667"/>
      <c r="Q123" s="1667"/>
      <c r="R123" s="1667"/>
      <c r="S123" s="1667"/>
      <c r="T123" s="1667"/>
      <c r="U123" s="1667"/>
      <c r="V123" s="1667"/>
      <c r="W123" s="1667"/>
      <c r="X123" s="1667"/>
      <c r="Y123" s="1667"/>
      <c r="Z123" s="1667"/>
      <c r="AA123" s="1667"/>
      <c r="AB123" s="1667"/>
      <c r="AC123" s="1667"/>
      <c r="AD123" s="1667"/>
      <c r="AE123" s="1667"/>
      <c r="AF123" s="1667"/>
      <c r="AG123" s="1668"/>
      <c r="AH123" s="1669" t="s">
        <v>2233</v>
      </c>
      <c r="AI123" s="1670"/>
      <c r="AJ123" s="1670"/>
      <c r="AK123" s="1671"/>
      <c r="AL123" s="263"/>
      <c r="AM123" s="241"/>
    </row>
    <row r="124" spans="1:39" ht="15" customHeight="1">
      <c r="A124" s="174"/>
      <c r="B124" s="1666" t="s">
        <v>2160</v>
      </c>
      <c r="C124" s="1667"/>
      <c r="D124" s="1667"/>
      <c r="E124" s="1667"/>
      <c r="F124" s="1667"/>
      <c r="G124" s="1667"/>
      <c r="H124" s="1667"/>
      <c r="I124" s="1667"/>
      <c r="J124" s="1667"/>
      <c r="K124" s="1667"/>
      <c r="L124" s="1667"/>
      <c r="M124" s="1667"/>
      <c r="N124" s="1667"/>
      <c r="O124" s="1667"/>
      <c r="P124" s="1667"/>
      <c r="Q124" s="1667"/>
      <c r="R124" s="1667"/>
      <c r="S124" s="1667"/>
      <c r="T124" s="1667"/>
      <c r="U124" s="1667"/>
      <c r="V124" s="1667"/>
      <c r="W124" s="1667"/>
      <c r="X124" s="1667"/>
      <c r="Y124" s="1667"/>
      <c r="Z124" s="1667"/>
      <c r="AA124" s="1667"/>
      <c r="AB124" s="1667"/>
      <c r="AC124" s="1667"/>
      <c r="AD124" s="1667"/>
      <c r="AE124" s="1667"/>
      <c r="AF124" s="1667"/>
      <c r="AG124" s="1668"/>
      <c r="AH124" s="1669" t="s">
        <v>2234</v>
      </c>
      <c r="AI124" s="1670"/>
      <c r="AJ124" s="1670"/>
      <c r="AK124" s="1671"/>
      <c r="AL124" s="263"/>
      <c r="AM124" s="241"/>
    </row>
    <row r="125" spans="1:39" ht="15" customHeight="1">
      <c r="A125" s="174"/>
      <c r="B125" s="1666" t="s">
        <v>2161</v>
      </c>
      <c r="C125" s="1667"/>
      <c r="D125" s="1667"/>
      <c r="E125" s="1667"/>
      <c r="F125" s="1667"/>
      <c r="G125" s="1667"/>
      <c r="H125" s="1667"/>
      <c r="I125" s="1667"/>
      <c r="J125" s="1667"/>
      <c r="K125" s="1667"/>
      <c r="L125" s="1667"/>
      <c r="M125" s="1667"/>
      <c r="N125" s="1667"/>
      <c r="O125" s="1667"/>
      <c r="P125" s="1667"/>
      <c r="Q125" s="1667"/>
      <c r="R125" s="1667"/>
      <c r="S125" s="1667"/>
      <c r="T125" s="1667"/>
      <c r="U125" s="1667"/>
      <c r="V125" s="1667"/>
      <c r="W125" s="1667"/>
      <c r="X125" s="1667"/>
      <c r="Y125" s="1667"/>
      <c r="Z125" s="1667"/>
      <c r="AA125" s="1667"/>
      <c r="AB125" s="1667"/>
      <c r="AC125" s="1667"/>
      <c r="AD125" s="1667"/>
      <c r="AE125" s="1667"/>
      <c r="AF125" s="1667"/>
      <c r="AG125" s="1668"/>
      <c r="AH125" s="1669" t="s">
        <v>2235</v>
      </c>
      <c r="AI125" s="1670"/>
      <c r="AJ125" s="1670"/>
      <c r="AK125" s="1671"/>
      <c r="AL125" s="263"/>
      <c r="AM125" s="241"/>
    </row>
    <row r="126" spans="1:39" ht="15" customHeight="1">
      <c r="A126" s="174"/>
      <c r="B126" s="1666" t="s">
        <v>2162</v>
      </c>
      <c r="C126" s="1667"/>
      <c r="D126" s="1667"/>
      <c r="E126" s="1667"/>
      <c r="F126" s="1667"/>
      <c r="G126" s="1667"/>
      <c r="H126" s="1667"/>
      <c r="I126" s="1667"/>
      <c r="J126" s="1667"/>
      <c r="K126" s="1667"/>
      <c r="L126" s="1667"/>
      <c r="M126" s="1667"/>
      <c r="N126" s="1667"/>
      <c r="O126" s="1667"/>
      <c r="P126" s="1667"/>
      <c r="Q126" s="1667"/>
      <c r="R126" s="1667"/>
      <c r="S126" s="1667"/>
      <c r="T126" s="1667"/>
      <c r="U126" s="1667"/>
      <c r="V126" s="1667"/>
      <c r="W126" s="1667"/>
      <c r="X126" s="1667"/>
      <c r="Y126" s="1667"/>
      <c r="Z126" s="1667"/>
      <c r="AA126" s="1667"/>
      <c r="AB126" s="1667"/>
      <c r="AC126" s="1667"/>
      <c r="AD126" s="1667"/>
      <c r="AE126" s="1667"/>
      <c r="AF126" s="1667"/>
      <c r="AG126" s="1668"/>
      <c r="AH126" s="1669" t="s">
        <v>2236</v>
      </c>
      <c r="AI126" s="1670"/>
      <c r="AJ126" s="1670"/>
      <c r="AK126" s="1671"/>
      <c r="AL126" s="263"/>
      <c r="AM126" s="241"/>
    </row>
    <row r="127" spans="1:39" ht="15" customHeight="1">
      <c r="A127" s="174"/>
      <c r="B127" s="1666" t="s">
        <v>2163</v>
      </c>
      <c r="C127" s="1667"/>
      <c r="D127" s="1667"/>
      <c r="E127" s="1667"/>
      <c r="F127" s="1667"/>
      <c r="G127" s="1667"/>
      <c r="H127" s="1667"/>
      <c r="I127" s="1667"/>
      <c r="J127" s="1667"/>
      <c r="K127" s="1667"/>
      <c r="L127" s="1667"/>
      <c r="M127" s="1667"/>
      <c r="N127" s="1667"/>
      <c r="O127" s="1667"/>
      <c r="P127" s="1667"/>
      <c r="Q127" s="1667"/>
      <c r="R127" s="1667"/>
      <c r="S127" s="1667"/>
      <c r="T127" s="1667"/>
      <c r="U127" s="1667"/>
      <c r="V127" s="1667"/>
      <c r="W127" s="1667"/>
      <c r="X127" s="1667"/>
      <c r="Y127" s="1667"/>
      <c r="Z127" s="1667"/>
      <c r="AA127" s="1667"/>
      <c r="AB127" s="1667"/>
      <c r="AC127" s="1667"/>
      <c r="AD127" s="1667"/>
      <c r="AE127" s="1667"/>
      <c r="AF127" s="1667"/>
      <c r="AG127" s="1668"/>
      <c r="AH127" s="1669" t="s">
        <v>2237</v>
      </c>
      <c r="AI127" s="1670"/>
      <c r="AJ127" s="1670"/>
      <c r="AK127" s="1671"/>
      <c r="AL127" s="263"/>
      <c r="AM127" s="241"/>
    </row>
    <row r="128" spans="1:39" ht="15" customHeight="1">
      <c r="A128" s="174"/>
      <c r="B128" s="1666" t="s">
        <v>2164</v>
      </c>
      <c r="C128" s="1667"/>
      <c r="D128" s="1667"/>
      <c r="E128" s="1667"/>
      <c r="F128" s="1667"/>
      <c r="G128" s="1667"/>
      <c r="H128" s="1667"/>
      <c r="I128" s="1667"/>
      <c r="J128" s="1667"/>
      <c r="K128" s="1667"/>
      <c r="L128" s="1667"/>
      <c r="M128" s="1667"/>
      <c r="N128" s="1667"/>
      <c r="O128" s="1667"/>
      <c r="P128" s="1667"/>
      <c r="Q128" s="1667"/>
      <c r="R128" s="1667"/>
      <c r="S128" s="1667"/>
      <c r="T128" s="1667"/>
      <c r="U128" s="1667"/>
      <c r="V128" s="1667"/>
      <c r="W128" s="1667"/>
      <c r="X128" s="1667"/>
      <c r="Y128" s="1667"/>
      <c r="Z128" s="1667"/>
      <c r="AA128" s="1667"/>
      <c r="AB128" s="1667"/>
      <c r="AC128" s="1667"/>
      <c r="AD128" s="1667"/>
      <c r="AE128" s="1667"/>
      <c r="AF128" s="1667"/>
      <c r="AG128" s="1668"/>
      <c r="AH128" s="1669" t="s">
        <v>2238</v>
      </c>
      <c r="AI128" s="1670"/>
      <c r="AJ128" s="1670"/>
      <c r="AK128" s="1671"/>
      <c r="AL128" s="263"/>
      <c r="AM128" s="241"/>
    </row>
    <row r="129" spans="1:39" ht="15" customHeight="1">
      <c r="A129" s="174"/>
      <c r="B129" s="1666" t="s">
        <v>2165</v>
      </c>
      <c r="C129" s="1667"/>
      <c r="D129" s="1667"/>
      <c r="E129" s="1667"/>
      <c r="F129" s="1667"/>
      <c r="G129" s="1667"/>
      <c r="H129" s="1667"/>
      <c r="I129" s="1667"/>
      <c r="J129" s="1667"/>
      <c r="K129" s="1667"/>
      <c r="L129" s="1667"/>
      <c r="M129" s="1667"/>
      <c r="N129" s="1667"/>
      <c r="O129" s="1667"/>
      <c r="P129" s="1667"/>
      <c r="Q129" s="1667"/>
      <c r="R129" s="1667"/>
      <c r="S129" s="1667"/>
      <c r="T129" s="1667"/>
      <c r="U129" s="1667"/>
      <c r="V129" s="1667"/>
      <c r="W129" s="1667"/>
      <c r="X129" s="1667"/>
      <c r="Y129" s="1667"/>
      <c r="Z129" s="1667"/>
      <c r="AA129" s="1667"/>
      <c r="AB129" s="1667"/>
      <c r="AC129" s="1667"/>
      <c r="AD129" s="1667"/>
      <c r="AE129" s="1667"/>
      <c r="AF129" s="1667"/>
      <c r="AG129" s="1668"/>
      <c r="AH129" s="1669" t="s">
        <v>2239</v>
      </c>
      <c r="AI129" s="1670"/>
      <c r="AJ129" s="1670"/>
      <c r="AK129" s="1671"/>
      <c r="AL129" s="263"/>
      <c r="AM129" s="241"/>
    </row>
    <row r="130" spans="1:39" ht="45" customHeight="1">
      <c r="A130" s="174"/>
      <c r="B130" s="1666" t="s">
        <v>2166</v>
      </c>
      <c r="C130" s="1667"/>
      <c r="D130" s="1667"/>
      <c r="E130" s="1667"/>
      <c r="F130" s="1667"/>
      <c r="G130" s="1667"/>
      <c r="H130" s="1667"/>
      <c r="I130" s="1667"/>
      <c r="J130" s="1667"/>
      <c r="K130" s="1667"/>
      <c r="L130" s="1667"/>
      <c r="M130" s="1667"/>
      <c r="N130" s="1667"/>
      <c r="O130" s="1667"/>
      <c r="P130" s="1667"/>
      <c r="Q130" s="1667"/>
      <c r="R130" s="1667"/>
      <c r="S130" s="1667"/>
      <c r="T130" s="1667"/>
      <c r="U130" s="1667"/>
      <c r="V130" s="1667"/>
      <c r="W130" s="1667"/>
      <c r="X130" s="1667"/>
      <c r="Y130" s="1667"/>
      <c r="Z130" s="1667"/>
      <c r="AA130" s="1667"/>
      <c r="AB130" s="1667"/>
      <c r="AC130" s="1667"/>
      <c r="AD130" s="1667"/>
      <c r="AE130" s="1667"/>
      <c r="AF130" s="1667"/>
      <c r="AG130" s="1668"/>
      <c r="AH130" s="1669" t="s">
        <v>2240</v>
      </c>
      <c r="AI130" s="1670"/>
      <c r="AJ130" s="1670"/>
      <c r="AK130" s="1671"/>
      <c r="AL130" s="263"/>
      <c r="AM130" s="241"/>
    </row>
    <row r="131" spans="1:39" ht="15" customHeight="1">
      <c r="A131" s="174"/>
      <c r="B131" s="1666" t="s">
        <v>2167</v>
      </c>
      <c r="C131" s="1667"/>
      <c r="D131" s="1667"/>
      <c r="E131" s="1667"/>
      <c r="F131" s="1667"/>
      <c r="G131" s="1667"/>
      <c r="H131" s="1667"/>
      <c r="I131" s="1667"/>
      <c r="J131" s="1667"/>
      <c r="K131" s="1667"/>
      <c r="L131" s="1667"/>
      <c r="M131" s="1667"/>
      <c r="N131" s="1667"/>
      <c r="O131" s="1667"/>
      <c r="P131" s="1667"/>
      <c r="Q131" s="1667"/>
      <c r="R131" s="1667"/>
      <c r="S131" s="1667"/>
      <c r="T131" s="1667"/>
      <c r="U131" s="1667"/>
      <c r="V131" s="1667"/>
      <c r="W131" s="1667"/>
      <c r="X131" s="1667"/>
      <c r="Y131" s="1667"/>
      <c r="Z131" s="1667"/>
      <c r="AA131" s="1667"/>
      <c r="AB131" s="1667"/>
      <c r="AC131" s="1667"/>
      <c r="AD131" s="1667"/>
      <c r="AE131" s="1667"/>
      <c r="AF131" s="1667"/>
      <c r="AG131" s="1668"/>
      <c r="AH131" s="1669" t="s">
        <v>2241</v>
      </c>
      <c r="AI131" s="1670"/>
      <c r="AJ131" s="1670"/>
      <c r="AK131" s="1671"/>
      <c r="AL131" s="263"/>
      <c r="AM131" s="241"/>
    </row>
    <row r="132" spans="1:39" ht="15" customHeight="1">
      <c r="A132" s="174"/>
      <c r="B132" s="1666" t="s">
        <v>2168</v>
      </c>
      <c r="C132" s="1667"/>
      <c r="D132" s="1667"/>
      <c r="E132" s="1667"/>
      <c r="F132" s="1667"/>
      <c r="G132" s="1667"/>
      <c r="H132" s="1667"/>
      <c r="I132" s="1667"/>
      <c r="J132" s="1667"/>
      <c r="K132" s="1667"/>
      <c r="L132" s="1667"/>
      <c r="M132" s="1667"/>
      <c r="N132" s="1667"/>
      <c r="O132" s="1667"/>
      <c r="P132" s="1667"/>
      <c r="Q132" s="1667"/>
      <c r="R132" s="1667"/>
      <c r="S132" s="1667"/>
      <c r="T132" s="1667"/>
      <c r="U132" s="1667"/>
      <c r="V132" s="1667"/>
      <c r="W132" s="1667"/>
      <c r="X132" s="1667"/>
      <c r="Y132" s="1667"/>
      <c r="Z132" s="1667"/>
      <c r="AA132" s="1667"/>
      <c r="AB132" s="1667"/>
      <c r="AC132" s="1667"/>
      <c r="AD132" s="1667"/>
      <c r="AE132" s="1667"/>
      <c r="AF132" s="1667"/>
      <c r="AG132" s="1668"/>
      <c r="AH132" s="1669" t="s">
        <v>2242</v>
      </c>
      <c r="AI132" s="1670"/>
      <c r="AJ132" s="1670"/>
      <c r="AK132" s="1671"/>
      <c r="AL132" s="263"/>
      <c r="AM132" s="241"/>
    </row>
    <row r="133" spans="1:39" ht="15" customHeight="1">
      <c r="A133" s="174"/>
      <c r="B133" s="1666" t="s">
        <v>2329</v>
      </c>
      <c r="C133" s="1667"/>
      <c r="D133" s="1667"/>
      <c r="E133" s="1667"/>
      <c r="F133" s="1667"/>
      <c r="G133" s="1667"/>
      <c r="H133" s="1667"/>
      <c r="I133" s="1667"/>
      <c r="J133" s="1667"/>
      <c r="K133" s="1667"/>
      <c r="L133" s="1667"/>
      <c r="M133" s="1667"/>
      <c r="N133" s="1667"/>
      <c r="O133" s="1667"/>
      <c r="P133" s="1667"/>
      <c r="Q133" s="1667"/>
      <c r="R133" s="1667"/>
      <c r="S133" s="1667"/>
      <c r="T133" s="1667"/>
      <c r="U133" s="1667"/>
      <c r="V133" s="1667"/>
      <c r="W133" s="1667"/>
      <c r="X133" s="1667"/>
      <c r="Y133" s="1667"/>
      <c r="Z133" s="1667"/>
      <c r="AA133" s="1667"/>
      <c r="AB133" s="1667"/>
      <c r="AC133" s="1667"/>
      <c r="AD133" s="1667"/>
      <c r="AE133" s="1667"/>
      <c r="AF133" s="1667"/>
      <c r="AG133" s="1668"/>
      <c r="AH133" s="1669" t="s">
        <v>2243</v>
      </c>
      <c r="AI133" s="1670"/>
      <c r="AJ133" s="1670"/>
      <c r="AK133" s="1671"/>
      <c r="AL133" s="263"/>
      <c r="AM133" s="241"/>
    </row>
    <row r="134" spans="1:39" ht="15" customHeight="1">
      <c r="A134" s="174"/>
      <c r="B134" s="1666" t="s">
        <v>2330</v>
      </c>
      <c r="C134" s="1667"/>
      <c r="D134" s="1667"/>
      <c r="E134" s="1667"/>
      <c r="F134" s="1667"/>
      <c r="G134" s="1667"/>
      <c r="H134" s="1667"/>
      <c r="I134" s="1667"/>
      <c r="J134" s="1667"/>
      <c r="K134" s="1667"/>
      <c r="L134" s="1667"/>
      <c r="M134" s="1667"/>
      <c r="N134" s="1667"/>
      <c r="O134" s="1667"/>
      <c r="P134" s="1667"/>
      <c r="Q134" s="1667"/>
      <c r="R134" s="1667"/>
      <c r="S134" s="1667"/>
      <c r="T134" s="1667"/>
      <c r="U134" s="1667"/>
      <c r="V134" s="1667"/>
      <c r="W134" s="1667"/>
      <c r="X134" s="1667"/>
      <c r="Y134" s="1667"/>
      <c r="Z134" s="1667"/>
      <c r="AA134" s="1667"/>
      <c r="AB134" s="1667"/>
      <c r="AC134" s="1667"/>
      <c r="AD134" s="1667"/>
      <c r="AE134" s="1667"/>
      <c r="AF134" s="1667"/>
      <c r="AG134" s="1668"/>
      <c r="AH134" s="1669" t="s">
        <v>2244</v>
      </c>
      <c r="AI134" s="1670"/>
      <c r="AJ134" s="1670"/>
      <c r="AK134" s="1671"/>
      <c r="AL134" s="263"/>
      <c r="AM134" s="241"/>
    </row>
    <row r="135" spans="1:39" ht="84.95" customHeight="1">
      <c r="A135" s="174"/>
      <c r="B135" s="1666" t="s">
        <v>2331</v>
      </c>
      <c r="C135" s="1667"/>
      <c r="D135" s="1667"/>
      <c r="E135" s="1667"/>
      <c r="F135" s="1667"/>
      <c r="G135" s="1667"/>
      <c r="H135" s="1667"/>
      <c r="I135" s="1667"/>
      <c r="J135" s="1667"/>
      <c r="K135" s="1667"/>
      <c r="L135" s="1667"/>
      <c r="M135" s="1667"/>
      <c r="N135" s="1667"/>
      <c r="O135" s="1667"/>
      <c r="P135" s="1667"/>
      <c r="Q135" s="1667"/>
      <c r="R135" s="1667"/>
      <c r="S135" s="1667"/>
      <c r="T135" s="1667"/>
      <c r="U135" s="1667"/>
      <c r="V135" s="1667"/>
      <c r="W135" s="1667"/>
      <c r="X135" s="1667"/>
      <c r="Y135" s="1667"/>
      <c r="Z135" s="1667"/>
      <c r="AA135" s="1667"/>
      <c r="AB135" s="1667"/>
      <c r="AC135" s="1667"/>
      <c r="AD135" s="1667"/>
      <c r="AE135" s="1667"/>
      <c r="AF135" s="1667"/>
      <c r="AG135" s="1668"/>
      <c r="AH135" s="1669" t="s">
        <v>2245</v>
      </c>
      <c r="AI135" s="1670"/>
      <c r="AJ135" s="1670"/>
      <c r="AK135" s="1671"/>
      <c r="AL135" s="263"/>
      <c r="AM135" s="241"/>
    </row>
    <row r="136" spans="1:39" ht="15" customHeight="1">
      <c r="A136" s="174"/>
      <c r="B136" s="1666" t="s">
        <v>2169</v>
      </c>
      <c r="C136" s="1667"/>
      <c r="D136" s="1667"/>
      <c r="E136" s="1667"/>
      <c r="F136" s="1667"/>
      <c r="G136" s="1667"/>
      <c r="H136" s="1667"/>
      <c r="I136" s="1667"/>
      <c r="J136" s="1667"/>
      <c r="K136" s="1667"/>
      <c r="L136" s="1667"/>
      <c r="M136" s="1667"/>
      <c r="N136" s="1667"/>
      <c r="O136" s="1667"/>
      <c r="P136" s="1667"/>
      <c r="Q136" s="1667"/>
      <c r="R136" s="1667"/>
      <c r="S136" s="1667"/>
      <c r="T136" s="1667"/>
      <c r="U136" s="1667"/>
      <c r="V136" s="1667"/>
      <c r="W136" s="1667"/>
      <c r="X136" s="1667"/>
      <c r="Y136" s="1667"/>
      <c r="Z136" s="1667"/>
      <c r="AA136" s="1667"/>
      <c r="AB136" s="1667"/>
      <c r="AC136" s="1667"/>
      <c r="AD136" s="1667"/>
      <c r="AE136" s="1667"/>
      <c r="AF136" s="1667"/>
      <c r="AG136" s="1668"/>
      <c r="AH136" s="1669" t="s">
        <v>2246</v>
      </c>
      <c r="AI136" s="1670"/>
      <c r="AJ136" s="1670"/>
      <c r="AK136" s="1671"/>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536" t="s">
        <v>2469</v>
      </c>
      <c r="B138" s="1536"/>
      <c r="C138" s="1536"/>
      <c r="D138" s="1536"/>
      <c r="E138" s="1536"/>
      <c r="F138" s="1536"/>
      <c r="G138" s="1536"/>
      <c r="H138" s="1536"/>
      <c r="I138" s="1536"/>
      <c r="J138" s="1536"/>
      <c r="K138" s="1536"/>
      <c r="L138" s="1536"/>
      <c r="M138" s="1536"/>
      <c r="N138" s="1536"/>
      <c r="O138" s="1536"/>
      <c r="P138" s="1536"/>
      <c r="Q138" s="1536"/>
      <c r="R138" s="1536"/>
      <c r="S138" s="1536"/>
      <c r="T138" s="1536"/>
      <c r="U138" s="1536"/>
      <c r="V138" s="1536"/>
      <c r="W138" s="1536"/>
      <c r="X138" s="1536"/>
      <c r="Y138" s="1536"/>
      <c r="Z138" s="1536"/>
      <c r="AA138" s="1536"/>
      <c r="AB138" s="1536"/>
      <c r="AC138" s="1536"/>
      <c r="AD138" s="1536"/>
      <c r="AE138" s="1536"/>
      <c r="AF138" s="1536"/>
      <c r="AG138" s="1536"/>
      <c r="AH138" s="1536"/>
      <c r="AI138" s="1536"/>
      <c r="AJ138" s="1536"/>
      <c r="AK138" s="1536"/>
      <c r="AL138" s="1536"/>
      <c r="AM138" s="241"/>
    </row>
    <row r="139" spans="1:39" ht="12.6" customHeight="1">
      <c r="A139" s="1536"/>
      <c r="B139" s="1536"/>
      <c r="C139" s="1536"/>
      <c r="D139" s="1536"/>
      <c r="E139" s="1536"/>
      <c r="F139" s="1536"/>
      <c r="G139" s="1536"/>
      <c r="H139" s="1536"/>
      <c r="I139" s="1536"/>
      <c r="J139" s="1536"/>
      <c r="K139" s="1536"/>
      <c r="L139" s="1536"/>
      <c r="M139" s="1536"/>
      <c r="N139" s="1536"/>
      <c r="O139" s="1536"/>
      <c r="P139" s="1536"/>
      <c r="Q139" s="1536"/>
      <c r="R139" s="1536"/>
      <c r="S139" s="1536"/>
      <c r="T139" s="1536"/>
      <c r="U139" s="1536"/>
      <c r="V139" s="1536"/>
      <c r="W139" s="1536"/>
      <c r="X139" s="1536"/>
      <c r="Y139" s="1536"/>
      <c r="Z139" s="1536"/>
      <c r="AA139" s="1536"/>
      <c r="AB139" s="1536"/>
      <c r="AC139" s="1536"/>
      <c r="AD139" s="1536"/>
      <c r="AE139" s="1536"/>
      <c r="AF139" s="1536"/>
      <c r="AG139" s="1536"/>
      <c r="AH139" s="1536"/>
      <c r="AI139" s="1536"/>
      <c r="AJ139" s="1536"/>
      <c r="AK139" s="1536"/>
      <c r="AL139" s="1536"/>
      <c r="AM139" s="241"/>
    </row>
    <row r="140" spans="1:39" ht="15" customHeight="1">
      <c r="A140" s="174"/>
      <c r="B140" s="1672" t="s">
        <v>2314</v>
      </c>
      <c r="C140" s="1672"/>
      <c r="D140" s="1672"/>
      <c r="E140" s="1672"/>
      <c r="F140" s="1672"/>
      <c r="G140" s="1672"/>
      <c r="H140" s="1672"/>
      <c r="I140" s="1672"/>
      <c r="J140" s="1672"/>
      <c r="K140" s="1672"/>
      <c r="L140" s="1672"/>
      <c r="M140" s="1672"/>
      <c r="N140" s="1672"/>
      <c r="O140" s="1672"/>
      <c r="P140" s="1672"/>
      <c r="Q140" s="1672"/>
      <c r="R140" s="1672"/>
      <c r="S140" s="1672"/>
      <c r="T140" s="1672"/>
      <c r="U140" s="1672"/>
      <c r="V140" s="1672"/>
      <c r="W140" s="1672"/>
      <c r="X140" s="1672"/>
      <c r="Y140" s="1672"/>
      <c r="Z140" s="1672"/>
      <c r="AA140" s="1672"/>
      <c r="AB140" s="1672"/>
      <c r="AC140" s="1672"/>
      <c r="AD140" s="1672"/>
      <c r="AE140" s="1672"/>
      <c r="AF140" s="1672"/>
      <c r="AG140" s="1672"/>
      <c r="AH140" s="1672" t="s">
        <v>2170</v>
      </c>
      <c r="AI140" s="1672"/>
      <c r="AJ140" s="1672"/>
      <c r="AK140" s="1672"/>
      <c r="AL140" s="174"/>
      <c r="AM140" s="241"/>
    </row>
    <row r="141" spans="1:39" ht="15" customHeight="1">
      <c r="A141" s="174"/>
      <c r="B141" s="1662" t="s">
        <v>2315</v>
      </c>
      <c r="C141" s="1662"/>
      <c r="D141" s="1662"/>
      <c r="E141" s="1662"/>
      <c r="F141" s="1662"/>
      <c r="G141" s="1662"/>
      <c r="H141" s="1662"/>
      <c r="I141" s="1662"/>
      <c r="J141" s="1662"/>
      <c r="K141" s="1662"/>
      <c r="L141" s="1662"/>
      <c r="M141" s="1662"/>
      <c r="N141" s="1662"/>
      <c r="O141" s="1662"/>
      <c r="P141" s="1662"/>
      <c r="Q141" s="1662"/>
      <c r="R141" s="1662"/>
      <c r="S141" s="1662"/>
      <c r="T141" s="1662"/>
      <c r="U141" s="1662"/>
      <c r="V141" s="1662"/>
      <c r="W141" s="1662"/>
      <c r="X141" s="1662"/>
      <c r="Y141" s="1662"/>
      <c r="Z141" s="1662"/>
      <c r="AA141" s="1662"/>
      <c r="AB141" s="1662"/>
      <c r="AC141" s="1662"/>
      <c r="AD141" s="1662"/>
      <c r="AE141" s="1662"/>
      <c r="AF141" s="1662"/>
      <c r="AG141" s="1662"/>
      <c r="AH141" s="1663" t="s">
        <v>2281</v>
      </c>
      <c r="AI141" s="1664"/>
      <c r="AJ141" s="1664"/>
      <c r="AK141" s="1665"/>
      <c r="AL141" s="174"/>
      <c r="AM141" s="241"/>
    </row>
    <row r="142" spans="1:39" ht="15" customHeight="1">
      <c r="A142" s="174"/>
      <c r="B142" s="1662" t="s">
        <v>2316</v>
      </c>
      <c r="C142" s="1662"/>
      <c r="D142" s="1662"/>
      <c r="E142" s="1662"/>
      <c r="F142" s="1662"/>
      <c r="G142" s="1662"/>
      <c r="H142" s="1662"/>
      <c r="I142" s="1662"/>
      <c r="J142" s="1662"/>
      <c r="K142" s="1662"/>
      <c r="L142" s="1662"/>
      <c r="M142" s="1662"/>
      <c r="N142" s="1662"/>
      <c r="O142" s="1662"/>
      <c r="P142" s="1662"/>
      <c r="Q142" s="1662"/>
      <c r="R142" s="1662"/>
      <c r="S142" s="1662"/>
      <c r="T142" s="1662"/>
      <c r="U142" s="1662"/>
      <c r="V142" s="1662"/>
      <c r="W142" s="1662"/>
      <c r="X142" s="1662"/>
      <c r="Y142" s="1662"/>
      <c r="Z142" s="1662"/>
      <c r="AA142" s="1662"/>
      <c r="AB142" s="1662"/>
      <c r="AC142" s="1662"/>
      <c r="AD142" s="1662"/>
      <c r="AE142" s="1662"/>
      <c r="AF142" s="1662"/>
      <c r="AG142" s="1662"/>
      <c r="AH142" s="1663" t="s">
        <v>2319</v>
      </c>
      <c r="AI142" s="1664"/>
      <c r="AJ142" s="1664"/>
      <c r="AK142" s="1665"/>
      <c r="AL142" s="174"/>
      <c r="AM142" s="241"/>
    </row>
    <row r="143" spans="1:39" ht="15" customHeight="1">
      <c r="A143" s="174"/>
      <c r="B143" s="1662" t="s">
        <v>2317</v>
      </c>
      <c r="C143" s="1662"/>
      <c r="D143" s="1662"/>
      <c r="E143" s="1662"/>
      <c r="F143" s="1662"/>
      <c r="G143" s="1662"/>
      <c r="H143" s="1662"/>
      <c r="I143" s="1662"/>
      <c r="J143" s="1662"/>
      <c r="K143" s="1662"/>
      <c r="L143" s="1662"/>
      <c r="M143" s="1662"/>
      <c r="N143" s="1662"/>
      <c r="O143" s="1662"/>
      <c r="P143" s="1662"/>
      <c r="Q143" s="1662"/>
      <c r="R143" s="1662"/>
      <c r="S143" s="1662"/>
      <c r="T143" s="1662"/>
      <c r="U143" s="1662"/>
      <c r="V143" s="1662"/>
      <c r="W143" s="1662"/>
      <c r="X143" s="1662"/>
      <c r="Y143" s="1662"/>
      <c r="Z143" s="1662"/>
      <c r="AA143" s="1662"/>
      <c r="AB143" s="1662"/>
      <c r="AC143" s="1662"/>
      <c r="AD143" s="1662"/>
      <c r="AE143" s="1662"/>
      <c r="AF143" s="1662"/>
      <c r="AG143" s="1662"/>
      <c r="AH143" s="1663" t="s">
        <v>2320</v>
      </c>
      <c r="AI143" s="1664"/>
      <c r="AJ143" s="1664"/>
      <c r="AK143" s="1665"/>
      <c r="AL143" s="174"/>
      <c r="AM143" s="241"/>
    </row>
    <row r="144" spans="1:39" ht="15" customHeight="1">
      <c r="A144" s="174"/>
      <c r="B144" s="1662" t="s">
        <v>2318</v>
      </c>
      <c r="C144" s="1662"/>
      <c r="D144" s="1662"/>
      <c r="E144" s="1662"/>
      <c r="F144" s="1662"/>
      <c r="G144" s="1662"/>
      <c r="H144" s="1662"/>
      <c r="I144" s="1662"/>
      <c r="J144" s="1662"/>
      <c r="K144" s="1662"/>
      <c r="L144" s="1662"/>
      <c r="M144" s="1662"/>
      <c r="N144" s="1662"/>
      <c r="O144" s="1662"/>
      <c r="P144" s="1662"/>
      <c r="Q144" s="1662"/>
      <c r="R144" s="1662"/>
      <c r="S144" s="1662"/>
      <c r="T144" s="1662"/>
      <c r="U144" s="1662"/>
      <c r="V144" s="1662"/>
      <c r="W144" s="1662"/>
      <c r="X144" s="1662"/>
      <c r="Y144" s="1662"/>
      <c r="Z144" s="1662"/>
      <c r="AA144" s="1662"/>
      <c r="AB144" s="1662"/>
      <c r="AC144" s="1662"/>
      <c r="AD144" s="1662"/>
      <c r="AE144" s="1662"/>
      <c r="AF144" s="1662"/>
      <c r="AG144" s="1662"/>
      <c r="AH144" s="1663" t="s">
        <v>2321</v>
      </c>
      <c r="AI144" s="1664"/>
      <c r="AJ144" s="1664"/>
      <c r="AK144" s="1665"/>
      <c r="AL144" s="174"/>
      <c r="AM144" s="241"/>
    </row>
    <row r="145" spans="1:44" ht="15" customHeight="1">
      <c r="A145" s="174"/>
      <c r="B145" s="1662" t="s">
        <v>2333</v>
      </c>
      <c r="C145" s="1662"/>
      <c r="D145" s="1662"/>
      <c r="E145" s="1662"/>
      <c r="F145" s="1662"/>
      <c r="G145" s="1662"/>
      <c r="H145" s="1662"/>
      <c r="I145" s="1662"/>
      <c r="J145" s="1662"/>
      <c r="K145" s="1662"/>
      <c r="L145" s="1662"/>
      <c r="M145" s="1662"/>
      <c r="N145" s="1662"/>
      <c r="O145" s="1662"/>
      <c r="P145" s="1662"/>
      <c r="Q145" s="1662"/>
      <c r="R145" s="1662"/>
      <c r="S145" s="1662"/>
      <c r="T145" s="1662"/>
      <c r="U145" s="1662"/>
      <c r="V145" s="1662"/>
      <c r="W145" s="1662"/>
      <c r="X145" s="1662"/>
      <c r="Y145" s="1662"/>
      <c r="Z145" s="1662"/>
      <c r="AA145" s="1662"/>
      <c r="AB145" s="1662"/>
      <c r="AC145" s="1662"/>
      <c r="AD145" s="1662"/>
      <c r="AE145" s="1662"/>
      <c r="AF145" s="1662"/>
      <c r="AG145" s="1662"/>
      <c r="AH145" s="1663" t="s">
        <v>2322</v>
      </c>
      <c r="AI145" s="1664"/>
      <c r="AJ145" s="1664"/>
      <c r="AK145" s="1665"/>
      <c r="AL145" s="174"/>
      <c r="AM145" s="241"/>
    </row>
    <row r="146" spans="1:44" ht="15" customHeight="1">
      <c r="A146" s="174"/>
      <c r="B146" s="1662" t="s">
        <v>2169</v>
      </c>
      <c r="C146" s="1662"/>
      <c r="D146" s="1662"/>
      <c r="E146" s="1662"/>
      <c r="F146" s="1662"/>
      <c r="G146" s="1662"/>
      <c r="H146" s="1662"/>
      <c r="I146" s="1662"/>
      <c r="J146" s="1662"/>
      <c r="K146" s="1662"/>
      <c r="L146" s="1662"/>
      <c r="M146" s="1662"/>
      <c r="N146" s="1662"/>
      <c r="O146" s="1662"/>
      <c r="P146" s="1662"/>
      <c r="Q146" s="1662"/>
      <c r="R146" s="1662"/>
      <c r="S146" s="1662"/>
      <c r="T146" s="1662"/>
      <c r="U146" s="1662"/>
      <c r="V146" s="1662"/>
      <c r="W146" s="1662"/>
      <c r="X146" s="1662"/>
      <c r="Y146" s="1662"/>
      <c r="Z146" s="1662"/>
      <c r="AA146" s="1662"/>
      <c r="AB146" s="1662"/>
      <c r="AC146" s="1662"/>
      <c r="AD146" s="1662"/>
      <c r="AE146" s="1662"/>
      <c r="AF146" s="1662"/>
      <c r="AG146" s="1662"/>
      <c r="AH146" s="1663" t="s">
        <v>2323</v>
      </c>
      <c r="AI146" s="1664"/>
      <c r="AJ146" s="1664"/>
      <c r="AK146" s="1665"/>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536" t="s">
        <v>2470</v>
      </c>
      <c r="B148" s="1536"/>
      <c r="C148" s="1536"/>
      <c r="D148" s="1536"/>
      <c r="E148" s="1536"/>
      <c r="F148" s="1536"/>
      <c r="G148" s="1536"/>
      <c r="H148" s="1536"/>
      <c r="I148" s="1536"/>
      <c r="J148" s="1536"/>
      <c r="K148" s="1536"/>
      <c r="L148" s="1536"/>
      <c r="M148" s="1536"/>
      <c r="N148" s="1536"/>
      <c r="O148" s="1536"/>
      <c r="P148" s="1536"/>
      <c r="Q148" s="1536"/>
      <c r="R148" s="1536"/>
      <c r="S148" s="1536"/>
      <c r="T148" s="1536"/>
      <c r="U148" s="1536"/>
      <c r="V148" s="1536"/>
      <c r="W148" s="1536"/>
      <c r="X148" s="1536"/>
      <c r="Y148" s="1536"/>
      <c r="Z148" s="1536"/>
      <c r="AA148" s="1536"/>
      <c r="AB148" s="1536"/>
      <c r="AC148" s="1536"/>
      <c r="AD148" s="1536"/>
      <c r="AE148" s="1536"/>
      <c r="AF148" s="1536"/>
      <c r="AG148" s="1536"/>
      <c r="AH148" s="1536"/>
      <c r="AI148" s="1536"/>
      <c r="AJ148" s="1536"/>
      <c r="AK148" s="1536"/>
      <c r="AL148" s="1536"/>
      <c r="AM148" s="4"/>
      <c r="AN148" s="4"/>
      <c r="AO148" s="4"/>
      <c r="AP148" s="4"/>
      <c r="AQ148" s="4"/>
      <c r="AR148" s="4"/>
    </row>
    <row r="149" spans="1:44" ht="15" customHeight="1">
      <c r="A149" s="1536"/>
      <c r="B149" s="1536"/>
      <c r="C149" s="1536"/>
      <c r="D149" s="1536"/>
      <c r="E149" s="1536"/>
      <c r="F149" s="1536"/>
      <c r="G149" s="1536"/>
      <c r="H149" s="1536"/>
      <c r="I149" s="1536"/>
      <c r="J149" s="1536"/>
      <c r="K149" s="1536"/>
      <c r="L149" s="1536"/>
      <c r="M149" s="1536"/>
      <c r="N149" s="1536"/>
      <c r="O149" s="1536"/>
      <c r="P149" s="1536"/>
      <c r="Q149" s="1536"/>
      <c r="R149" s="1536"/>
      <c r="S149" s="1536"/>
      <c r="T149" s="1536"/>
      <c r="U149" s="1536"/>
      <c r="V149" s="1536"/>
      <c r="W149" s="1536"/>
      <c r="X149" s="1536"/>
      <c r="Y149" s="1536"/>
      <c r="Z149" s="1536"/>
      <c r="AA149" s="1536"/>
      <c r="AB149" s="1536"/>
      <c r="AC149" s="1536"/>
      <c r="AD149" s="1536"/>
      <c r="AE149" s="1536"/>
      <c r="AF149" s="1536"/>
      <c r="AG149" s="1536"/>
      <c r="AH149" s="1536"/>
      <c r="AI149" s="1536"/>
      <c r="AJ149" s="1536"/>
      <c r="AK149" s="1536"/>
      <c r="AL149" s="1536"/>
      <c r="AM149" s="4"/>
      <c r="AN149" s="4"/>
      <c r="AO149" s="4"/>
      <c r="AP149" s="4"/>
      <c r="AQ149" s="4"/>
      <c r="AR149" s="4"/>
    </row>
    <row r="150" spans="1:44" ht="15" customHeight="1">
      <c r="A150" s="1536"/>
      <c r="B150" s="1536"/>
      <c r="C150" s="1536"/>
      <c r="D150" s="1536"/>
      <c r="E150" s="1536"/>
      <c r="F150" s="1536"/>
      <c r="G150" s="1536"/>
      <c r="H150" s="1536"/>
      <c r="I150" s="1536"/>
      <c r="J150" s="1536"/>
      <c r="K150" s="1536"/>
      <c r="L150" s="1536"/>
      <c r="M150" s="1536"/>
      <c r="N150" s="1536"/>
      <c r="O150" s="1536"/>
      <c r="P150" s="1536"/>
      <c r="Q150" s="1536"/>
      <c r="R150" s="1536"/>
      <c r="S150" s="1536"/>
      <c r="T150" s="1536"/>
      <c r="U150" s="1536"/>
      <c r="V150" s="1536"/>
      <c r="W150" s="1536"/>
      <c r="X150" s="1536"/>
      <c r="Y150" s="1536"/>
      <c r="Z150" s="1536"/>
      <c r="AA150" s="1536"/>
      <c r="AB150" s="1536"/>
      <c r="AC150" s="1536"/>
      <c r="AD150" s="1536"/>
      <c r="AE150" s="1536"/>
      <c r="AF150" s="1536"/>
      <c r="AG150" s="1536"/>
      <c r="AH150" s="1536"/>
      <c r="AI150" s="1536"/>
      <c r="AJ150" s="1536"/>
      <c r="AK150" s="1536"/>
      <c r="AL150" s="1536"/>
      <c r="AM150" s="4"/>
      <c r="AN150" s="4"/>
      <c r="AO150" s="4"/>
      <c r="AP150" s="4"/>
      <c r="AQ150" s="4"/>
      <c r="AR150" s="4"/>
    </row>
    <row r="151" spans="1:44" ht="15" customHeight="1">
      <c r="A151" s="1536"/>
      <c r="B151" s="1536"/>
      <c r="C151" s="1536"/>
      <c r="D151" s="1536"/>
      <c r="E151" s="1536"/>
      <c r="F151" s="1536"/>
      <c r="G151" s="1536"/>
      <c r="H151" s="1536"/>
      <c r="I151" s="1536"/>
      <c r="J151" s="1536"/>
      <c r="K151" s="1536"/>
      <c r="L151" s="1536"/>
      <c r="M151" s="1536"/>
      <c r="N151" s="1536"/>
      <c r="O151" s="1536"/>
      <c r="P151" s="1536"/>
      <c r="Q151" s="1536"/>
      <c r="R151" s="1536"/>
      <c r="S151" s="1536"/>
      <c r="T151" s="1536"/>
      <c r="U151" s="1536"/>
      <c r="V151" s="1536"/>
      <c r="W151" s="1536"/>
      <c r="X151" s="1536"/>
      <c r="Y151" s="1536"/>
      <c r="Z151" s="1536"/>
      <c r="AA151" s="1536"/>
      <c r="AB151" s="1536"/>
      <c r="AC151" s="1536"/>
      <c r="AD151" s="1536"/>
      <c r="AE151" s="1536"/>
      <c r="AF151" s="1536"/>
      <c r="AG151" s="1536"/>
      <c r="AH151" s="1536"/>
      <c r="AI151" s="1536"/>
      <c r="AJ151" s="1536"/>
      <c r="AK151" s="1536"/>
      <c r="AL151" s="1536"/>
      <c r="AM151" s="4"/>
      <c r="AN151" s="4"/>
      <c r="AO151" s="4"/>
      <c r="AP151" s="4"/>
      <c r="AQ151" s="4"/>
      <c r="AR151" s="4"/>
    </row>
    <row r="152" spans="1:44" ht="7.5" customHeight="1">
      <c r="A152" s="1536"/>
      <c r="B152" s="1536"/>
      <c r="C152" s="1536"/>
      <c r="D152" s="1536"/>
      <c r="E152" s="1536"/>
      <c r="F152" s="1536"/>
      <c r="G152" s="1536"/>
      <c r="H152" s="1536"/>
      <c r="I152" s="1536"/>
      <c r="J152" s="1536"/>
      <c r="K152" s="1536"/>
      <c r="L152" s="1536"/>
      <c r="M152" s="1536"/>
      <c r="N152" s="1536"/>
      <c r="O152" s="1536"/>
      <c r="P152" s="1536"/>
      <c r="Q152" s="1536"/>
      <c r="R152" s="1536"/>
      <c r="S152" s="1536"/>
      <c r="T152" s="1536"/>
      <c r="U152" s="1536"/>
      <c r="V152" s="1536"/>
      <c r="W152" s="1536"/>
      <c r="X152" s="1536"/>
      <c r="Y152" s="1536"/>
      <c r="Z152" s="1536"/>
      <c r="AA152" s="1536"/>
      <c r="AB152" s="1536"/>
      <c r="AC152" s="1536"/>
      <c r="AD152" s="1536"/>
      <c r="AE152" s="1536"/>
      <c r="AF152" s="1536"/>
      <c r="AG152" s="1536"/>
      <c r="AH152" s="1536"/>
      <c r="AI152" s="1536"/>
      <c r="AJ152" s="1536"/>
      <c r="AK152" s="1536"/>
      <c r="AL152" s="1536"/>
      <c r="AM152" s="4"/>
      <c r="AN152" s="4"/>
      <c r="AO152" s="4"/>
      <c r="AP152" s="4"/>
      <c r="AQ152" s="4"/>
      <c r="AR152" s="4"/>
    </row>
    <row r="153" spans="1:44" ht="15" customHeight="1">
      <c r="A153" s="1536" t="s">
        <v>2471</v>
      </c>
      <c r="B153" s="1536"/>
      <c r="C153" s="1536"/>
      <c r="D153" s="1536"/>
      <c r="E153" s="1536"/>
      <c r="F153" s="1536"/>
      <c r="G153" s="1536"/>
      <c r="H153" s="1536"/>
      <c r="I153" s="1536"/>
      <c r="J153" s="1536"/>
      <c r="K153" s="1536"/>
      <c r="L153" s="1536"/>
      <c r="M153" s="1536"/>
      <c r="N153" s="1536"/>
      <c r="O153" s="1536"/>
      <c r="P153" s="1536"/>
      <c r="Q153" s="1536"/>
      <c r="R153" s="1536"/>
      <c r="S153" s="1536"/>
      <c r="T153" s="1536"/>
      <c r="U153" s="1536"/>
      <c r="V153" s="1536"/>
      <c r="W153" s="1536"/>
      <c r="X153" s="1536"/>
      <c r="Y153" s="1536"/>
      <c r="Z153" s="1536"/>
      <c r="AA153" s="1536"/>
      <c r="AB153" s="1536"/>
      <c r="AC153" s="1536"/>
      <c r="AD153" s="1536"/>
      <c r="AE153" s="1536"/>
      <c r="AF153" s="1536"/>
      <c r="AG153" s="1536"/>
      <c r="AH153" s="1536"/>
      <c r="AI153" s="1536"/>
      <c r="AJ153" s="1536"/>
      <c r="AK153" s="1536"/>
      <c r="AL153" s="1536"/>
      <c r="AM153" s="241"/>
    </row>
    <row r="154" spans="1:44" ht="15" customHeight="1">
      <c r="A154" s="1536"/>
      <c r="B154" s="1536"/>
      <c r="C154" s="1536"/>
      <c r="D154" s="1536"/>
      <c r="E154" s="1536"/>
      <c r="F154" s="1536"/>
      <c r="G154" s="1536"/>
      <c r="H154" s="1536"/>
      <c r="I154" s="1536"/>
      <c r="J154" s="1536"/>
      <c r="K154" s="1536"/>
      <c r="L154" s="1536"/>
      <c r="M154" s="1536"/>
      <c r="N154" s="1536"/>
      <c r="O154" s="1536"/>
      <c r="P154" s="1536"/>
      <c r="Q154" s="1536"/>
      <c r="R154" s="1536"/>
      <c r="S154" s="1536"/>
      <c r="T154" s="1536"/>
      <c r="U154" s="1536"/>
      <c r="V154" s="1536"/>
      <c r="W154" s="1536"/>
      <c r="X154" s="1536"/>
      <c r="Y154" s="1536"/>
      <c r="Z154" s="1536"/>
      <c r="AA154" s="1536"/>
      <c r="AB154" s="1536"/>
      <c r="AC154" s="1536"/>
      <c r="AD154" s="1536"/>
      <c r="AE154" s="1536"/>
      <c r="AF154" s="1536"/>
      <c r="AG154" s="1536"/>
      <c r="AH154" s="1536"/>
      <c r="AI154" s="1536"/>
      <c r="AJ154" s="1536"/>
      <c r="AK154" s="1536"/>
      <c r="AL154" s="1536"/>
      <c r="AM154" s="241"/>
    </row>
    <row r="155" spans="1:44" ht="15" customHeight="1">
      <c r="A155" s="1536"/>
      <c r="B155" s="1536"/>
      <c r="C155" s="1536"/>
      <c r="D155" s="1536"/>
      <c r="E155" s="1536"/>
      <c r="F155" s="1536"/>
      <c r="G155" s="1536"/>
      <c r="H155" s="1536"/>
      <c r="I155" s="1536"/>
      <c r="J155" s="1536"/>
      <c r="K155" s="1536"/>
      <c r="L155" s="1536"/>
      <c r="M155" s="1536"/>
      <c r="N155" s="1536"/>
      <c r="O155" s="1536"/>
      <c r="P155" s="1536"/>
      <c r="Q155" s="1536"/>
      <c r="R155" s="1536"/>
      <c r="S155" s="1536"/>
      <c r="T155" s="1536"/>
      <c r="U155" s="1536"/>
      <c r="V155" s="1536"/>
      <c r="W155" s="1536"/>
      <c r="X155" s="1536"/>
      <c r="Y155" s="1536"/>
      <c r="Z155" s="1536"/>
      <c r="AA155" s="1536"/>
      <c r="AB155" s="1536"/>
      <c r="AC155" s="1536"/>
      <c r="AD155" s="1536"/>
      <c r="AE155" s="1536"/>
      <c r="AF155" s="1536"/>
      <c r="AG155" s="1536"/>
      <c r="AH155" s="1536"/>
      <c r="AI155" s="1536"/>
      <c r="AJ155" s="1536"/>
      <c r="AK155" s="1536"/>
      <c r="AL155" s="1536"/>
      <c r="AM155" s="241"/>
    </row>
    <row r="156" spans="1:44" ht="15" customHeight="1">
      <c r="A156" s="1536"/>
      <c r="B156" s="1536"/>
      <c r="C156" s="1536"/>
      <c r="D156" s="1536"/>
      <c r="E156" s="1536"/>
      <c r="F156" s="1536"/>
      <c r="G156" s="1536"/>
      <c r="H156" s="1536"/>
      <c r="I156" s="1536"/>
      <c r="J156" s="1536"/>
      <c r="K156" s="1536"/>
      <c r="L156" s="1536"/>
      <c r="M156" s="1536"/>
      <c r="N156" s="1536"/>
      <c r="O156" s="1536"/>
      <c r="P156" s="1536"/>
      <c r="Q156" s="1536"/>
      <c r="R156" s="1536"/>
      <c r="S156" s="1536"/>
      <c r="T156" s="1536"/>
      <c r="U156" s="1536"/>
      <c r="V156" s="1536"/>
      <c r="W156" s="1536"/>
      <c r="X156" s="1536"/>
      <c r="Y156" s="1536"/>
      <c r="Z156" s="1536"/>
      <c r="AA156" s="1536"/>
      <c r="AB156" s="1536"/>
      <c r="AC156" s="1536"/>
      <c r="AD156" s="1536"/>
      <c r="AE156" s="1536"/>
      <c r="AF156" s="1536"/>
      <c r="AG156" s="1536"/>
      <c r="AH156" s="1536"/>
      <c r="AI156" s="1536"/>
      <c r="AJ156" s="1536"/>
      <c r="AK156" s="1536"/>
      <c r="AL156" s="1536"/>
      <c r="AM156" s="241"/>
    </row>
    <row r="157" spans="1:44" ht="15" customHeight="1">
      <c r="A157" s="1536"/>
      <c r="B157" s="1536"/>
      <c r="C157" s="1536"/>
      <c r="D157" s="1536"/>
      <c r="E157" s="1536"/>
      <c r="F157" s="1536"/>
      <c r="G157" s="1536"/>
      <c r="H157" s="1536"/>
      <c r="I157" s="1536"/>
      <c r="J157" s="1536"/>
      <c r="K157" s="1536"/>
      <c r="L157" s="1536"/>
      <c r="M157" s="1536"/>
      <c r="N157" s="1536"/>
      <c r="O157" s="1536"/>
      <c r="P157" s="1536"/>
      <c r="Q157" s="1536"/>
      <c r="R157" s="1536"/>
      <c r="S157" s="1536"/>
      <c r="T157" s="1536"/>
      <c r="U157" s="1536"/>
      <c r="V157" s="1536"/>
      <c r="W157" s="1536"/>
      <c r="X157" s="1536"/>
      <c r="Y157" s="1536"/>
      <c r="Z157" s="1536"/>
      <c r="AA157" s="1536"/>
      <c r="AB157" s="1536"/>
      <c r="AC157" s="1536"/>
      <c r="AD157" s="1536"/>
      <c r="AE157" s="1536"/>
      <c r="AF157" s="1536"/>
      <c r="AG157" s="1536"/>
      <c r="AH157" s="1536"/>
      <c r="AI157" s="1536"/>
      <c r="AJ157" s="1536"/>
      <c r="AK157" s="1536"/>
      <c r="AL157" s="1536"/>
      <c r="AM157" s="241"/>
    </row>
    <row r="158" spans="1:44" ht="15" customHeight="1">
      <c r="A158" s="1536"/>
      <c r="B158" s="1536"/>
      <c r="C158" s="1536"/>
      <c r="D158" s="1536"/>
      <c r="E158" s="1536"/>
      <c r="F158" s="1536"/>
      <c r="G158" s="1536"/>
      <c r="H158" s="1536"/>
      <c r="I158" s="1536"/>
      <c r="J158" s="1536"/>
      <c r="K158" s="1536"/>
      <c r="L158" s="1536"/>
      <c r="M158" s="1536"/>
      <c r="N158" s="1536"/>
      <c r="O158" s="1536"/>
      <c r="P158" s="1536"/>
      <c r="Q158" s="1536"/>
      <c r="R158" s="1536"/>
      <c r="S158" s="1536"/>
      <c r="T158" s="1536"/>
      <c r="U158" s="1536"/>
      <c r="V158" s="1536"/>
      <c r="W158" s="1536"/>
      <c r="X158" s="1536"/>
      <c r="Y158" s="1536"/>
      <c r="Z158" s="1536"/>
      <c r="AA158" s="1536"/>
      <c r="AB158" s="1536"/>
      <c r="AC158" s="1536"/>
      <c r="AD158" s="1536"/>
      <c r="AE158" s="1536"/>
      <c r="AF158" s="1536"/>
      <c r="AG158" s="1536"/>
      <c r="AH158" s="1536"/>
      <c r="AI158" s="1536"/>
      <c r="AJ158" s="1536"/>
      <c r="AK158" s="1536"/>
      <c r="AL158" s="1536"/>
      <c r="AM158" s="241"/>
    </row>
    <row r="159" spans="1:44" ht="15" customHeight="1">
      <c r="A159" s="1536"/>
      <c r="B159" s="1536"/>
      <c r="C159" s="1536"/>
      <c r="D159" s="1536"/>
      <c r="E159" s="1536"/>
      <c r="F159" s="1536"/>
      <c r="G159" s="1536"/>
      <c r="H159" s="1536"/>
      <c r="I159" s="1536"/>
      <c r="J159" s="1536"/>
      <c r="K159" s="1536"/>
      <c r="L159" s="1536"/>
      <c r="M159" s="1536"/>
      <c r="N159" s="1536"/>
      <c r="O159" s="1536"/>
      <c r="P159" s="1536"/>
      <c r="Q159" s="1536"/>
      <c r="R159" s="1536"/>
      <c r="S159" s="1536"/>
      <c r="T159" s="1536"/>
      <c r="U159" s="1536"/>
      <c r="V159" s="1536"/>
      <c r="W159" s="1536"/>
      <c r="X159" s="1536"/>
      <c r="Y159" s="1536"/>
      <c r="Z159" s="1536"/>
      <c r="AA159" s="1536"/>
      <c r="AB159" s="1536"/>
      <c r="AC159" s="1536"/>
      <c r="AD159" s="1536"/>
      <c r="AE159" s="1536"/>
      <c r="AF159" s="1536"/>
      <c r="AG159" s="1536"/>
      <c r="AH159" s="1536"/>
      <c r="AI159" s="1536"/>
      <c r="AJ159" s="1536"/>
      <c r="AK159" s="1536"/>
      <c r="AL159" s="1536"/>
      <c r="AM159" s="241"/>
    </row>
    <row r="160" spans="1:44" ht="15" customHeight="1">
      <c r="A160" s="1536"/>
      <c r="B160" s="1536"/>
      <c r="C160" s="1536"/>
      <c r="D160" s="1536"/>
      <c r="E160" s="1536"/>
      <c r="F160" s="1536"/>
      <c r="G160" s="1536"/>
      <c r="H160" s="1536"/>
      <c r="I160" s="1536"/>
      <c r="J160" s="1536"/>
      <c r="K160" s="1536"/>
      <c r="L160" s="1536"/>
      <c r="M160" s="1536"/>
      <c r="N160" s="1536"/>
      <c r="O160" s="1536"/>
      <c r="P160" s="1536"/>
      <c r="Q160" s="1536"/>
      <c r="R160" s="1536"/>
      <c r="S160" s="1536"/>
      <c r="T160" s="1536"/>
      <c r="U160" s="1536"/>
      <c r="V160" s="1536"/>
      <c r="W160" s="1536"/>
      <c r="X160" s="1536"/>
      <c r="Y160" s="1536"/>
      <c r="Z160" s="1536"/>
      <c r="AA160" s="1536"/>
      <c r="AB160" s="1536"/>
      <c r="AC160" s="1536"/>
      <c r="AD160" s="1536"/>
      <c r="AE160" s="1536"/>
      <c r="AF160" s="1536"/>
      <c r="AG160" s="1536"/>
      <c r="AH160" s="1536"/>
      <c r="AI160" s="1536"/>
      <c r="AJ160" s="1536"/>
      <c r="AK160" s="1536"/>
      <c r="AL160" s="1536"/>
      <c r="AM160" s="241"/>
    </row>
    <row r="161" spans="1:39" ht="15" customHeight="1">
      <c r="A161" s="1536"/>
      <c r="B161" s="1536"/>
      <c r="C161" s="1536"/>
      <c r="D161" s="1536"/>
      <c r="E161" s="1536"/>
      <c r="F161" s="1536"/>
      <c r="G161" s="1536"/>
      <c r="H161" s="1536"/>
      <c r="I161" s="1536"/>
      <c r="J161" s="1536"/>
      <c r="K161" s="1536"/>
      <c r="L161" s="1536"/>
      <c r="M161" s="1536"/>
      <c r="N161" s="1536"/>
      <c r="O161" s="1536"/>
      <c r="P161" s="1536"/>
      <c r="Q161" s="1536"/>
      <c r="R161" s="1536"/>
      <c r="S161" s="1536"/>
      <c r="T161" s="1536"/>
      <c r="U161" s="1536"/>
      <c r="V161" s="1536"/>
      <c r="W161" s="1536"/>
      <c r="X161" s="1536"/>
      <c r="Y161" s="1536"/>
      <c r="Z161" s="1536"/>
      <c r="AA161" s="1536"/>
      <c r="AB161" s="1536"/>
      <c r="AC161" s="1536"/>
      <c r="AD161" s="1536"/>
      <c r="AE161" s="1536"/>
      <c r="AF161" s="1536"/>
      <c r="AG161" s="1536"/>
      <c r="AH161" s="1536"/>
      <c r="AI161" s="1536"/>
      <c r="AJ161" s="1536"/>
      <c r="AK161" s="1536"/>
      <c r="AL161" s="1536"/>
      <c r="AM161" s="241"/>
    </row>
    <row r="162" spans="1:39" ht="15" customHeight="1">
      <c r="A162" s="1536"/>
      <c r="B162" s="1536"/>
      <c r="C162" s="1536"/>
      <c r="D162" s="1536"/>
      <c r="E162" s="1536"/>
      <c r="F162" s="1536"/>
      <c r="G162" s="1536"/>
      <c r="H162" s="1536"/>
      <c r="I162" s="1536"/>
      <c r="J162" s="1536"/>
      <c r="K162" s="1536"/>
      <c r="L162" s="1536"/>
      <c r="M162" s="1536"/>
      <c r="N162" s="1536"/>
      <c r="O162" s="1536"/>
      <c r="P162" s="1536"/>
      <c r="Q162" s="1536"/>
      <c r="R162" s="1536"/>
      <c r="S162" s="1536"/>
      <c r="T162" s="1536"/>
      <c r="U162" s="1536"/>
      <c r="V162" s="1536"/>
      <c r="W162" s="1536"/>
      <c r="X162" s="1536"/>
      <c r="Y162" s="1536"/>
      <c r="Z162" s="1536"/>
      <c r="AA162" s="1536"/>
      <c r="AB162" s="1536"/>
      <c r="AC162" s="1536"/>
      <c r="AD162" s="1536"/>
      <c r="AE162" s="1536"/>
      <c r="AF162" s="1536"/>
      <c r="AG162" s="1536"/>
      <c r="AH162" s="1536"/>
      <c r="AI162" s="1536"/>
      <c r="AJ162" s="1536"/>
      <c r="AK162" s="1536"/>
      <c r="AL162" s="1536"/>
      <c r="AM162" s="241"/>
    </row>
    <row r="163" spans="1:39" ht="15" customHeight="1">
      <c r="A163" s="1536"/>
      <c r="B163" s="1536"/>
      <c r="C163" s="1536"/>
      <c r="D163" s="1536"/>
      <c r="E163" s="1536"/>
      <c r="F163" s="1536"/>
      <c r="G163" s="1536"/>
      <c r="H163" s="1536"/>
      <c r="I163" s="1536"/>
      <c r="J163" s="1536"/>
      <c r="K163" s="1536"/>
      <c r="L163" s="1536"/>
      <c r="M163" s="1536"/>
      <c r="N163" s="1536"/>
      <c r="O163" s="1536"/>
      <c r="P163" s="1536"/>
      <c r="Q163" s="1536"/>
      <c r="R163" s="1536"/>
      <c r="S163" s="1536"/>
      <c r="T163" s="1536"/>
      <c r="U163" s="1536"/>
      <c r="V163" s="1536"/>
      <c r="W163" s="1536"/>
      <c r="X163" s="1536"/>
      <c r="Y163" s="1536"/>
      <c r="Z163" s="1536"/>
      <c r="AA163" s="1536"/>
      <c r="AB163" s="1536"/>
      <c r="AC163" s="1536"/>
      <c r="AD163" s="1536"/>
      <c r="AE163" s="1536"/>
      <c r="AF163" s="1536"/>
      <c r="AG163" s="1536"/>
      <c r="AH163" s="1536"/>
      <c r="AI163" s="1536"/>
      <c r="AJ163" s="1536"/>
      <c r="AK163" s="1536"/>
      <c r="AL163" s="1536"/>
      <c r="AM163" s="241"/>
    </row>
    <row r="164" spans="1:39" ht="15" customHeight="1">
      <c r="A164" s="1536"/>
      <c r="B164" s="1536"/>
      <c r="C164" s="1536"/>
      <c r="D164" s="1536"/>
      <c r="E164" s="1536"/>
      <c r="F164" s="1536"/>
      <c r="G164" s="1536"/>
      <c r="H164" s="1536"/>
      <c r="I164" s="1536"/>
      <c r="J164" s="1536"/>
      <c r="K164" s="1536"/>
      <c r="L164" s="1536"/>
      <c r="M164" s="1536"/>
      <c r="N164" s="1536"/>
      <c r="O164" s="1536"/>
      <c r="P164" s="1536"/>
      <c r="Q164" s="1536"/>
      <c r="R164" s="1536"/>
      <c r="S164" s="1536"/>
      <c r="T164" s="1536"/>
      <c r="U164" s="1536"/>
      <c r="V164" s="1536"/>
      <c r="W164" s="1536"/>
      <c r="X164" s="1536"/>
      <c r="Y164" s="1536"/>
      <c r="Z164" s="1536"/>
      <c r="AA164" s="1536"/>
      <c r="AB164" s="1536"/>
      <c r="AC164" s="1536"/>
      <c r="AD164" s="1536"/>
      <c r="AE164" s="1536"/>
      <c r="AF164" s="1536"/>
      <c r="AG164" s="1536"/>
      <c r="AH164" s="1536"/>
      <c r="AI164" s="1536"/>
      <c r="AJ164" s="1536"/>
      <c r="AK164" s="1536"/>
      <c r="AL164" s="1536"/>
      <c r="AM164" s="241"/>
    </row>
    <row r="165" spans="1:39" ht="15" customHeight="1">
      <c r="A165" s="1536"/>
      <c r="B165" s="1536"/>
      <c r="C165" s="1536"/>
      <c r="D165" s="1536"/>
      <c r="E165" s="1536"/>
      <c r="F165" s="1536"/>
      <c r="G165" s="1536"/>
      <c r="H165" s="1536"/>
      <c r="I165" s="1536"/>
      <c r="J165" s="1536"/>
      <c r="K165" s="1536"/>
      <c r="L165" s="1536"/>
      <c r="M165" s="1536"/>
      <c r="N165" s="1536"/>
      <c r="O165" s="1536"/>
      <c r="P165" s="1536"/>
      <c r="Q165" s="1536"/>
      <c r="R165" s="1536"/>
      <c r="S165" s="1536"/>
      <c r="T165" s="1536"/>
      <c r="U165" s="1536"/>
      <c r="V165" s="1536"/>
      <c r="W165" s="1536"/>
      <c r="X165" s="1536"/>
      <c r="Y165" s="1536"/>
      <c r="Z165" s="1536"/>
      <c r="AA165" s="1536"/>
      <c r="AB165" s="1536"/>
      <c r="AC165" s="1536"/>
      <c r="AD165" s="1536"/>
      <c r="AE165" s="1536"/>
      <c r="AF165" s="1536"/>
      <c r="AG165" s="1536"/>
      <c r="AH165" s="1536"/>
      <c r="AI165" s="1536"/>
      <c r="AJ165" s="1536"/>
      <c r="AK165" s="1536"/>
      <c r="AL165" s="1536"/>
      <c r="AM165" s="241"/>
    </row>
    <row r="166" spans="1:39" ht="15" customHeight="1">
      <c r="A166" s="1536"/>
      <c r="B166" s="1536"/>
      <c r="C166" s="1536"/>
      <c r="D166" s="1536"/>
      <c r="E166" s="1536"/>
      <c r="F166" s="1536"/>
      <c r="G166" s="1536"/>
      <c r="H166" s="1536"/>
      <c r="I166" s="1536"/>
      <c r="J166" s="1536"/>
      <c r="K166" s="1536"/>
      <c r="L166" s="1536"/>
      <c r="M166" s="1536"/>
      <c r="N166" s="1536"/>
      <c r="O166" s="1536"/>
      <c r="P166" s="1536"/>
      <c r="Q166" s="1536"/>
      <c r="R166" s="1536"/>
      <c r="S166" s="1536"/>
      <c r="T166" s="1536"/>
      <c r="U166" s="1536"/>
      <c r="V166" s="1536"/>
      <c r="W166" s="1536"/>
      <c r="X166" s="1536"/>
      <c r="Y166" s="1536"/>
      <c r="Z166" s="1536"/>
      <c r="AA166" s="1536"/>
      <c r="AB166" s="1536"/>
      <c r="AC166" s="1536"/>
      <c r="AD166" s="1536"/>
      <c r="AE166" s="1536"/>
      <c r="AF166" s="1536"/>
      <c r="AG166" s="1536"/>
      <c r="AH166" s="1536"/>
      <c r="AI166" s="1536"/>
      <c r="AJ166" s="1536"/>
      <c r="AK166" s="1536"/>
      <c r="AL166" s="1536"/>
      <c r="AM166" s="241"/>
    </row>
    <row r="167" spans="1:39" ht="2.4500000000000002" customHeight="1">
      <c r="A167" s="1536"/>
      <c r="B167" s="1536"/>
      <c r="C167" s="1536"/>
      <c r="D167" s="1536"/>
      <c r="E167" s="1536"/>
      <c r="F167" s="1536"/>
      <c r="G167" s="1536"/>
      <c r="H167" s="1536"/>
      <c r="I167" s="1536"/>
      <c r="J167" s="1536"/>
      <c r="K167" s="1536"/>
      <c r="L167" s="1536"/>
      <c r="M167" s="1536"/>
      <c r="N167" s="1536"/>
      <c r="O167" s="1536"/>
      <c r="P167" s="1536"/>
      <c r="Q167" s="1536"/>
      <c r="R167" s="1536"/>
      <c r="S167" s="1536"/>
      <c r="T167" s="1536"/>
      <c r="U167" s="1536"/>
      <c r="V167" s="1536"/>
      <c r="W167" s="1536"/>
      <c r="X167" s="1536"/>
      <c r="Y167" s="1536"/>
      <c r="Z167" s="1536"/>
      <c r="AA167" s="1536"/>
      <c r="AB167" s="1536"/>
      <c r="AC167" s="1536"/>
      <c r="AD167" s="1536"/>
      <c r="AE167" s="1536"/>
      <c r="AF167" s="1536"/>
      <c r="AG167" s="1536"/>
      <c r="AH167" s="1536"/>
      <c r="AI167" s="1536"/>
      <c r="AJ167" s="1536"/>
      <c r="AK167" s="1536"/>
      <c r="AL167" s="1536"/>
      <c r="AM167" s="241"/>
    </row>
    <row r="168" spans="1:39" ht="15" customHeight="1">
      <c r="A168" s="1536" t="s">
        <v>2472</v>
      </c>
      <c r="B168" s="1536"/>
      <c r="C168" s="1536"/>
      <c r="D168" s="1536"/>
      <c r="E168" s="1536"/>
      <c r="F168" s="1536"/>
      <c r="G168" s="1536"/>
      <c r="H168" s="1536"/>
      <c r="I168" s="1536"/>
      <c r="J168" s="1536"/>
      <c r="K168" s="1536"/>
      <c r="L168" s="1536"/>
      <c r="M168" s="1536"/>
      <c r="N168" s="1536"/>
      <c r="O168" s="1536"/>
      <c r="P168" s="1536"/>
      <c r="Q168" s="1536"/>
      <c r="R168" s="1536"/>
      <c r="S168" s="1536"/>
      <c r="T168" s="1536"/>
      <c r="U168" s="1536"/>
      <c r="V168" s="1536"/>
      <c r="W168" s="1536"/>
      <c r="X168" s="1536"/>
      <c r="Y168" s="1536"/>
      <c r="Z168" s="1536"/>
      <c r="AA168" s="1536"/>
      <c r="AB168" s="1536"/>
      <c r="AC168" s="1536"/>
      <c r="AD168" s="1536"/>
      <c r="AE168" s="1536"/>
      <c r="AF168" s="1536"/>
      <c r="AG168" s="1536"/>
      <c r="AH168" s="1536"/>
      <c r="AI168" s="1536"/>
      <c r="AJ168" s="1536"/>
      <c r="AK168" s="1536"/>
      <c r="AL168" s="1536"/>
      <c r="AM168" s="241"/>
    </row>
    <row r="169" spans="1:39" ht="15" customHeight="1">
      <c r="A169" s="1536"/>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241"/>
    </row>
    <row r="170" spans="1:39" ht="1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241"/>
    </row>
    <row r="171" spans="1:39" ht="15" customHeight="1">
      <c r="A171" s="1536"/>
      <c r="B171" s="1536"/>
      <c r="C171" s="1536"/>
      <c r="D171" s="1536"/>
      <c r="E171" s="1536"/>
      <c r="F171" s="1536"/>
      <c r="G171" s="1536"/>
      <c r="H171" s="1536"/>
      <c r="I171" s="1536"/>
      <c r="J171" s="1536"/>
      <c r="K171" s="1536"/>
      <c r="L171" s="1536"/>
      <c r="M171" s="1536"/>
      <c r="N171" s="1536"/>
      <c r="O171" s="1536"/>
      <c r="P171" s="1536"/>
      <c r="Q171" s="1536"/>
      <c r="R171" s="1536"/>
      <c r="S171" s="1536"/>
      <c r="T171" s="1536"/>
      <c r="U171" s="1536"/>
      <c r="V171" s="1536"/>
      <c r="W171" s="1536"/>
      <c r="X171" s="1536"/>
      <c r="Y171" s="1536"/>
      <c r="Z171" s="1536"/>
      <c r="AA171" s="1536"/>
      <c r="AB171" s="1536"/>
      <c r="AC171" s="1536"/>
      <c r="AD171" s="1536"/>
      <c r="AE171" s="1536"/>
      <c r="AF171" s="1536"/>
      <c r="AG171" s="1536"/>
      <c r="AH171" s="1536"/>
      <c r="AI171" s="1536"/>
      <c r="AJ171" s="1536"/>
      <c r="AK171" s="1536"/>
      <c r="AL171" s="1536"/>
      <c r="AM171" s="241"/>
    </row>
    <row r="172" spans="1:39" ht="15" customHeight="1">
      <c r="A172" s="1536"/>
      <c r="B172" s="1536"/>
      <c r="C172" s="1536"/>
      <c r="D172" s="1536"/>
      <c r="E172" s="1536"/>
      <c r="F172" s="1536"/>
      <c r="G172" s="1536"/>
      <c r="H172" s="1536"/>
      <c r="I172" s="1536"/>
      <c r="J172" s="1536"/>
      <c r="K172" s="1536"/>
      <c r="L172" s="1536"/>
      <c r="M172" s="1536"/>
      <c r="N172" s="1536"/>
      <c r="O172" s="1536"/>
      <c r="P172" s="1536"/>
      <c r="Q172" s="1536"/>
      <c r="R172" s="1536"/>
      <c r="S172" s="1536"/>
      <c r="T172" s="1536"/>
      <c r="U172" s="1536"/>
      <c r="V172" s="1536"/>
      <c r="W172" s="1536"/>
      <c r="X172" s="1536"/>
      <c r="Y172" s="1536"/>
      <c r="Z172" s="1536"/>
      <c r="AA172" s="1536"/>
      <c r="AB172" s="1536"/>
      <c r="AC172" s="1536"/>
      <c r="AD172" s="1536"/>
      <c r="AE172" s="1536"/>
      <c r="AF172" s="1536"/>
      <c r="AG172" s="1536"/>
      <c r="AH172" s="1536"/>
      <c r="AI172" s="1536"/>
      <c r="AJ172" s="1536"/>
      <c r="AK172" s="1536"/>
      <c r="AL172" s="1536"/>
      <c r="AM172" s="241"/>
    </row>
    <row r="173" spans="1:39" ht="15" customHeight="1">
      <c r="A173" s="1536"/>
      <c r="B173" s="1536"/>
      <c r="C173" s="1536"/>
      <c r="D173" s="1536"/>
      <c r="E173" s="1536"/>
      <c r="F173" s="1536"/>
      <c r="G173" s="1536"/>
      <c r="H173" s="1536"/>
      <c r="I173" s="1536"/>
      <c r="J173" s="1536"/>
      <c r="K173" s="1536"/>
      <c r="L173" s="1536"/>
      <c r="M173" s="1536"/>
      <c r="N173" s="1536"/>
      <c r="O173" s="1536"/>
      <c r="P173" s="1536"/>
      <c r="Q173" s="1536"/>
      <c r="R173" s="1536"/>
      <c r="S173" s="1536"/>
      <c r="T173" s="1536"/>
      <c r="U173" s="1536"/>
      <c r="V173" s="1536"/>
      <c r="W173" s="1536"/>
      <c r="X173" s="1536"/>
      <c r="Y173" s="1536"/>
      <c r="Z173" s="1536"/>
      <c r="AA173" s="1536"/>
      <c r="AB173" s="1536"/>
      <c r="AC173" s="1536"/>
      <c r="AD173" s="1536"/>
      <c r="AE173" s="1536"/>
      <c r="AF173" s="1536"/>
      <c r="AG173" s="1536"/>
      <c r="AH173" s="1536"/>
      <c r="AI173" s="1536"/>
      <c r="AJ173" s="1536"/>
      <c r="AK173" s="1536"/>
      <c r="AL173" s="1536"/>
      <c r="AM173" s="241"/>
    </row>
    <row r="174" spans="1:39" ht="15" customHeight="1">
      <c r="A174" s="1536"/>
      <c r="B174" s="1536"/>
      <c r="C174" s="1536"/>
      <c r="D174" s="1536"/>
      <c r="E174" s="1536"/>
      <c r="F174" s="1536"/>
      <c r="G174" s="1536"/>
      <c r="H174" s="1536"/>
      <c r="I174" s="1536"/>
      <c r="J174" s="1536"/>
      <c r="K174" s="1536"/>
      <c r="L174" s="1536"/>
      <c r="M174" s="1536"/>
      <c r="N174" s="1536"/>
      <c r="O174" s="1536"/>
      <c r="P174" s="1536"/>
      <c r="Q174" s="1536"/>
      <c r="R174" s="1536"/>
      <c r="S174" s="1536"/>
      <c r="T174" s="1536"/>
      <c r="U174" s="1536"/>
      <c r="V174" s="1536"/>
      <c r="W174" s="1536"/>
      <c r="X174" s="1536"/>
      <c r="Y174" s="1536"/>
      <c r="Z174" s="1536"/>
      <c r="AA174" s="1536"/>
      <c r="AB174" s="1536"/>
      <c r="AC174" s="1536"/>
      <c r="AD174" s="1536"/>
      <c r="AE174" s="1536"/>
      <c r="AF174" s="1536"/>
      <c r="AG174" s="1536"/>
      <c r="AH174" s="1536"/>
      <c r="AI174" s="1536"/>
      <c r="AJ174" s="1536"/>
      <c r="AK174" s="1536"/>
      <c r="AL174" s="1536"/>
      <c r="AM174" s="241"/>
    </row>
    <row r="175" spans="1:39" ht="15" customHeight="1">
      <c r="A175" s="1536"/>
      <c r="B175" s="1536"/>
      <c r="C175" s="1536"/>
      <c r="D175" s="1536"/>
      <c r="E175" s="1536"/>
      <c r="F175" s="1536"/>
      <c r="G175" s="1536"/>
      <c r="H175" s="1536"/>
      <c r="I175" s="1536"/>
      <c r="J175" s="1536"/>
      <c r="K175" s="1536"/>
      <c r="L175" s="1536"/>
      <c r="M175" s="1536"/>
      <c r="N175" s="1536"/>
      <c r="O175" s="1536"/>
      <c r="P175" s="1536"/>
      <c r="Q175" s="1536"/>
      <c r="R175" s="1536"/>
      <c r="S175" s="1536"/>
      <c r="T175" s="1536"/>
      <c r="U175" s="1536"/>
      <c r="V175" s="1536"/>
      <c r="W175" s="1536"/>
      <c r="X175" s="1536"/>
      <c r="Y175" s="1536"/>
      <c r="Z175" s="1536"/>
      <c r="AA175" s="1536"/>
      <c r="AB175" s="1536"/>
      <c r="AC175" s="1536"/>
      <c r="AD175" s="1536"/>
      <c r="AE175" s="1536"/>
      <c r="AF175" s="1536"/>
      <c r="AG175" s="1536"/>
      <c r="AH175" s="1536"/>
      <c r="AI175" s="1536"/>
      <c r="AJ175" s="1536"/>
      <c r="AK175" s="1536"/>
      <c r="AL175" s="1536"/>
      <c r="AM175" s="241"/>
    </row>
    <row r="176" spans="1:39" ht="15" customHeight="1">
      <c r="A176" s="1536"/>
      <c r="B176" s="1536"/>
      <c r="C176" s="1536"/>
      <c r="D176" s="1536"/>
      <c r="E176" s="1536"/>
      <c r="F176" s="1536"/>
      <c r="G176" s="1536"/>
      <c r="H176" s="1536"/>
      <c r="I176" s="1536"/>
      <c r="J176" s="1536"/>
      <c r="K176" s="1536"/>
      <c r="L176" s="1536"/>
      <c r="M176" s="1536"/>
      <c r="N176" s="1536"/>
      <c r="O176" s="1536"/>
      <c r="P176" s="1536"/>
      <c r="Q176" s="1536"/>
      <c r="R176" s="1536"/>
      <c r="S176" s="1536"/>
      <c r="T176" s="1536"/>
      <c r="U176" s="1536"/>
      <c r="V176" s="1536"/>
      <c r="W176" s="1536"/>
      <c r="X176" s="1536"/>
      <c r="Y176" s="1536"/>
      <c r="Z176" s="1536"/>
      <c r="AA176" s="1536"/>
      <c r="AB176" s="1536"/>
      <c r="AC176" s="1536"/>
      <c r="AD176" s="1536"/>
      <c r="AE176" s="1536"/>
      <c r="AF176" s="1536"/>
      <c r="AG176" s="1536"/>
      <c r="AH176" s="1536"/>
      <c r="AI176" s="1536"/>
      <c r="AJ176" s="1536"/>
      <c r="AK176" s="1536"/>
      <c r="AL176" s="1536"/>
      <c r="AM176" s="241"/>
    </row>
    <row r="177" spans="1:39" ht="15" customHeight="1">
      <c r="A177" s="1536"/>
      <c r="B177" s="1536"/>
      <c r="C177" s="1536"/>
      <c r="D177" s="1536"/>
      <c r="E177" s="1536"/>
      <c r="F177" s="1536"/>
      <c r="G177" s="1536"/>
      <c r="H177" s="1536"/>
      <c r="I177" s="1536"/>
      <c r="J177" s="1536"/>
      <c r="K177" s="1536"/>
      <c r="L177" s="1536"/>
      <c r="M177" s="1536"/>
      <c r="N177" s="1536"/>
      <c r="O177" s="1536"/>
      <c r="P177" s="1536"/>
      <c r="Q177" s="1536"/>
      <c r="R177" s="1536"/>
      <c r="S177" s="1536"/>
      <c r="T177" s="1536"/>
      <c r="U177" s="1536"/>
      <c r="V177" s="1536"/>
      <c r="W177" s="1536"/>
      <c r="X177" s="1536"/>
      <c r="Y177" s="1536"/>
      <c r="Z177" s="1536"/>
      <c r="AA177" s="1536"/>
      <c r="AB177" s="1536"/>
      <c r="AC177" s="1536"/>
      <c r="AD177" s="1536"/>
      <c r="AE177" s="1536"/>
      <c r="AF177" s="1536"/>
      <c r="AG177" s="1536"/>
      <c r="AH177" s="1536"/>
      <c r="AI177" s="1536"/>
      <c r="AJ177" s="1536"/>
      <c r="AK177" s="1536"/>
      <c r="AL177" s="1536"/>
      <c r="AM177" s="241"/>
    </row>
    <row r="178" spans="1:39" ht="15" customHeight="1">
      <c r="A178" s="1536"/>
      <c r="B178" s="1536"/>
      <c r="C178" s="1536"/>
      <c r="D178" s="1536"/>
      <c r="E178" s="1536"/>
      <c r="F178" s="1536"/>
      <c r="G178" s="1536"/>
      <c r="H178" s="1536"/>
      <c r="I178" s="1536"/>
      <c r="J178" s="1536"/>
      <c r="K178" s="1536"/>
      <c r="L178" s="1536"/>
      <c r="M178" s="1536"/>
      <c r="N178" s="1536"/>
      <c r="O178" s="1536"/>
      <c r="P178" s="1536"/>
      <c r="Q178" s="1536"/>
      <c r="R178" s="1536"/>
      <c r="S178" s="1536"/>
      <c r="T178" s="1536"/>
      <c r="U178" s="1536"/>
      <c r="V178" s="1536"/>
      <c r="W178" s="1536"/>
      <c r="X178" s="1536"/>
      <c r="Y178" s="1536"/>
      <c r="Z178" s="1536"/>
      <c r="AA178" s="1536"/>
      <c r="AB178" s="1536"/>
      <c r="AC178" s="1536"/>
      <c r="AD178" s="1536"/>
      <c r="AE178" s="1536"/>
      <c r="AF178" s="1536"/>
      <c r="AG178" s="1536"/>
      <c r="AH178" s="1536"/>
      <c r="AI178" s="1536"/>
      <c r="AJ178" s="1536"/>
      <c r="AK178" s="1536"/>
      <c r="AL178" s="1536"/>
      <c r="AM178" s="241"/>
    </row>
    <row r="179" spans="1:39" ht="15" customHeight="1">
      <c r="A179" s="1536"/>
      <c r="B179" s="1536"/>
      <c r="C179" s="1536"/>
      <c r="D179" s="1536"/>
      <c r="E179" s="1536"/>
      <c r="F179" s="1536"/>
      <c r="G179" s="1536"/>
      <c r="H179" s="1536"/>
      <c r="I179" s="1536"/>
      <c r="J179" s="1536"/>
      <c r="K179" s="1536"/>
      <c r="L179" s="1536"/>
      <c r="M179" s="1536"/>
      <c r="N179" s="1536"/>
      <c r="O179" s="1536"/>
      <c r="P179" s="1536"/>
      <c r="Q179" s="1536"/>
      <c r="R179" s="1536"/>
      <c r="S179" s="1536"/>
      <c r="T179" s="1536"/>
      <c r="U179" s="1536"/>
      <c r="V179" s="1536"/>
      <c r="W179" s="1536"/>
      <c r="X179" s="1536"/>
      <c r="Y179" s="1536"/>
      <c r="Z179" s="1536"/>
      <c r="AA179" s="1536"/>
      <c r="AB179" s="1536"/>
      <c r="AC179" s="1536"/>
      <c r="AD179" s="1536"/>
      <c r="AE179" s="1536"/>
      <c r="AF179" s="1536"/>
      <c r="AG179" s="1536"/>
      <c r="AH179" s="1536"/>
      <c r="AI179" s="1536"/>
      <c r="AJ179" s="1536"/>
      <c r="AK179" s="1536"/>
      <c r="AL179" s="1536"/>
      <c r="AM179" s="241"/>
    </row>
    <row r="180" spans="1:39" ht="15" customHeight="1">
      <c r="A180" s="1536"/>
      <c r="B180" s="1536"/>
      <c r="C180" s="1536"/>
      <c r="D180" s="1536"/>
      <c r="E180" s="1536"/>
      <c r="F180" s="1536"/>
      <c r="G180" s="1536"/>
      <c r="H180" s="1536"/>
      <c r="I180" s="1536"/>
      <c r="J180" s="1536"/>
      <c r="K180" s="1536"/>
      <c r="L180" s="1536"/>
      <c r="M180" s="1536"/>
      <c r="N180" s="1536"/>
      <c r="O180" s="1536"/>
      <c r="P180" s="1536"/>
      <c r="Q180" s="1536"/>
      <c r="R180" s="1536"/>
      <c r="S180" s="1536"/>
      <c r="T180" s="1536"/>
      <c r="U180" s="1536"/>
      <c r="V180" s="1536"/>
      <c r="W180" s="1536"/>
      <c r="X180" s="1536"/>
      <c r="Y180" s="1536"/>
      <c r="Z180" s="1536"/>
      <c r="AA180" s="1536"/>
      <c r="AB180" s="1536"/>
      <c r="AC180" s="1536"/>
      <c r="AD180" s="1536"/>
      <c r="AE180" s="1536"/>
      <c r="AF180" s="1536"/>
      <c r="AG180" s="1536"/>
      <c r="AH180" s="1536"/>
      <c r="AI180" s="1536"/>
      <c r="AJ180" s="1536"/>
      <c r="AK180" s="1536"/>
      <c r="AL180" s="1536"/>
      <c r="AM180" s="241"/>
    </row>
    <row r="181" spans="1:39" ht="15" customHeight="1">
      <c r="A181" s="1536"/>
      <c r="B181" s="1536"/>
      <c r="C181" s="1536"/>
      <c r="D181" s="1536"/>
      <c r="E181" s="1536"/>
      <c r="F181" s="1536"/>
      <c r="G181" s="1536"/>
      <c r="H181" s="1536"/>
      <c r="I181" s="1536"/>
      <c r="J181" s="1536"/>
      <c r="K181" s="1536"/>
      <c r="L181" s="1536"/>
      <c r="M181" s="1536"/>
      <c r="N181" s="1536"/>
      <c r="O181" s="1536"/>
      <c r="P181" s="1536"/>
      <c r="Q181" s="1536"/>
      <c r="R181" s="1536"/>
      <c r="S181" s="1536"/>
      <c r="T181" s="1536"/>
      <c r="U181" s="1536"/>
      <c r="V181" s="1536"/>
      <c r="W181" s="1536"/>
      <c r="X181" s="1536"/>
      <c r="Y181" s="1536"/>
      <c r="Z181" s="1536"/>
      <c r="AA181" s="1536"/>
      <c r="AB181" s="1536"/>
      <c r="AC181" s="1536"/>
      <c r="AD181" s="1536"/>
      <c r="AE181" s="1536"/>
      <c r="AF181" s="1536"/>
      <c r="AG181" s="1536"/>
      <c r="AH181" s="1536"/>
      <c r="AI181" s="1536"/>
      <c r="AJ181" s="1536"/>
      <c r="AK181" s="1536"/>
      <c r="AL181" s="1536"/>
      <c r="AM181" s="241"/>
    </row>
    <row r="182" spans="1:39" ht="6" customHeight="1">
      <c r="A182" s="1536"/>
      <c r="B182" s="1536"/>
      <c r="C182" s="1536"/>
      <c r="D182" s="1536"/>
      <c r="E182" s="1536"/>
      <c r="F182" s="1536"/>
      <c r="G182" s="1536"/>
      <c r="H182" s="1536"/>
      <c r="I182" s="1536"/>
      <c r="J182" s="1536"/>
      <c r="K182" s="1536"/>
      <c r="L182" s="1536"/>
      <c r="M182" s="1536"/>
      <c r="N182" s="1536"/>
      <c r="O182" s="1536"/>
      <c r="P182" s="1536"/>
      <c r="Q182" s="1536"/>
      <c r="R182" s="1536"/>
      <c r="S182" s="1536"/>
      <c r="T182" s="1536"/>
      <c r="U182" s="1536"/>
      <c r="V182" s="1536"/>
      <c r="W182" s="1536"/>
      <c r="X182" s="1536"/>
      <c r="Y182" s="1536"/>
      <c r="Z182" s="1536"/>
      <c r="AA182" s="1536"/>
      <c r="AB182" s="1536"/>
      <c r="AC182" s="1536"/>
      <c r="AD182" s="1536"/>
      <c r="AE182" s="1536"/>
      <c r="AF182" s="1536"/>
      <c r="AG182" s="1536"/>
      <c r="AH182" s="1536"/>
      <c r="AI182" s="1536"/>
      <c r="AJ182" s="1536"/>
      <c r="AK182" s="1536"/>
      <c r="AL182" s="1536"/>
      <c r="AM182" s="241"/>
    </row>
    <row r="183" spans="1:39" ht="15" customHeight="1">
      <c r="A183" s="1536" t="s">
        <v>2473</v>
      </c>
      <c r="B183" s="1536"/>
      <c r="C183" s="1536"/>
      <c r="D183" s="1536"/>
      <c r="E183" s="1536"/>
      <c r="F183" s="1536"/>
      <c r="G183" s="1536"/>
      <c r="H183" s="1536"/>
      <c r="I183" s="1536"/>
      <c r="J183" s="1536"/>
      <c r="K183" s="1536"/>
      <c r="L183" s="1536"/>
      <c r="M183" s="1536"/>
      <c r="N183" s="1536"/>
      <c r="O183" s="1536"/>
      <c r="P183" s="1536"/>
      <c r="Q183" s="1536"/>
      <c r="R183" s="1536"/>
      <c r="S183" s="1536"/>
      <c r="T183" s="1536"/>
      <c r="U183" s="1536"/>
      <c r="V183" s="1536"/>
      <c r="W183" s="1536"/>
      <c r="X183" s="1536"/>
      <c r="Y183" s="1536"/>
      <c r="Z183" s="1536"/>
      <c r="AA183" s="1536"/>
      <c r="AB183" s="1536"/>
      <c r="AC183" s="1536"/>
      <c r="AD183" s="1536"/>
      <c r="AE183" s="1536"/>
      <c r="AF183" s="1536"/>
      <c r="AG183" s="1536"/>
      <c r="AH183" s="1536"/>
      <c r="AI183" s="1536"/>
      <c r="AJ183" s="1536"/>
      <c r="AK183" s="1536"/>
      <c r="AL183" s="1536"/>
      <c r="AM183" s="241"/>
    </row>
    <row r="184" spans="1:39" ht="15" customHeight="1">
      <c r="A184" s="1536"/>
      <c r="B184" s="1536"/>
      <c r="C184" s="1536"/>
      <c r="D184" s="1536"/>
      <c r="E184" s="1536"/>
      <c r="F184" s="1536"/>
      <c r="G184" s="1536"/>
      <c r="H184" s="1536"/>
      <c r="I184" s="1536"/>
      <c r="J184" s="1536"/>
      <c r="K184" s="1536"/>
      <c r="L184" s="1536"/>
      <c r="M184" s="1536"/>
      <c r="N184" s="1536"/>
      <c r="O184" s="1536"/>
      <c r="P184" s="1536"/>
      <c r="Q184" s="1536"/>
      <c r="R184" s="1536"/>
      <c r="S184" s="1536"/>
      <c r="T184" s="1536"/>
      <c r="U184" s="1536"/>
      <c r="V184" s="1536"/>
      <c r="W184" s="1536"/>
      <c r="X184" s="1536"/>
      <c r="Y184" s="1536"/>
      <c r="Z184" s="1536"/>
      <c r="AA184" s="1536"/>
      <c r="AB184" s="1536"/>
      <c r="AC184" s="1536"/>
      <c r="AD184" s="1536"/>
      <c r="AE184" s="1536"/>
      <c r="AF184" s="1536"/>
      <c r="AG184" s="1536"/>
      <c r="AH184" s="1536"/>
      <c r="AI184" s="1536"/>
      <c r="AJ184" s="1536"/>
      <c r="AK184" s="1536"/>
      <c r="AL184" s="1536"/>
      <c r="AM184" s="241"/>
    </row>
    <row r="185" spans="1:39" ht="15" customHeight="1">
      <c r="A185" s="1536"/>
      <c r="B185" s="1536"/>
      <c r="C185" s="1536"/>
      <c r="D185" s="1536"/>
      <c r="E185" s="1536"/>
      <c r="F185" s="1536"/>
      <c r="G185" s="1536"/>
      <c r="H185" s="1536"/>
      <c r="I185" s="1536"/>
      <c r="J185" s="1536"/>
      <c r="K185" s="1536"/>
      <c r="L185" s="1536"/>
      <c r="M185" s="1536"/>
      <c r="N185" s="1536"/>
      <c r="O185" s="1536"/>
      <c r="P185" s="1536"/>
      <c r="Q185" s="1536"/>
      <c r="R185" s="1536"/>
      <c r="S185" s="1536"/>
      <c r="T185" s="1536"/>
      <c r="U185" s="1536"/>
      <c r="V185" s="1536"/>
      <c r="W185" s="1536"/>
      <c r="X185" s="1536"/>
      <c r="Y185" s="1536"/>
      <c r="Z185" s="1536"/>
      <c r="AA185" s="1536"/>
      <c r="AB185" s="1536"/>
      <c r="AC185" s="1536"/>
      <c r="AD185" s="1536"/>
      <c r="AE185" s="1536"/>
      <c r="AF185" s="1536"/>
      <c r="AG185" s="1536"/>
      <c r="AH185" s="1536"/>
      <c r="AI185" s="1536"/>
      <c r="AJ185" s="1536"/>
      <c r="AK185" s="1536"/>
      <c r="AL185" s="1536"/>
      <c r="AM185" s="241"/>
    </row>
    <row r="186" spans="1:39" ht="15" customHeight="1">
      <c r="A186" s="1536"/>
      <c r="B186" s="1536"/>
      <c r="C186" s="1536"/>
      <c r="D186" s="1536"/>
      <c r="E186" s="1536"/>
      <c r="F186" s="1536"/>
      <c r="G186" s="1536"/>
      <c r="H186" s="1536"/>
      <c r="I186" s="1536"/>
      <c r="J186" s="1536"/>
      <c r="K186" s="1536"/>
      <c r="L186" s="1536"/>
      <c r="M186" s="1536"/>
      <c r="N186" s="1536"/>
      <c r="O186" s="1536"/>
      <c r="P186" s="1536"/>
      <c r="Q186" s="1536"/>
      <c r="R186" s="1536"/>
      <c r="S186" s="1536"/>
      <c r="T186" s="1536"/>
      <c r="U186" s="1536"/>
      <c r="V186" s="1536"/>
      <c r="W186" s="1536"/>
      <c r="X186" s="1536"/>
      <c r="Y186" s="1536"/>
      <c r="Z186" s="1536"/>
      <c r="AA186" s="1536"/>
      <c r="AB186" s="1536"/>
      <c r="AC186" s="1536"/>
      <c r="AD186" s="1536"/>
      <c r="AE186" s="1536"/>
      <c r="AF186" s="1536"/>
      <c r="AG186" s="1536"/>
      <c r="AH186" s="1536"/>
      <c r="AI186" s="1536"/>
      <c r="AJ186" s="1536"/>
      <c r="AK186" s="1536"/>
      <c r="AL186" s="1536"/>
      <c r="AM186" s="241"/>
    </row>
    <row r="187" spans="1:39" ht="18" customHeight="1">
      <c r="A187" s="1536"/>
      <c r="B187" s="1536"/>
      <c r="C187" s="1536"/>
      <c r="D187" s="1536"/>
      <c r="E187" s="1536"/>
      <c r="F187" s="1536"/>
      <c r="G187" s="1536"/>
      <c r="H187" s="1536"/>
      <c r="I187" s="1536"/>
      <c r="J187" s="1536"/>
      <c r="K187" s="1536"/>
      <c r="L187" s="1536"/>
      <c r="M187" s="1536"/>
      <c r="N187" s="1536"/>
      <c r="O187" s="1536"/>
      <c r="P187" s="1536"/>
      <c r="Q187" s="1536"/>
      <c r="R187" s="1536"/>
      <c r="S187" s="1536"/>
      <c r="T187" s="1536"/>
      <c r="U187" s="1536"/>
      <c r="V187" s="1536"/>
      <c r="W187" s="1536"/>
      <c r="X187" s="1536"/>
      <c r="Y187" s="1536"/>
      <c r="Z187" s="1536"/>
      <c r="AA187" s="1536"/>
      <c r="AB187" s="1536"/>
      <c r="AC187" s="1536"/>
      <c r="AD187" s="1536"/>
      <c r="AE187" s="1536"/>
      <c r="AF187" s="1536"/>
      <c r="AG187" s="1536"/>
      <c r="AH187" s="1536"/>
      <c r="AI187" s="1536"/>
      <c r="AJ187" s="1536"/>
      <c r="AK187" s="1536"/>
      <c r="AL187" s="1536"/>
      <c r="AM187" s="241"/>
    </row>
    <row r="188" spans="1:39" ht="15" customHeight="1">
      <c r="A188" s="1536"/>
      <c r="B188" s="1536"/>
      <c r="C188" s="1536"/>
      <c r="D188" s="1536"/>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AF188" s="1536"/>
      <c r="AG188" s="1536"/>
      <c r="AH188" s="1536"/>
      <c r="AI188" s="1536"/>
      <c r="AJ188" s="1536"/>
      <c r="AK188" s="1536"/>
      <c r="AL188" s="1536"/>
      <c r="AM188" s="241"/>
    </row>
    <row r="189" spans="1:39" ht="15" customHeight="1">
      <c r="A189" s="1536"/>
      <c r="B189" s="1536"/>
      <c r="C189" s="1536"/>
      <c r="D189" s="1536"/>
      <c r="E189" s="1536"/>
      <c r="F189" s="1536"/>
      <c r="G189" s="1536"/>
      <c r="H189" s="1536"/>
      <c r="I189" s="1536"/>
      <c r="J189" s="1536"/>
      <c r="K189" s="1536"/>
      <c r="L189" s="1536"/>
      <c r="M189" s="1536"/>
      <c r="N189" s="1536"/>
      <c r="O189" s="1536"/>
      <c r="P189" s="1536"/>
      <c r="Q189" s="1536"/>
      <c r="R189" s="1536"/>
      <c r="S189" s="1536"/>
      <c r="T189" s="1536"/>
      <c r="U189" s="1536"/>
      <c r="V189" s="1536"/>
      <c r="W189" s="1536"/>
      <c r="X189" s="1536"/>
      <c r="Y189" s="1536"/>
      <c r="Z189" s="1536"/>
      <c r="AA189" s="1536"/>
      <c r="AB189" s="1536"/>
      <c r="AC189" s="1536"/>
      <c r="AD189" s="1536"/>
      <c r="AE189" s="1536"/>
      <c r="AF189" s="1536"/>
      <c r="AG189" s="1536"/>
      <c r="AH189" s="1536"/>
      <c r="AI189" s="1536"/>
      <c r="AJ189" s="1536"/>
      <c r="AK189" s="1536"/>
      <c r="AL189" s="1536"/>
      <c r="AM189" s="241"/>
    </row>
    <row r="190" spans="1:39" ht="15" customHeight="1">
      <c r="A190" s="1536"/>
      <c r="B190" s="1536"/>
      <c r="C190" s="1536"/>
      <c r="D190" s="1536"/>
      <c r="E190" s="1536"/>
      <c r="F190" s="1536"/>
      <c r="G190" s="1536"/>
      <c r="H190" s="1536"/>
      <c r="I190" s="1536"/>
      <c r="J190" s="1536"/>
      <c r="K190" s="1536"/>
      <c r="L190" s="1536"/>
      <c r="M190" s="1536"/>
      <c r="N190" s="1536"/>
      <c r="O190" s="1536"/>
      <c r="P190" s="1536"/>
      <c r="Q190" s="1536"/>
      <c r="R190" s="1536"/>
      <c r="S190" s="1536"/>
      <c r="T190" s="1536"/>
      <c r="U190" s="1536"/>
      <c r="V190" s="1536"/>
      <c r="W190" s="1536"/>
      <c r="X190" s="1536"/>
      <c r="Y190" s="1536"/>
      <c r="Z190" s="1536"/>
      <c r="AA190" s="1536"/>
      <c r="AB190" s="1536"/>
      <c r="AC190" s="1536"/>
      <c r="AD190" s="1536"/>
      <c r="AE190" s="1536"/>
      <c r="AF190" s="1536"/>
      <c r="AG190" s="1536"/>
      <c r="AH190" s="1536"/>
      <c r="AI190" s="1536"/>
      <c r="AJ190" s="1536"/>
      <c r="AK190" s="1536"/>
      <c r="AL190" s="1536"/>
      <c r="AM190" s="241"/>
    </row>
    <row r="191" spans="1:39" ht="15" customHeight="1">
      <c r="A191" s="1536"/>
      <c r="B191" s="1536"/>
      <c r="C191" s="1536"/>
      <c r="D191" s="1536"/>
      <c r="E191" s="1536"/>
      <c r="F191" s="1536"/>
      <c r="G191" s="1536"/>
      <c r="H191" s="1536"/>
      <c r="I191" s="1536"/>
      <c r="J191" s="1536"/>
      <c r="K191" s="1536"/>
      <c r="L191" s="1536"/>
      <c r="M191" s="1536"/>
      <c r="N191" s="1536"/>
      <c r="O191" s="1536"/>
      <c r="P191" s="1536"/>
      <c r="Q191" s="1536"/>
      <c r="R191" s="1536"/>
      <c r="S191" s="1536"/>
      <c r="T191" s="1536"/>
      <c r="U191" s="1536"/>
      <c r="V191" s="1536"/>
      <c r="W191" s="1536"/>
      <c r="X191" s="1536"/>
      <c r="Y191" s="1536"/>
      <c r="Z191" s="1536"/>
      <c r="AA191" s="1536"/>
      <c r="AB191" s="1536"/>
      <c r="AC191" s="1536"/>
      <c r="AD191" s="1536"/>
      <c r="AE191" s="1536"/>
      <c r="AF191" s="1536"/>
      <c r="AG191" s="1536"/>
      <c r="AH191" s="1536"/>
      <c r="AI191" s="1536"/>
      <c r="AJ191" s="1536"/>
      <c r="AK191" s="1536"/>
      <c r="AL191" s="1536"/>
      <c r="AM191" s="241"/>
    </row>
    <row r="192" spans="1:39" ht="15" customHeight="1">
      <c r="A192" s="1536"/>
      <c r="B192" s="1536"/>
      <c r="C192" s="1536"/>
      <c r="D192" s="1536"/>
      <c r="E192" s="1536"/>
      <c r="F192" s="1536"/>
      <c r="G192" s="1536"/>
      <c r="H192" s="1536"/>
      <c r="I192" s="1536"/>
      <c r="J192" s="1536"/>
      <c r="K192" s="1536"/>
      <c r="L192" s="1536"/>
      <c r="M192" s="1536"/>
      <c r="N192" s="1536"/>
      <c r="O192" s="1536"/>
      <c r="P192" s="1536"/>
      <c r="Q192" s="1536"/>
      <c r="R192" s="1536"/>
      <c r="S192" s="1536"/>
      <c r="T192" s="1536"/>
      <c r="U192" s="1536"/>
      <c r="V192" s="1536"/>
      <c r="W192" s="1536"/>
      <c r="X192" s="1536"/>
      <c r="Y192" s="1536"/>
      <c r="Z192" s="1536"/>
      <c r="AA192" s="1536"/>
      <c r="AB192" s="1536"/>
      <c r="AC192" s="1536"/>
      <c r="AD192" s="1536"/>
      <c r="AE192" s="1536"/>
      <c r="AF192" s="1536"/>
      <c r="AG192" s="1536"/>
      <c r="AH192" s="1536"/>
      <c r="AI192" s="1536"/>
      <c r="AJ192" s="1536"/>
      <c r="AK192" s="1536"/>
      <c r="AL192" s="1536"/>
      <c r="AM192" s="241"/>
    </row>
    <row r="193" spans="1:39" ht="15" customHeight="1">
      <c r="A193" s="1536"/>
      <c r="B193" s="1536"/>
      <c r="C193" s="1536"/>
      <c r="D193" s="1536"/>
      <c r="E193" s="1536"/>
      <c r="F193" s="1536"/>
      <c r="G193" s="1536"/>
      <c r="H193" s="1536"/>
      <c r="I193" s="1536"/>
      <c r="J193" s="1536"/>
      <c r="K193" s="1536"/>
      <c r="L193" s="1536"/>
      <c r="M193" s="1536"/>
      <c r="N193" s="1536"/>
      <c r="O193" s="1536"/>
      <c r="P193" s="1536"/>
      <c r="Q193" s="1536"/>
      <c r="R193" s="1536"/>
      <c r="S193" s="1536"/>
      <c r="T193" s="1536"/>
      <c r="U193" s="1536"/>
      <c r="V193" s="1536"/>
      <c r="W193" s="1536"/>
      <c r="X193" s="1536"/>
      <c r="Y193" s="1536"/>
      <c r="Z193" s="1536"/>
      <c r="AA193" s="1536"/>
      <c r="AB193" s="1536"/>
      <c r="AC193" s="1536"/>
      <c r="AD193" s="1536"/>
      <c r="AE193" s="1536"/>
      <c r="AF193" s="1536"/>
      <c r="AG193" s="1536"/>
      <c r="AH193" s="1536"/>
      <c r="AI193" s="1536"/>
      <c r="AJ193" s="1536"/>
      <c r="AK193" s="1536"/>
      <c r="AL193" s="1536"/>
      <c r="AM193" s="241"/>
    </row>
    <row r="194" spans="1:39" ht="15" customHeight="1">
      <c r="A194" s="1536"/>
      <c r="B194" s="1536"/>
      <c r="C194" s="1536"/>
      <c r="D194" s="1536"/>
      <c r="E194" s="1536"/>
      <c r="F194" s="1536"/>
      <c r="G194" s="1536"/>
      <c r="H194" s="1536"/>
      <c r="I194" s="1536"/>
      <c r="J194" s="1536"/>
      <c r="K194" s="1536"/>
      <c r="L194" s="1536"/>
      <c r="M194" s="1536"/>
      <c r="N194" s="1536"/>
      <c r="O194" s="1536"/>
      <c r="P194" s="1536"/>
      <c r="Q194" s="1536"/>
      <c r="R194" s="1536"/>
      <c r="S194" s="1536"/>
      <c r="T194" s="1536"/>
      <c r="U194" s="1536"/>
      <c r="V194" s="1536"/>
      <c r="W194" s="1536"/>
      <c r="X194" s="1536"/>
      <c r="Y194" s="1536"/>
      <c r="Z194" s="1536"/>
      <c r="AA194" s="1536"/>
      <c r="AB194" s="1536"/>
      <c r="AC194" s="1536"/>
      <c r="AD194" s="1536"/>
      <c r="AE194" s="1536"/>
      <c r="AF194" s="1536"/>
      <c r="AG194" s="1536"/>
      <c r="AH194" s="1536"/>
      <c r="AI194" s="1536"/>
      <c r="AJ194" s="1536"/>
      <c r="AK194" s="1536"/>
      <c r="AL194" s="1536"/>
      <c r="AM194" s="241"/>
    </row>
    <row r="195" spans="1:39" ht="15" customHeight="1">
      <c r="A195" s="1536"/>
      <c r="B195" s="1536"/>
      <c r="C195" s="1536"/>
      <c r="D195" s="1536"/>
      <c r="E195" s="1536"/>
      <c r="F195" s="1536"/>
      <c r="G195" s="1536"/>
      <c r="H195" s="1536"/>
      <c r="I195" s="1536"/>
      <c r="J195" s="1536"/>
      <c r="K195" s="1536"/>
      <c r="L195" s="1536"/>
      <c r="M195" s="1536"/>
      <c r="N195" s="1536"/>
      <c r="O195" s="1536"/>
      <c r="P195" s="1536"/>
      <c r="Q195" s="1536"/>
      <c r="R195" s="1536"/>
      <c r="S195" s="1536"/>
      <c r="T195" s="1536"/>
      <c r="U195" s="1536"/>
      <c r="V195" s="1536"/>
      <c r="W195" s="1536"/>
      <c r="X195" s="1536"/>
      <c r="Y195" s="1536"/>
      <c r="Z195" s="1536"/>
      <c r="AA195" s="1536"/>
      <c r="AB195" s="1536"/>
      <c r="AC195" s="1536"/>
      <c r="AD195" s="1536"/>
      <c r="AE195" s="1536"/>
      <c r="AF195" s="1536"/>
      <c r="AG195" s="1536"/>
      <c r="AH195" s="1536"/>
      <c r="AI195" s="1536"/>
      <c r="AJ195" s="1536"/>
      <c r="AK195" s="1536"/>
      <c r="AL195" s="1536"/>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238" t="s">
        <v>2475</v>
      </c>
      <c r="E1" s="2238"/>
      <c r="F1" s="2238"/>
      <c r="G1" s="2238"/>
      <c r="H1" s="2238"/>
      <c r="I1" s="2238"/>
      <c r="J1" s="2238"/>
      <c r="K1" s="2238"/>
      <c r="L1" s="2238"/>
      <c r="M1" s="2238"/>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4"/>
      <c r="AK1" s="4"/>
      <c r="AL1" s="231"/>
      <c r="AM1" s="4"/>
      <c r="BA1" s="267" t="s">
        <v>2477</v>
      </c>
      <c r="BB1" s="267"/>
      <c r="BC1" s="4"/>
      <c r="BD1" s="2238" t="s">
        <v>2475</v>
      </c>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4"/>
      <c r="CK1" s="231"/>
      <c r="CL1" s="231"/>
      <c r="CM1" s="4"/>
      <c r="DA1" s="267" t="s">
        <v>2478</v>
      </c>
      <c r="DB1" s="267"/>
      <c r="DC1" s="4"/>
      <c r="DD1" s="2238" t="s">
        <v>2475</v>
      </c>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4"/>
      <c r="EK1" s="231"/>
      <c r="EL1" s="231"/>
      <c r="EM1" s="4"/>
      <c r="FA1" s="267" t="s">
        <v>2479</v>
      </c>
      <c r="FB1" s="267"/>
      <c r="FC1" s="4"/>
      <c r="FD1" s="2238" t="s">
        <v>2475</v>
      </c>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609" t="s">
        <v>2264</v>
      </c>
      <c r="B7" s="1610"/>
      <c r="C7" s="1610"/>
      <c r="D7" s="1610"/>
      <c r="E7" s="1610"/>
      <c r="F7" s="1610"/>
      <c r="G7" s="1610"/>
      <c r="H7" s="1610"/>
      <c r="I7" s="1616"/>
      <c r="J7" s="1611"/>
      <c r="K7" s="1612"/>
      <c r="L7" s="1612"/>
      <c r="M7" s="1612"/>
      <c r="N7" s="1612"/>
      <c r="O7" s="1612"/>
      <c r="P7" s="1612"/>
      <c r="Q7" s="1612"/>
      <c r="R7" s="1613"/>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609" t="s">
        <v>2264</v>
      </c>
      <c r="BB7" s="1610"/>
      <c r="BC7" s="1610"/>
      <c r="BD7" s="1610"/>
      <c r="BE7" s="1610"/>
      <c r="BF7" s="1610"/>
      <c r="BG7" s="1610"/>
      <c r="BH7" s="1610"/>
      <c r="BI7" s="1616"/>
      <c r="BJ7" s="1611"/>
      <c r="BK7" s="1612"/>
      <c r="BL7" s="1612"/>
      <c r="BM7" s="1612"/>
      <c r="BN7" s="1612"/>
      <c r="BO7" s="1612"/>
      <c r="BP7" s="1612"/>
      <c r="BQ7" s="1612"/>
      <c r="BR7" s="1613"/>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609" t="s">
        <v>2264</v>
      </c>
      <c r="DB7" s="1610"/>
      <c r="DC7" s="1610"/>
      <c r="DD7" s="1610"/>
      <c r="DE7" s="1610"/>
      <c r="DF7" s="1610"/>
      <c r="DG7" s="1610"/>
      <c r="DH7" s="1610"/>
      <c r="DI7" s="1616"/>
      <c r="DJ7" s="1611"/>
      <c r="DK7" s="1612"/>
      <c r="DL7" s="1612"/>
      <c r="DM7" s="1612"/>
      <c r="DN7" s="1612"/>
      <c r="DO7" s="1612"/>
      <c r="DP7" s="1612"/>
      <c r="DQ7" s="1612"/>
      <c r="DR7" s="1613"/>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609" t="s">
        <v>2264</v>
      </c>
      <c r="FB7" s="1610"/>
      <c r="FC7" s="1610"/>
      <c r="FD7" s="1610"/>
      <c r="FE7" s="1610"/>
      <c r="FF7" s="1610"/>
      <c r="FG7" s="1610"/>
      <c r="FH7" s="1610"/>
      <c r="FI7" s="1616"/>
      <c r="FJ7" s="1611"/>
      <c r="FK7" s="1612"/>
      <c r="FL7" s="1612"/>
      <c r="FM7" s="1612"/>
      <c r="FN7" s="1612"/>
      <c r="FO7" s="1612"/>
      <c r="FP7" s="1612"/>
      <c r="FQ7" s="1612"/>
      <c r="FR7" s="1613"/>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609" t="s">
        <v>2294</v>
      </c>
      <c r="B9" s="1610"/>
      <c r="C9" s="1610"/>
      <c r="D9" s="1610"/>
      <c r="E9" s="1610"/>
      <c r="F9" s="1610"/>
      <c r="G9" s="1610"/>
      <c r="H9" s="1610"/>
      <c r="I9" s="1610"/>
      <c r="J9" s="1610"/>
      <c r="K9" s="1610"/>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609" t="s">
        <v>2294</v>
      </c>
      <c r="BB9" s="1610"/>
      <c r="BC9" s="1610"/>
      <c r="BD9" s="1610"/>
      <c r="BE9" s="1610"/>
      <c r="BF9" s="1610"/>
      <c r="BG9" s="1610"/>
      <c r="BH9" s="1610"/>
      <c r="BI9" s="1610"/>
      <c r="BJ9" s="1610"/>
      <c r="BK9" s="1610"/>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609" t="s">
        <v>2294</v>
      </c>
      <c r="DB9" s="1610"/>
      <c r="DC9" s="1610"/>
      <c r="DD9" s="1610"/>
      <c r="DE9" s="1610"/>
      <c r="DF9" s="1610"/>
      <c r="DG9" s="1610"/>
      <c r="DH9" s="1610"/>
      <c r="DI9" s="1610"/>
      <c r="DJ9" s="1610"/>
      <c r="DK9" s="1610"/>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609" t="s">
        <v>2294</v>
      </c>
      <c r="FB9" s="1610"/>
      <c r="FC9" s="1610"/>
      <c r="FD9" s="1610"/>
      <c r="FE9" s="1610"/>
      <c r="FF9" s="1610"/>
      <c r="FG9" s="1610"/>
      <c r="FH9" s="1610"/>
      <c r="FI9" s="1610"/>
      <c r="FJ9" s="1610"/>
      <c r="FK9" s="1610"/>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677" t="s">
        <v>2262</v>
      </c>
      <c r="C10" s="1678"/>
      <c r="D10" s="1678"/>
      <c r="E10" s="1678"/>
      <c r="F10" s="1678"/>
      <c r="G10" s="1678"/>
      <c r="H10" s="1678"/>
      <c r="I10" s="1678"/>
      <c r="J10" s="1602"/>
      <c r="K10" s="1603"/>
      <c r="L10" s="1603"/>
      <c r="M10" s="1603"/>
      <c r="N10" s="1603"/>
      <c r="O10" s="1603"/>
      <c r="P10" s="1603"/>
      <c r="Q10" s="1603"/>
      <c r="R10" s="1604"/>
      <c r="S10" s="1605"/>
      <c r="T10" s="1603"/>
      <c r="U10" s="1603"/>
      <c r="V10" s="1603"/>
      <c r="W10" s="1603"/>
      <c r="X10" s="1603"/>
      <c r="Y10" s="1603"/>
      <c r="Z10" s="1603"/>
      <c r="AA10" s="1604"/>
      <c r="AB10" s="1605"/>
      <c r="AC10" s="1603"/>
      <c r="AD10" s="1603"/>
      <c r="AE10" s="1603"/>
      <c r="AF10" s="1603"/>
      <c r="AG10" s="1603"/>
      <c r="AH10" s="1603"/>
      <c r="AI10" s="1603"/>
      <c r="AJ10" s="1607"/>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677" t="s">
        <v>2262</v>
      </c>
      <c r="BC10" s="1678"/>
      <c r="BD10" s="1678"/>
      <c r="BE10" s="1678"/>
      <c r="BF10" s="1678"/>
      <c r="BG10" s="1678"/>
      <c r="BH10" s="1678"/>
      <c r="BI10" s="1678"/>
      <c r="BJ10" s="1602"/>
      <c r="BK10" s="1603"/>
      <c r="BL10" s="1603"/>
      <c r="BM10" s="1603"/>
      <c r="BN10" s="1603"/>
      <c r="BO10" s="1603"/>
      <c r="BP10" s="1603"/>
      <c r="BQ10" s="1603"/>
      <c r="BR10" s="1604"/>
      <c r="BS10" s="1605"/>
      <c r="BT10" s="1603"/>
      <c r="BU10" s="1603"/>
      <c r="BV10" s="1603"/>
      <c r="BW10" s="1603"/>
      <c r="BX10" s="1603"/>
      <c r="BY10" s="1603"/>
      <c r="BZ10" s="1603"/>
      <c r="CA10" s="1604"/>
      <c r="CB10" s="1605"/>
      <c r="CC10" s="1603"/>
      <c r="CD10" s="1603"/>
      <c r="CE10" s="1603"/>
      <c r="CF10" s="1603"/>
      <c r="CG10" s="1603"/>
      <c r="CH10" s="1603"/>
      <c r="CI10" s="1603"/>
      <c r="CJ10" s="1607"/>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677" t="s">
        <v>2262</v>
      </c>
      <c r="DC10" s="1678"/>
      <c r="DD10" s="1678"/>
      <c r="DE10" s="1678"/>
      <c r="DF10" s="1678"/>
      <c r="DG10" s="1678"/>
      <c r="DH10" s="1678"/>
      <c r="DI10" s="1678"/>
      <c r="DJ10" s="1602"/>
      <c r="DK10" s="1603"/>
      <c r="DL10" s="1603"/>
      <c r="DM10" s="1603"/>
      <c r="DN10" s="1603"/>
      <c r="DO10" s="1603"/>
      <c r="DP10" s="1603"/>
      <c r="DQ10" s="1603"/>
      <c r="DR10" s="1604"/>
      <c r="DS10" s="1605"/>
      <c r="DT10" s="1603"/>
      <c r="DU10" s="1603"/>
      <c r="DV10" s="1603"/>
      <c r="DW10" s="1603"/>
      <c r="DX10" s="1603"/>
      <c r="DY10" s="1603"/>
      <c r="DZ10" s="1603"/>
      <c r="EA10" s="1604"/>
      <c r="EB10" s="1605"/>
      <c r="EC10" s="1603"/>
      <c r="ED10" s="1603"/>
      <c r="EE10" s="1603"/>
      <c r="EF10" s="1603"/>
      <c r="EG10" s="1603"/>
      <c r="EH10" s="1603"/>
      <c r="EI10" s="1603"/>
      <c r="EJ10" s="1607"/>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677" t="s">
        <v>2262</v>
      </c>
      <c r="FC10" s="1678"/>
      <c r="FD10" s="1678"/>
      <c r="FE10" s="1678"/>
      <c r="FF10" s="1678"/>
      <c r="FG10" s="1678"/>
      <c r="FH10" s="1678"/>
      <c r="FI10" s="1678"/>
      <c r="FJ10" s="1602"/>
      <c r="FK10" s="1603"/>
      <c r="FL10" s="1603"/>
      <c r="FM10" s="1603"/>
      <c r="FN10" s="1603"/>
      <c r="FO10" s="1603"/>
      <c r="FP10" s="1603"/>
      <c r="FQ10" s="1603"/>
      <c r="FR10" s="1604"/>
      <c r="FS10" s="1605"/>
      <c r="FT10" s="1603"/>
      <c r="FU10" s="1603"/>
      <c r="FV10" s="1603"/>
      <c r="FW10" s="1603"/>
      <c r="FX10" s="1603"/>
      <c r="FY10" s="1603"/>
      <c r="FZ10" s="1603"/>
      <c r="GA10" s="1604"/>
      <c r="GB10" s="1605"/>
      <c r="GC10" s="1603"/>
      <c r="GD10" s="1603"/>
      <c r="GE10" s="1603"/>
      <c r="GF10" s="1603"/>
      <c r="GG10" s="1603"/>
      <c r="GH10" s="1603"/>
      <c r="GI10" s="1603"/>
      <c r="GJ10" s="1607"/>
      <c r="GK10" s="203"/>
      <c r="GL10" s="198"/>
      <c r="GM10" s="4" t="str">
        <f>IF(COUNTA(FJ10,FS10,GB10)=0,"未入力","")</f>
        <v>未入力</v>
      </c>
      <c r="GN10" s="6" t="str">
        <f>IF(FT10&lt;&gt;"","1"&amp;TEXT(FT10,"00"),
IF(FT11&lt;&gt;"","2"&amp;TEXT(FT11,"00"),
IF(FT12&lt;&gt;"","3"&amp;TEXT(FT12,"00"),"")))</f>
        <v/>
      </c>
    </row>
    <row r="11" spans="1:200" ht="39" customHeight="1">
      <c r="A11" s="177"/>
      <c r="B11" s="1611" t="s">
        <v>2263</v>
      </c>
      <c r="C11" s="1612"/>
      <c r="D11" s="1612"/>
      <c r="E11" s="1612"/>
      <c r="F11" s="1612"/>
      <c r="G11" s="1612"/>
      <c r="H11" s="1612"/>
      <c r="I11" s="1612"/>
      <c r="J11" s="1602"/>
      <c r="K11" s="1603"/>
      <c r="L11" s="1603"/>
      <c r="M11" s="1603"/>
      <c r="N11" s="1603"/>
      <c r="O11" s="1603"/>
      <c r="P11" s="1603"/>
      <c r="Q11" s="1603"/>
      <c r="R11" s="1604"/>
      <c r="S11" s="1605"/>
      <c r="T11" s="1603"/>
      <c r="U11" s="1603"/>
      <c r="V11" s="1603"/>
      <c r="W11" s="1603"/>
      <c r="X11" s="1603"/>
      <c r="Y11" s="1603"/>
      <c r="Z11" s="1603"/>
      <c r="AA11" s="1604"/>
      <c r="AB11" s="1605"/>
      <c r="AC11" s="1603"/>
      <c r="AD11" s="1603"/>
      <c r="AE11" s="1603"/>
      <c r="AF11" s="1603"/>
      <c r="AG11" s="1603"/>
      <c r="AH11" s="1603"/>
      <c r="AI11" s="1603"/>
      <c r="AJ11" s="1607"/>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611" t="s">
        <v>2263</v>
      </c>
      <c r="BC11" s="1612"/>
      <c r="BD11" s="1612"/>
      <c r="BE11" s="1612"/>
      <c r="BF11" s="1612"/>
      <c r="BG11" s="1612"/>
      <c r="BH11" s="1612"/>
      <c r="BI11" s="1612"/>
      <c r="BJ11" s="1602"/>
      <c r="BK11" s="1603"/>
      <c r="BL11" s="1603"/>
      <c r="BM11" s="1603"/>
      <c r="BN11" s="1603"/>
      <c r="BO11" s="1603"/>
      <c r="BP11" s="1603"/>
      <c r="BQ11" s="1603"/>
      <c r="BR11" s="1604"/>
      <c r="BS11" s="1605"/>
      <c r="BT11" s="1603"/>
      <c r="BU11" s="1603"/>
      <c r="BV11" s="1603"/>
      <c r="BW11" s="1603"/>
      <c r="BX11" s="1603"/>
      <c r="BY11" s="1603"/>
      <c r="BZ11" s="1603"/>
      <c r="CA11" s="1604"/>
      <c r="CB11" s="1605"/>
      <c r="CC11" s="1603"/>
      <c r="CD11" s="1603"/>
      <c r="CE11" s="1603"/>
      <c r="CF11" s="1603"/>
      <c r="CG11" s="1603"/>
      <c r="CH11" s="1603"/>
      <c r="CI11" s="1603"/>
      <c r="CJ11" s="1607"/>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611" t="s">
        <v>2263</v>
      </c>
      <c r="DC11" s="1612"/>
      <c r="DD11" s="1612"/>
      <c r="DE11" s="1612"/>
      <c r="DF11" s="1612"/>
      <c r="DG11" s="1612"/>
      <c r="DH11" s="1612"/>
      <c r="DI11" s="1612"/>
      <c r="DJ11" s="1602"/>
      <c r="DK11" s="1603"/>
      <c r="DL11" s="1603"/>
      <c r="DM11" s="1603"/>
      <c r="DN11" s="1603"/>
      <c r="DO11" s="1603"/>
      <c r="DP11" s="1603"/>
      <c r="DQ11" s="1603"/>
      <c r="DR11" s="1604"/>
      <c r="DS11" s="1605"/>
      <c r="DT11" s="1603"/>
      <c r="DU11" s="1603"/>
      <c r="DV11" s="1603"/>
      <c r="DW11" s="1603"/>
      <c r="DX11" s="1603"/>
      <c r="DY11" s="1603"/>
      <c r="DZ11" s="1603"/>
      <c r="EA11" s="1604"/>
      <c r="EB11" s="1605"/>
      <c r="EC11" s="1603"/>
      <c r="ED11" s="1603"/>
      <c r="EE11" s="1603"/>
      <c r="EF11" s="1603"/>
      <c r="EG11" s="1603"/>
      <c r="EH11" s="1603"/>
      <c r="EI11" s="1603"/>
      <c r="EJ11" s="1607"/>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611" t="s">
        <v>2263</v>
      </c>
      <c r="FC11" s="1612"/>
      <c r="FD11" s="1612"/>
      <c r="FE11" s="1612"/>
      <c r="FF11" s="1612"/>
      <c r="FG11" s="1612"/>
      <c r="FH11" s="1612"/>
      <c r="FI11" s="1612"/>
      <c r="FJ11" s="1602"/>
      <c r="FK11" s="1603"/>
      <c r="FL11" s="1603"/>
      <c r="FM11" s="1603"/>
      <c r="FN11" s="1603"/>
      <c r="FO11" s="1603"/>
      <c r="FP11" s="1603"/>
      <c r="FQ11" s="1603"/>
      <c r="FR11" s="1604"/>
      <c r="FS11" s="1605"/>
      <c r="FT11" s="1603"/>
      <c r="FU11" s="1603"/>
      <c r="FV11" s="1603"/>
      <c r="FW11" s="1603"/>
      <c r="FX11" s="1603"/>
      <c r="FY11" s="1603"/>
      <c r="FZ11" s="1603"/>
      <c r="GA11" s="1604"/>
      <c r="GB11" s="1605"/>
      <c r="GC11" s="1603"/>
      <c r="GD11" s="1603"/>
      <c r="GE11" s="1603"/>
      <c r="GF11" s="1603"/>
      <c r="GG11" s="1603"/>
      <c r="GH11" s="1603"/>
      <c r="GI11" s="1603"/>
      <c r="GJ11" s="1607"/>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577" t="s">
        <v>2445</v>
      </c>
      <c r="C12" s="1585"/>
      <c r="D12" s="1585"/>
      <c r="E12" s="1585"/>
      <c r="F12" s="1585"/>
      <c r="G12" s="1585"/>
      <c r="H12" s="1585"/>
      <c r="I12" s="1585"/>
      <c r="J12" s="1602"/>
      <c r="K12" s="1603"/>
      <c r="L12" s="1603"/>
      <c r="M12" s="1603"/>
      <c r="N12" s="1603"/>
      <c r="O12" s="1603"/>
      <c r="P12" s="1603"/>
      <c r="Q12" s="1603"/>
      <c r="R12" s="1604"/>
      <c r="S12" s="1605"/>
      <c r="T12" s="1603"/>
      <c r="U12" s="1603"/>
      <c r="V12" s="1603"/>
      <c r="W12" s="1603"/>
      <c r="X12" s="1603"/>
      <c r="Y12" s="1603"/>
      <c r="Z12" s="1603"/>
      <c r="AA12" s="1604"/>
      <c r="AB12" s="1605"/>
      <c r="AC12" s="1603"/>
      <c r="AD12" s="1603"/>
      <c r="AE12" s="1603"/>
      <c r="AF12" s="1603"/>
      <c r="AG12" s="1603"/>
      <c r="AH12" s="1603"/>
      <c r="AI12" s="1603"/>
      <c r="AJ12" s="1607"/>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577" t="s">
        <v>2445</v>
      </c>
      <c r="BC12" s="1585"/>
      <c r="BD12" s="1585"/>
      <c r="BE12" s="1585"/>
      <c r="BF12" s="1585"/>
      <c r="BG12" s="1585"/>
      <c r="BH12" s="1585"/>
      <c r="BI12" s="1585"/>
      <c r="BJ12" s="1602"/>
      <c r="BK12" s="1603"/>
      <c r="BL12" s="1603"/>
      <c r="BM12" s="1603"/>
      <c r="BN12" s="1603"/>
      <c r="BO12" s="1603"/>
      <c r="BP12" s="1603"/>
      <c r="BQ12" s="1603"/>
      <c r="BR12" s="1604"/>
      <c r="BS12" s="1605"/>
      <c r="BT12" s="1603"/>
      <c r="BU12" s="1603"/>
      <c r="BV12" s="1603"/>
      <c r="BW12" s="1603"/>
      <c r="BX12" s="1603"/>
      <c r="BY12" s="1603"/>
      <c r="BZ12" s="1603"/>
      <c r="CA12" s="1604"/>
      <c r="CB12" s="1605"/>
      <c r="CC12" s="1603"/>
      <c r="CD12" s="1603"/>
      <c r="CE12" s="1603"/>
      <c r="CF12" s="1603"/>
      <c r="CG12" s="1603"/>
      <c r="CH12" s="1603"/>
      <c r="CI12" s="1603"/>
      <c r="CJ12" s="1607"/>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577" t="s">
        <v>2445</v>
      </c>
      <c r="DC12" s="1585"/>
      <c r="DD12" s="1585"/>
      <c r="DE12" s="1585"/>
      <c r="DF12" s="1585"/>
      <c r="DG12" s="1585"/>
      <c r="DH12" s="1585"/>
      <c r="DI12" s="1585"/>
      <c r="DJ12" s="1602"/>
      <c r="DK12" s="1603"/>
      <c r="DL12" s="1603"/>
      <c r="DM12" s="1603"/>
      <c r="DN12" s="1603"/>
      <c r="DO12" s="1603"/>
      <c r="DP12" s="1603"/>
      <c r="DQ12" s="1603"/>
      <c r="DR12" s="1604"/>
      <c r="DS12" s="1605"/>
      <c r="DT12" s="1603"/>
      <c r="DU12" s="1603"/>
      <c r="DV12" s="1603"/>
      <c r="DW12" s="1603"/>
      <c r="DX12" s="1603"/>
      <c r="DY12" s="1603"/>
      <c r="DZ12" s="1603"/>
      <c r="EA12" s="1604"/>
      <c r="EB12" s="1605"/>
      <c r="EC12" s="1603"/>
      <c r="ED12" s="1603"/>
      <c r="EE12" s="1603"/>
      <c r="EF12" s="1603"/>
      <c r="EG12" s="1603"/>
      <c r="EH12" s="1603"/>
      <c r="EI12" s="1603"/>
      <c r="EJ12" s="1607"/>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577" t="s">
        <v>2445</v>
      </c>
      <c r="FC12" s="1585"/>
      <c r="FD12" s="1585"/>
      <c r="FE12" s="1585"/>
      <c r="FF12" s="1585"/>
      <c r="FG12" s="1585"/>
      <c r="FH12" s="1585"/>
      <c r="FI12" s="1585"/>
      <c r="FJ12" s="1602"/>
      <c r="FK12" s="1603"/>
      <c r="FL12" s="1603"/>
      <c r="FM12" s="1603"/>
      <c r="FN12" s="1603"/>
      <c r="FO12" s="1603"/>
      <c r="FP12" s="1603"/>
      <c r="FQ12" s="1603"/>
      <c r="FR12" s="1604"/>
      <c r="FS12" s="1605"/>
      <c r="FT12" s="1603"/>
      <c r="FU12" s="1603"/>
      <c r="FV12" s="1603"/>
      <c r="FW12" s="1603"/>
      <c r="FX12" s="1603"/>
      <c r="FY12" s="1603"/>
      <c r="FZ12" s="1603"/>
      <c r="GA12" s="1604"/>
      <c r="GB12" s="1605"/>
      <c r="GC12" s="1603"/>
      <c r="GD12" s="1603"/>
      <c r="GE12" s="1603"/>
      <c r="GF12" s="1603"/>
      <c r="GG12" s="1603"/>
      <c r="GH12" s="1603"/>
      <c r="GI12" s="1603"/>
      <c r="GJ12" s="1607"/>
      <c r="GK12" s="203"/>
      <c r="GL12" s="198"/>
      <c r="GM12" s="4"/>
    </row>
    <row r="13" spans="1:200" ht="17.100000000000001" customHeight="1">
      <c r="A13" s="177"/>
      <c r="B13" s="1586"/>
      <c r="C13" s="1587"/>
      <c r="D13" s="1587"/>
      <c r="E13" s="1587"/>
      <c r="F13" s="1587"/>
      <c r="G13" s="1587"/>
      <c r="H13" s="1587"/>
      <c r="I13" s="1587"/>
      <c r="J13" s="1602" t="s">
        <v>2444</v>
      </c>
      <c r="K13" s="1603"/>
      <c r="L13" s="1603"/>
      <c r="M13" s="1603"/>
      <c r="N13" s="1603"/>
      <c r="O13" s="1603"/>
      <c r="P13" s="1603"/>
      <c r="Q13" s="1603"/>
      <c r="R13" s="1604"/>
      <c r="S13" s="1605" t="s">
        <v>2444</v>
      </c>
      <c r="T13" s="1603"/>
      <c r="U13" s="1603"/>
      <c r="V13" s="1603"/>
      <c r="W13" s="1603"/>
      <c r="X13" s="1603"/>
      <c r="Y13" s="1603"/>
      <c r="Z13" s="1603"/>
      <c r="AA13" s="1604"/>
      <c r="AB13" s="1605" t="s">
        <v>2444</v>
      </c>
      <c r="AC13" s="1603"/>
      <c r="AD13" s="1603"/>
      <c r="AE13" s="1603"/>
      <c r="AF13" s="1603"/>
      <c r="AG13" s="1603"/>
      <c r="AH13" s="1603"/>
      <c r="AI13" s="1603"/>
      <c r="AJ13" s="1607"/>
      <c r="AK13" s="204"/>
      <c r="AL13" s="198"/>
      <c r="AM13" s="4"/>
      <c r="AN13" s="6" t="b">
        <v>0</v>
      </c>
      <c r="AO13" s="6" t="b">
        <v>0</v>
      </c>
      <c r="AP13" s="6" t="b">
        <v>0</v>
      </c>
      <c r="AS13" s="225"/>
      <c r="BA13" s="177"/>
      <c r="BB13" s="1586"/>
      <c r="BC13" s="1587"/>
      <c r="BD13" s="1587"/>
      <c r="BE13" s="1587"/>
      <c r="BF13" s="1587"/>
      <c r="BG13" s="1587"/>
      <c r="BH13" s="1587"/>
      <c r="BI13" s="1587"/>
      <c r="BJ13" s="1602" t="s">
        <v>2444</v>
      </c>
      <c r="BK13" s="1603"/>
      <c r="BL13" s="1603"/>
      <c r="BM13" s="1603"/>
      <c r="BN13" s="1603"/>
      <c r="BO13" s="1603"/>
      <c r="BP13" s="1603"/>
      <c r="BQ13" s="1603"/>
      <c r="BR13" s="1604"/>
      <c r="BS13" s="1605" t="s">
        <v>2444</v>
      </c>
      <c r="BT13" s="1603"/>
      <c r="BU13" s="1603"/>
      <c r="BV13" s="1603"/>
      <c r="BW13" s="1603"/>
      <c r="BX13" s="1603"/>
      <c r="BY13" s="1603"/>
      <c r="BZ13" s="1603"/>
      <c r="CA13" s="1604"/>
      <c r="CB13" s="1605" t="s">
        <v>2444</v>
      </c>
      <c r="CC13" s="1603"/>
      <c r="CD13" s="1603"/>
      <c r="CE13" s="1603"/>
      <c r="CF13" s="1603"/>
      <c r="CG13" s="1603"/>
      <c r="CH13" s="1603"/>
      <c r="CI13" s="1603"/>
      <c r="CJ13" s="1607"/>
      <c r="CK13" s="204"/>
      <c r="CL13" s="198"/>
      <c r="CM13" s="4"/>
      <c r="CN13" s="6" t="b">
        <v>0</v>
      </c>
      <c r="CO13" s="6" t="b">
        <v>0</v>
      </c>
      <c r="CP13" s="6" t="b">
        <v>0</v>
      </c>
      <c r="CS13" s="225"/>
      <c r="DA13" s="177"/>
      <c r="DB13" s="1586"/>
      <c r="DC13" s="1587"/>
      <c r="DD13" s="1587"/>
      <c r="DE13" s="1587"/>
      <c r="DF13" s="1587"/>
      <c r="DG13" s="1587"/>
      <c r="DH13" s="1587"/>
      <c r="DI13" s="1587"/>
      <c r="DJ13" s="1602" t="s">
        <v>2444</v>
      </c>
      <c r="DK13" s="1603"/>
      <c r="DL13" s="1603"/>
      <c r="DM13" s="1603"/>
      <c r="DN13" s="1603"/>
      <c r="DO13" s="1603"/>
      <c r="DP13" s="1603"/>
      <c r="DQ13" s="1603"/>
      <c r="DR13" s="1604"/>
      <c r="DS13" s="1605" t="s">
        <v>2444</v>
      </c>
      <c r="DT13" s="1603"/>
      <c r="DU13" s="1603"/>
      <c r="DV13" s="1603"/>
      <c r="DW13" s="1603"/>
      <c r="DX13" s="1603"/>
      <c r="DY13" s="1603"/>
      <c r="DZ13" s="1603"/>
      <c r="EA13" s="1604"/>
      <c r="EB13" s="1605" t="s">
        <v>2444</v>
      </c>
      <c r="EC13" s="1603"/>
      <c r="ED13" s="1603"/>
      <c r="EE13" s="1603"/>
      <c r="EF13" s="1603"/>
      <c r="EG13" s="1603"/>
      <c r="EH13" s="1603"/>
      <c r="EI13" s="1603"/>
      <c r="EJ13" s="1607"/>
      <c r="EK13" s="204"/>
      <c r="EL13" s="198"/>
      <c r="EM13" s="4"/>
      <c r="EN13" s="6" t="b">
        <v>0</v>
      </c>
      <c r="EO13" s="6" t="b">
        <v>0</v>
      </c>
      <c r="EP13" s="6" t="b">
        <v>0</v>
      </c>
      <c r="ES13" s="225"/>
      <c r="FA13" s="177"/>
      <c r="FB13" s="1586"/>
      <c r="FC13" s="1587"/>
      <c r="FD13" s="1587"/>
      <c r="FE13" s="1587"/>
      <c r="FF13" s="1587"/>
      <c r="FG13" s="1587"/>
      <c r="FH13" s="1587"/>
      <c r="FI13" s="1587"/>
      <c r="FJ13" s="1602" t="s">
        <v>2444</v>
      </c>
      <c r="FK13" s="1603"/>
      <c r="FL13" s="1603"/>
      <c r="FM13" s="1603"/>
      <c r="FN13" s="1603"/>
      <c r="FO13" s="1603"/>
      <c r="FP13" s="1603"/>
      <c r="FQ13" s="1603"/>
      <c r="FR13" s="1604"/>
      <c r="FS13" s="1605" t="s">
        <v>2444</v>
      </c>
      <c r="FT13" s="1603"/>
      <c r="FU13" s="1603"/>
      <c r="FV13" s="1603"/>
      <c r="FW13" s="1603"/>
      <c r="FX13" s="1603"/>
      <c r="FY13" s="1603"/>
      <c r="FZ13" s="1603"/>
      <c r="GA13" s="1604"/>
      <c r="GB13" s="1605" t="s">
        <v>2444</v>
      </c>
      <c r="GC13" s="1603"/>
      <c r="GD13" s="1603"/>
      <c r="GE13" s="1603"/>
      <c r="GF13" s="1603"/>
      <c r="GG13" s="1603"/>
      <c r="GH13" s="1603"/>
      <c r="GI13" s="1603"/>
      <c r="GJ13" s="1607"/>
      <c r="GK13" s="204"/>
      <c r="GL13" s="198"/>
      <c r="GM13" s="4"/>
      <c r="GN13" s="6" t="b">
        <v>0</v>
      </c>
      <c r="GO13" s="6" t="b">
        <v>0</v>
      </c>
      <c r="GP13" s="6" t="b">
        <v>0</v>
      </c>
    </row>
    <row r="14" spans="1:200" ht="20.100000000000001" customHeight="1">
      <c r="A14" s="177"/>
      <c r="B14" s="1598" t="s">
        <v>2446</v>
      </c>
      <c r="C14" s="1599"/>
      <c r="D14" s="1599"/>
      <c r="E14" s="1599"/>
      <c r="F14" s="1599"/>
      <c r="G14" s="1599"/>
      <c r="H14" s="1599"/>
      <c r="I14" s="1599"/>
      <c r="J14" s="2239"/>
      <c r="K14" s="2240"/>
      <c r="L14" s="2240"/>
      <c r="M14" s="2240"/>
      <c r="N14" s="2240"/>
      <c r="O14" s="2240"/>
      <c r="P14" s="2240"/>
      <c r="Q14" s="2240"/>
      <c r="R14" s="2241"/>
      <c r="S14" s="2245"/>
      <c r="T14" s="2240"/>
      <c r="U14" s="2240"/>
      <c r="V14" s="2240"/>
      <c r="W14" s="2240"/>
      <c r="X14" s="2240"/>
      <c r="Y14" s="2240"/>
      <c r="Z14" s="2240"/>
      <c r="AA14" s="2241"/>
      <c r="AB14" s="2245"/>
      <c r="AC14" s="2240"/>
      <c r="AD14" s="2240"/>
      <c r="AE14" s="2240"/>
      <c r="AF14" s="2240"/>
      <c r="AG14" s="2240"/>
      <c r="AH14" s="2240"/>
      <c r="AI14" s="2240"/>
      <c r="AJ14" s="2247"/>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598" t="s">
        <v>2446</v>
      </c>
      <c r="BC14" s="1599"/>
      <c r="BD14" s="1599"/>
      <c r="BE14" s="1599"/>
      <c r="BF14" s="1599"/>
      <c r="BG14" s="1599"/>
      <c r="BH14" s="1599"/>
      <c r="BI14" s="1599"/>
      <c r="BJ14" s="2239"/>
      <c r="BK14" s="2240"/>
      <c r="BL14" s="2240"/>
      <c r="BM14" s="2240"/>
      <c r="BN14" s="2240"/>
      <c r="BO14" s="2240"/>
      <c r="BP14" s="2240"/>
      <c r="BQ14" s="2240"/>
      <c r="BR14" s="2241"/>
      <c r="BS14" s="2245"/>
      <c r="BT14" s="2240"/>
      <c r="BU14" s="2240"/>
      <c r="BV14" s="2240"/>
      <c r="BW14" s="2240"/>
      <c r="BX14" s="2240"/>
      <c r="BY14" s="2240"/>
      <c r="BZ14" s="2240"/>
      <c r="CA14" s="2241"/>
      <c r="CB14" s="2245"/>
      <c r="CC14" s="2240"/>
      <c r="CD14" s="2240"/>
      <c r="CE14" s="2240"/>
      <c r="CF14" s="2240"/>
      <c r="CG14" s="2240"/>
      <c r="CH14" s="2240"/>
      <c r="CI14" s="2240"/>
      <c r="CJ14" s="2247"/>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598" t="s">
        <v>2446</v>
      </c>
      <c r="DC14" s="1599"/>
      <c r="DD14" s="1599"/>
      <c r="DE14" s="1599"/>
      <c r="DF14" s="1599"/>
      <c r="DG14" s="1599"/>
      <c r="DH14" s="1599"/>
      <c r="DI14" s="1599"/>
      <c r="DJ14" s="2239"/>
      <c r="DK14" s="2240"/>
      <c r="DL14" s="2240"/>
      <c r="DM14" s="2240"/>
      <c r="DN14" s="2240"/>
      <c r="DO14" s="2240"/>
      <c r="DP14" s="2240"/>
      <c r="DQ14" s="2240"/>
      <c r="DR14" s="2241"/>
      <c r="DS14" s="2245"/>
      <c r="DT14" s="2240"/>
      <c r="DU14" s="2240"/>
      <c r="DV14" s="2240"/>
      <c r="DW14" s="2240"/>
      <c r="DX14" s="2240"/>
      <c r="DY14" s="2240"/>
      <c r="DZ14" s="2240"/>
      <c r="EA14" s="2241"/>
      <c r="EB14" s="2245"/>
      <c r="EC14" s="2240"/>
      <c r="ED14" s="2240"/>
      <c r="EE14" s="2240"/>
      <c r="EF14" s="2240"/>
      <c r="EG14" s="2240"/>
      <c r="EH14" s="2240"/>
      <c r="EI14" s="2240"/>
      <c r="EJ14" s="2247"/>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598" t="s">
        <v>2446</v>
      </c>
      <c r="FC14" s="1599"/>
      <c r="FD14" s="1599"/>
      <c r="FE14" s="1599"/>
      <c r="FF14" s="1599"/>
      <c r="FG14" s="1599"/>
      <c r="FH14" s="1599"/>
      <c r="FI14" s="1599"/>
      <c r="FJ14" s="2239"/>
      <c r="FK14" s="2240"/>
      <c r="FL14" s="2240"/>
      <c r="FM14" s="2240"/>
      <c r="FN14" s="2240"/>
      <c r="FO14" s="2240"/>
      <c r="FP14" s="2240"/>
      <c r="FQ14" s="2240"/>
      <c r="FR14" s="2241"/>
      <c r="FS14" s="2245"/>
      <c r="FT14" s="2240"/>
      <c r="FU14" s="2240"/>
      <c r="FV14" s="2240"/>
      <c r="FW14" s="2240"/>
      <c r="FX14" s="2240"/>
      <c r="FY14" s="2240"/>
      <c r="FZ14" s="2240"/>
      <c r="GA14" s="2241"/>
      <c r="GB14" s="2245"/>
      <c r="GC14" s="2240"/>
      <c r="GD14" s="2240"/>
      <c r="GE14" s="2240"/>
      <c r="GF14" s="2240"/>
      <c r="GG14" s="2240"/>
      <c r="GH14" s="2240"/>
      <c r="GI14" s="2240"/>
      <c r="GJ14" s="2247"/>
      <c r="GK14" s="230"/>
      <c r="GL14" s="186"/>
      <c r="GM14" s="4"/>
    </row>
    <row r="15" spans="1:200" ht="15.95" customHeight="1">
      <c r="A15" s="177"/>
      <c r="B15" s="1600"/>
      <c r="C15" s="1601"/>
      <c r="D15" s="1601"/>
      <c r="E15" s="1601"/>
      <c r="F15" s="1601"/>
      <c r="G15" s="1601"/>
      <c r="H15" s="1601"/>
      <c r="I15" s="1601"/>
      <c r="J15" s="2242"/>
      <c r="K15" s="2243"/>
      <c r="L15" s="2243"/>
      <c r="M15" s="2243"/>
      <c r="N15" s="2243"/>
      <c r="O15" s="2243"/>
      <c r="P15" s="2243"/>
      <c r="Q15" s="2243"/>
      <c r="R15" s="2244"/>
      <c r="S15" s="2246"/>
      <c r="T15" s="2243"/>
      <c r="U15" s="2243"/>
      <c r="V15" s="2243"/>
      <c r="W15" s="2243"/>
      <c r="X15" s="2243"/>
      <c r="Y15" s="2243"/>
      <c r="Z15" s="2243"/>
      <c r="AA15" s="2244"/>
      <c r="AB15" s="2246"/>
      <c r="AC15" s="2243"/>
      <c r="AD15" s="2243"/>
      <c r="AE15" s="2243"/>
      <c r="AF15" s="2243"/>
      <c r="AG15" s="2243"/>
      <c r="AH15" s="2243"/>
      <c r="AI15" s="2243"/>
      <c r="AJ15" s="2248"/>
      <c r="AK15" s="237"/>
      <c r="AL15" s="199"/>
      <c r="AM15" s="4"/>
      <c r="AS15" s="225"/>
      <c r="BA15" s="177"/>
      <c r="BB15" s="1600"/>
      <c r="BC15" s="1601"/>
      <c r="BD15" s="1601"/>
      <c r="BE15" s="1601"/>
      <c r="BF15" s="1601"/>
      <c r="BG15" s="1601"/>
      <c r="BH15" s="1601"/>
      <c r="BI15" s="1601"/>
      <c r="BJ15" s="2242"/>
      <c r="BK15" s="2243"/>
      <c r="BL15" s="2243"/>
      <c r="BM15" s="2243"/>
      <c r="BN15" s="2243"/>
      <c r="BO15" s="2243"/>
      <c r="BP15" s="2243"/>
      <c r="BQ15" s="2243"/>
      <c r="BR15" s="2244"/>
      <c r="BS15" s="2246"/>
      <c r="BT15" s="2243"/>
      <c r="BU15" s="2243"/>
      <c r="BV15" s="2243"/>
      <c r="BW15" s="2243"/>
      <c r="BX15" s="2243"/>
      <c r="BY15" s="2243"/>
      <c r="BZ15" s="2243"/>
      <c r="CA15" s="2244"/>
      <c r="CB15" s="2246"/>
      <c r="CC15" s="2243"/>
      <c r="CD15" s="2243"/>
      <c r="CE15" s="2243"/>
      <c r="CF15" s="2243"/>
      <c r="CG15" s="2243"/>
      <c r="CH15" s="2243"/>
      <c r="CI15" s="2243"/>
      <c r="CJ15" s="2248"/>
      <c r="CK15" s="237"/>
      <c r="CL15" s="199"/>
      <c r="CM15" s="4"/>
      <c r="CS15" s="225"/>
      <c r="DA15" s="177"/>
      <c r="DB15" s="1600"/>
      <c r="DC15" s="1601"/>
      <c r="DD15" s="1601"/>
      <c r="DE15" s="1601"/>
      <c r="DF15" s="1601"/>
      <c r="DG15" s="1601"/>
      <c r="DH15" s="1601"/>
      <c r="DI15" s="1601"/>
      <c r="DJ15" s="2242"/>
      <c r="DK15" s="2243"/>
      <c r="DL15" s="2243"/>
      <c r="DM15" s="2243"/>
      <c r="DN15" s="2243"/>
      <c r="DO15" s="2243"/>
      <c r="DP15" s="2243"/>
      <c r="DQ15" s="2243"/>
      <c r="DR15" s="2244"/>
      <c r="DS15" s="2246"/>
      <c r="DT15" s="2243"/>
      <c r="DU15" s="2243"/>
      <c r="DV15" s="2243"/>
      <c r="DW15" s="2243"/>
      <c r="DX15" s="2243"/>
      <c r="DY15" s="2243"/>
      <c r="DZ15" s="2243"/>
      <c r="EA15" s="2244"/>
      <c r="EB15" s="2246"/>
      <c r="EC15" s="2243"/>
      <c r="ED15" s="2243"/>
      <c r="EE15" s="2243"/>
      <c r="EF15" s="2243"/>
      <c r="EG15" s="2243"/>
      <c r="EH15" s="2243"/>
      <c r="EI15" s="2243"/>
      <c r="EJ15" s="2248"/>
      <c r="EK15" s="237"/>
      <c r="EL15" s="199"/>
      <c r="EM15" s="4"/>
      <c r="ES15" s="225"/>
      <c r="FA15" s="177"/>
      <c r="FB15" s="1600"/>
      <c r="FC15" s="1601"/>
      <c r="FD15" s="1601"/>
      <c r="FE15" s="1601"/>
      <c r="FF15" s="1601"/>
      <c r="FG15" s="1601"/>
      <c r="FH15" s="1601"/>
      <c r="FI15" s="1601"/>
      <c r="FJ15" s="2242"/>
      <c r="FK15" s="2243"/>
      <c r="FL15" s="2243"/>
      <c r="FM15" s="2243"/>
      <c r="FN15" s="2243"/>
      <c r="FO15" s="2243"/>
      <c r="FP15" s="2243"/>
      <c r="FQ15" s="2243"/>
      <c r="FR15" s="2244"/>
      <c r="FS15" s="2246"/>
      <c r="FT15" s="2243"/>
      <c r="FU15" s="2243"/>
      <c r="FV15" s="2243"/>
      <c r="FW15" s="2243"/>
      <c r="FX15" s="2243"/>
      <c r="FY15" s="2243"/>
      <c r="FZ15" s="2243"/>
      <c r="GA15" s="2244"/>
      <c r="GB15" s="2246"/>
      <c r="GC15" s="2243"/>
      <c r="GD15" s="2243"/>
      <c r="GE15" s="2243"/>
      <c r="GF15" s="2243"/>
      <c r="GG15" s="2243"/>
      <c r="GH15" s="2243"/>
      <c r="GI15" s="2243"/>
      <c r="GJ15" s="2248"/>
      <c r="GK15" s="237"/>
      <c r="GL15" s="199"/>
      <c r="GM15" s="4"/>
    </row>
    <row r="16" spans="1:200" ht="23.1" customHeight="1">
      <c r="A16" s="177"/>
      <c r="B16" s="1583" t="s">
        <v>2447</v>
      </c>
      <c r="C16" s="1584"/>
      <c r="D16" s="1584"/>
      <c r="E16" s="1584"/>
      <c r="F16" s="1584"/>
      <c r="G16" s="1584"/>
      <c r="H16" s="1584"/>
      <c r="I16" s="1584"/>
      <c r="J16" s="182"/>
      <c r="K16" s="1545"/>
      <c r="L16" s="1545"/>
      <c r="M16" s="1545"/>
      <c r="N16" s="1545"/>
      <c r="O16" s="1545"/>
      <c r="P16" s="1523" t="s">
        <v>46</v>
      </c>
      <c r="Q16" s="1523"/>
      <c r="R16" s="190"/>
      <c r="S16" s="189"/>
      <c r="T16" s="1545"/>
      <c r="U16" s="1545"/>
      <c r="V16" s="1545"/>
      <c r="W16" s="1545"/>
      <c r="X16" s="1545"/>
      <c r="Y16" s="1523" t="s">
        <v>46</v>
      </c>
      <c r="Z16" s="1523"/>
      <c r="AA16" s="190"/>
      <c r="AB16" s="189"/>
      <c r="AC16" s="1545"/>
      <c r="AD16" s="1545"/>
      <c r="AE16" s="1545"/>
      <c r="AF16" s="1545"/>
      <c r="AG16" s="1545"/>
      <c r="AH16" s="1523" t="s">
        <v>46</v>
      </c>
      <c r="AI16" s="1523"/>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583" t="s">
        <v>2447</v>
      </c>
      <c r="BC16" s="1584"/>
      <c r="BD16" s="1584"/>
      <c r="BE16" s="1584"/>
      <c r="BF16" s="1584"/>
      <c r="BG16" s="1584"/>
      <c r="BH16" s="1584"/>
      <c r="BI16" s="1584"/>
      <c r="BJ16" s="182"/>
      <c r="BK16" s="1545"/>
      <c r="BL16" s="1545"/>
      <c r="BM16" s="1545"/>
      <c r="BN16" s="1545"/>
      <c r="BO16" s="1545"/>
      <c r="BP16" s="1523" t="s">
        <v>46</v>
      </c>
      <c r="BQ16" s="1523"/>
      <c r="BR16" s="190"/>
      <c r="BS16" s="189"/>
      <c r="BT16" s="1545"/>
      <c r="BU16" s="1545"/>
      <c r="BV16" s="1545"/>
      <c r="BW16" s="1545"/>
      <c r="BX16" s="1545"/>
      <c r="BY16" s="1523" t="s">
        <v>46</v>
      </c>
      <c r="BZ16" s="1523"/>
      <c r="CA16" s="190"/>
      <c r="CB16" s="189"/>
      <c r="CC16" s="1545"/>
      <c r="CD16" s="1545"/>
      <c r="CE16" s="1545"/>
      <c r="CF16" s="1545"/>
      <c r="CG16" s="1545"/>
      <c r="CH16" s="1523" t="s">
        <v>46</v>
      </c>
      <c r="CI16" s="1523"/>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583" t="s">
        <v>2447</v>
      </c>
      <c r="DC16" s="1584"/>
      <c r="DD16" s="1584"/>
      <c r="DE16" s="1584"/>
      <c r="DF16" s="1584"/>
      <c r="DG16" s="1584"/>
      <c r="DH16" s="1584"/>
      <c r="DI16" s="1584"/>
      <c r="DJ16" s="182"/>
      <c r="DK16" s="1545"/>
      <c r="DL16" s="1545"/>
      <c r="DM16" s="1545"/>
      <c r="DN16" s="1545"/>
      <c r="DO16" s="1545"/>
      <c r="DP16" s="1523" t="s">
        <v>46</v>
      </c>
      <c r="DQ16" s="1523"/>
      <c r="DR16" s="190"/>
      <c r="DS16" s="189"/>
      <c r="DT16" s="1545"/>
      <c r="DU16" s="1545"/>
      <c r="DV16" s="1545"/>
      <c r="DW16" s="1545"/>
      <c r="DX16" s="1545"/>
      <c r="DY16" s="1523" t="s">
        <v>46</v>
      </c>
      <c r="DZ16" s="1523"/>
      <c r="EA16" s="190"/>
      <c r="EB16" s="189"/>
      <c r="EC16" s="1545"/>
      <c r="ED16" s="1545"/>
      <c r="EE16" s="1545"/>
      <c r="EF16" s="1545"/>
      <c r="EG16" s="1545"/>
      <c r="EH16" s="1523" t="s">
        <v>46</v>
      </c>
      <c r="EI16" s="1523"/>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583" t="s">
        <v>2447</v>
      </c>
      <c r="FC16" s="1584"/>
      <c r="FD16" s="1584"/>
      <c r="FE16" s="1584"/>
      <c r="FF16" s="1584"/>
      <c r="FG16" s="1584"/>
      <c r="FH16" s="1584"/>
      <c r="FI16" s="1584"/>
      <c r="FJ16" s="182"/>
      <c r="FK16" s="1545"/>
      <c r="FL16" s="1545"/>
      <c r="FM16" s="1545"/>
      <c r="FN16" s="1545"/>
      <c r="FO16" s="1545"/>
      <c r="FP16" s="1523" t="s">
        <v>46</v>
      </c>
      <c r="FQ16" s="1523"/>
      <c r="FR16" s="190"/>
      <c r="FS16" s="189"/>
      <c r="FT16" s="1545"/>
      <c r="FU16" s="1545"/>
      <c r="FV16" s="1545"/>
      <c r="FW16" s="1545"/>
      <c r="FX16" s="1545"/>
      <c r="FY16" s="1523" t="s">
        <v>46</v>
      </c>
      <c r="FZ16" s="1523"/>
      <c r="GA16" s="190"/>
      <c r="GB16" s="189"/>
      <c r="GC16" s="1545"/>
      <c r="GD16" s="1545"/>
      <c r="GE16" s="1545"/>
      <c r="GF16" s="1545"/>
      <c r="GG16" s="1545"/>
      <c r="GH16" s="1523" t="s">
        <v>46</v>
      </c>
      <c r="GI16" s="1523"/>
      <c r="GJ16" s="175"/>
      <c r="GK16" s="4"/>
      <c r="GL16" s="178"/>
      <c r="GM16" s="4" t="str">
        <f>IF(COUNTA(FK16,FT16,GC16)=0,"未入力","")</f>
        <v>未入力</v>
      </c>
      <c r="GN16" s="4"/>
    </row>
    <row r="17" spans="1:198" ht="12" customHeight="1">
      <c r="A17" s="177"/>
      <c r="B17" s="1577" t="s">
        <v>2448</v>
      </c>
      <c r="C17" s="1578"/>
      <c r="D17" s="1578"/>
      <c r="E17" s="1578"/>
      <c r="F17" s="1578"/>
      <c r="G17" s="1578"/>
      <c r="H17" s="1578"/>
      <c r="I17" s="1578"/>
      <c r="J17" s="181"/>
      <c r="K17" s="3"/>
      <c r="L17" s="3"/>
      <c r="M17" s="3"/>
      <c r="N17" s="3"/>
      <c r="O17" s="3"/>
      <c r="P17" s="3"/>
      <c r="Q17" s="3"/>
      <c r="R17" s="192"/>
      <c r="S17" s="191"/>
      <c r="T17" s="2249"/>
      <c r="U17" s="2249"/>
      <c r="V17" s="2249"/>
      <c r="W17" s="2249"/>
      <c r="X17" s="2249"/>
      <c r="Y17" s="3"/>
      <c r="Z17" s="3"/>
      <c r="AA17" s="192"/>
      <c r="AB17" s="191"/>
      <c r="AC17" s="3"/>
      <c r="AD17" s="3"/>
      <c r="AE17" s="3"/>
      <c r="AF17" s="3"/>
      <c r="AG17" s="3"/>
      <c r="AH17" s="3"/>
      <c r="AI17" s="3"/>
      <c r="AJ17" s="176"/>
      <c r="AK17" s="4"/>
      <c r="AL17" s="178"/>
      <c r="AM17" s="4"/>
      <c r="AN17" s="8"/>
      <c r="AO17" s="8"/>
      <c r="AP17" s="8"/>
      <c r="AS17" s="225">
        <f>COUNTIF(AN17:AN23, TRUE)</f>
        <v>0</v>
      </c>
      <c r="BA17" s="177"/>
      <c r="BB17" s="1577" t="s">
        <v>2448</v>
      </c>
      <c r="BC17" s="1578"/>
      <c r="BD17" s="1578"/>
      <c r="BE17" s="1578"/>
      <c r="BF17" s="1578"/>
      <c r="BG17" s="1578"/>
      <c r="BH17" s="1578"/>
      <c r="BI17" s="1578"/>
      <c r="BJ17" s="181"/>
      <c r="BK17" s="3"/>
      <c r="BL17" s="3"/>
      <c r="BM17" s="3"/>
      <c r="BN17" s="3"/>
      <c r="BO17" s="3"/>
      <c r="BP17" s="3"/>
      <c r="BQ17" s="3"/>
      <c r="BR17" s="192"/>
      <c r="BS17" s="191"/>
      <c r="BT17" s="2249"/>
      <c r="BU17" s="2249"/>
      <c r="BV17" s="2249"/>
      <c r="BW17" s="2249"/>
      <c r="BX17" s="2249"/>
      <c r="BY17" s="3"/>
      <c r="BZ17" s="3"/>
      <c r="CA17" s="192"/>
      <c r="CB17" s="191"/>
      <c r="CC17" s="3"/>
      <c r="CD17" s="3"/>
      <c r="CE17" s="3"/>
      <c r="CF17" s="3"/>
      <c r="CG17" s="3"/>
      <c r="CH17" s="3"/>
      <c r="CI17" s="3"/>
      <c r="CJ17" s="176"/>
      <c r="CK17" s="4"/>
      <c r="CL17" s="178"/>
      <c r="CM17" s="4"/>
      <c r="CN17" s="8"/>
      <c r="CO17" s="8"/>
      <c r="CP17" s="8"/>
      <c r="CS17" s="225">
        <f>COUNTIF(CN17:CN23, TRUE)</f>
        <v>0</v>
      </c>
      <c r="DA17" s="177"/>
      <c r="DB17" s="1577" t="s">
        <v>2448</v>
      </c>
      <c r="DC17" s="1578"/>
      <c r="DD17" s="1578"/>
      <c r="DE17" s="1578"/>
      <c r="DF17" s="1578"/>
      <c r="DG17" s="1578"/>
      <c r="DH17" s="1578"/>
      <c r="DI17" s="1578"/>
      <c r="DJ17" s="181"/>
      <c r="DK17" s="3"/>
      <c r="DL17" s="3"/>
      <c r="DM17" s="3"/>
      <c r="DN17" s="3"/>
      <c r="DO17" s="3"/>
      <c r="DP17" s="3"/>
      <c r="DQ17" s="3"/>
      <c r="DR17" s="192"/>
      <c r="DS17" s="191"/>
      <c r="DT17" s="2249"/>
      <c r="DU17" s="2249"/>
      <c r="DV17" s="2249"/>
      <c r="DW17" s="2249"/>
      <c r="DX17" s="2249"/>
      <c r="DY17" s="3"/>
      <c r="DZ17" s="3"/>
      <c r="EA17" s="192"/>
      <c r="EB17" s="191"/>
      <c r="EC17" s="3"/>
      <c r="ED17" s="3"/>
      <c r="EE17" s="3"/>
      <c r="EF17" s="3"/>
      <c r="EG17" s="3"/>
      <c r="EH17" s="3"/>
      <c r="EI17" s="3"/>
      <c r="EJ17" s="176"/>
      <c r="EK17" s="4"/>
      <c r="EL17" s="178"/>
      <c r="EM17" s="4"/>
      <c r="EN17" s="8"/>
      <c r="EO17" s="8"/>
      <c r="EP17" s="8"/>
      <c r="ES17" s="225">
        <f>COUNTIF(EN17:EN23, TRUE)</f>
        <v>0</v>
      </c>
      <c r="FA17" s="177"/>
      <c r="FB17" s="1577" t="s">
        <v>2448</v>
      </c>
      <c r="FC17" s="1578"/>
      <c r="FD17" s="1578"/>
      <c r="FE17" s="1578"/>
      <c r="FF17" s="1578"/>
      <c r="FG17" s="1578"/>
      <c r="FH17" s="1578"/>
      <c r="FI17" s="1578"/>
      <c r="FJ17" s="181"/>
      <c r="FK17" s="3"/>
      <c r="FL17" s="3"/>
      <c r="FM17" s="3"/>
      <c r="FN17" s="3"/>
      <c r="FO17" s="3"/>
      <c r="FP17" s="3"/>
      <c r="FQ17" s="3"/>
      <c r="FR17" s="192"/>
      <c r="FS17" s="191"/>
      <c r="FT17" s="2249"/>
      <c r="FU17" s="2249"/>
      <c r="FV17" s="2249"/>
      <c r="FW17" s="2249"/>
      <c r="FX17" s="2249"/>
      <c r="FY17" s="3"/>
      <c r="FZ17" s="3"/>
      <c r="GA17" s="192"/>
      <c r="GB17" s="191"/>
      <c r="GC17" s="3"/>
      <c r="GD17" s="3"/>
      <c r="GE17" s="3"/>
      <c r="GF17" s="3"/>
      <c r="GG17" s="3"/>
      <c r="GH17" s="3"/>
      <c r="GI17" s="3"/>
      <c r="GJ17" s="176"/>
      <c r="GK17" s="4"/>
      <c r="GL17" s="178"/>
      <c r="GM17" s="4"/>
      <c r="GN17" s="8"/>
      <c r="GO17" s="8"/>
      <c r="GP17" s="8"/>
    </row>
    <row r="18" spans="1:198" ht="18.95" customHeight="1">
      <c r="A18" s="177"/>
      <c r="B18" s="1579"/>
      <c r="C18" s="1580"/>
      <c r="D18" s="1580"/>
      <c r="E18" s="1580"/>
      <c r="F18" s="1580"/>
      <c r="G18" s="1580"/>
      <c r="H18" s="1580"/>
      <c r="I18" s="1580"/>
      <c r="J18" s="179"/>
      <c r="K18" s="1582"/>
      <c r="L18" s="1582"/>
      <c r="M18" s="1582"/>
      <c r="N18" s="1582"/>
      <c r="O18" s="1582"/>
      <c r="P18" s="2243" t="s">
        <v>47</v>
      </c>
      <c r="Q18" s="2243"/>
      <c r="R18" s="194"/>
      <c r="S18" s="193"/>
      <c r="T18" s="2250"/>
      <c r="U18" s="2250"/>
      <c r="V18" s="2250"/>
      <c r="W18" s="2250"/>
      <c r="X18" s="2250"/>
      <c r="Y18" s="2243" t="s">
        <v>2301</v>
      </c>
      <c r="Z18" s="2243"/>
      <c r="AA18" s="194"/>
      <c r="AB18" s="193"/>
      <c r="AC18" s="1582"/>
      <c r="AD18" s="1582"/>
      <c r="AE18" s="1582"/>
      <c r="AF18" s="1582"/>
      <c r="AG18" s="1582"/>
      <c r="AH18" s="2243" t="s">
        <v>2301</v>
      </c>
      <c r="AI18" s="2243"/>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579"/>
      <c r="BC18" s="1580"/>
      <c r="BD18" s="1580"/>
      <c r="BE18" s="1580"/>
      <c r="BF18" s="1580"/>
      <c r="BG18" s="1580"/>
      <c r="BH18" s="1580"/>
      <c r="BI18" s="1580"/>
      <c r="BJ18" s="179"/>
      <c r="BK18" s="1582"/>
      <c r="BL18" s="1582"/>
      <c r="BM18" s="1582"/>
      <c r="BN18" s="1582"/>
      <c r="BO18" s="1582"/>
      <c r="BP18" s="2243" t="s">
        <v>47</v>
      </c>
      <c r="BQ18" s="2243"/>
      <c r="BR18" s="194"/>
      <c r="BS18" s="193"/>
      <c r="BT18" s="2250"/>
      <c r="BU18" s="2250"/>
      <c r="BV18" s="2250"/>
      <c r="BW18" s="2250"/>
      <c r="BX18" s="2250"/>
      <c r="BY18" s="2243" t="s">
        <v>2301</v>
      </c>
      <c r="BZ18" s="2243"/>
      <c r="CA18" s="194"/>
      <c r="CB18" s="193"/>
      <c r="CC18" s="1582"/>
      <c r="CD18" s="1582"/>
      <c r="CE18" s="1582"/>
      <c r="CF18" s="1582"/>
      <c r="CG18" s="1582"/>
      <c r="CH18" s="2243" t="s">
        <v>2301</v>
      </c>
      <c r="CI18" s="2243"/>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579"/>
      <c r="DC18" s="1580"/>
      <c r="DD18" s="1580"/>
      <c r="DE18" s="1580"/>
      <c r="DF18" s="1580"/>
      <c r="DG18" s="1580"/>
      <c r="DH18" s="1580"/>
      <c r="DI18" s="1580"/>
      <c r="DJ18" s="179"/>
      <c r="DK18" s="1582"/>
      <c r="DL18" s="1582"/>
      <c r="DM18" s="1582"/>
      <c r="DN18" s="1582"/>
      <c r="DO18" s="1582"/>
      <c r="DP18" s="2243" t="s">
        <v>47</v>
      </c>
      <c r="DQ18" s="2243"/>
      <c r="DR18" s="194"/>
      <c r="DS18" s="193"/>
      <c r="DT18" s="2250"/>
      <c r="DU18" s="2250"/>
      <c r="DV18" s="2250"/>
      <c r="DW18" s="2250"/>
      <c r="DX18" s="2250"/>
      <c r="DY18" s="2243" t="s">
        <v>2301</v>
      </c>
      <c r="DZ18" s="2243"/>
      <c r="EA18" s="194"/>
      <c r="EB18" s="193"/>
      <c r="EC18" s="1582"/>
      <c r="ED18" s="1582"/>
      <c r="EE18" s="1582"/>
      <c r="EF18" s="1582"/>
      <c r="EG18" s="1582"/>
      <c r="EH18" s="2243" t="s">
        <v>2301</v>
      </c>
      <c r="EI18" s="2243"/>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579"/>
      <c r="FC18" s="1580"/>
      <c r="FD18" s="1580"/>
      <c r="FE18" s="1580"/>
      <c r="FF18" s="1580"/>
      <c r="FG18" s="1580"/>
      <c r="FH18" s="1580"/>
      <c r="FI18" s="1580"/>
      <c r="FJ18" s="179"/>
      <c r="FK18" s="1582"/>
      <c r="FL18" s="1582"/>
      <c r="FM18" s="1582"/>
      <c r="FN18" s="1582"/>
      <c r="FO18" s="1582"/>
      <c r="FP18" s="2243" t="s">
        <v>47</v>
      </c>
      <c r="FQ18" s="2243"/>
      <c r="FR18" s="194"/>
      <c r="FS18" s="193"/>
      <c r="FT18" s="2250"/>
      <c r="FU18" s="2250"/>
      <c r="FV18" s="2250"/>
      <c r="FW18" s="2250"/>
      <c r="FX18" s="2250"/>
      <c r="FY18" s="2243" t="s">
        <v>2301</v>
      </c>
      <c r="FZ18" s="2243"/>
      <c r="GA18" s="194"/>
      <c r="GB18" s="193"/>
      <c r="GC18" s="1582"/>
      <c r="GD18" s="1582"/>
      <c r="GE18" s="1582"/>
      <c r="GF18" s="1582"/>
      <c r="GG18" s="1582"/>
      <c r="GH18" s="2243" t="s">
        <v>2301</v>
      </c>
      <c r="GI18" s="2243"/>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577" t="s">
        <v>2449</v>
      </c>
      <c r="C20" s="1578"/>
      <c r="D20" s="1578"/>
      <c r="E20" s="1578"/>
      <c r="F20" s="1578"/>
      <c r="G20" s="1578"/>
      <c r="H20" s="1578"/>
      <c r="I20" s="1653"/>
      <c r="J20" s="249" t="s">
        <v>2308</v>
      </c>
      <c r="K20" s="2253" t="s">
        <v>2311</v>
      </c>
      <c r="L20" s="2254"/>
      <c r="M20" s="2255"/>
      <c r="N20" s="2256"/>
      <c r="O20" s="2256"/>
      <c r="P20" s="2256"/>
      <c r="Q20" s="2256"/>
      <c r="R20" s="2257"/>
      <c r="S20" s="176" t="s">
        <v>2308</v>
      </c>
      <c r="T20" s="2253" t="s">
        <v>2311</v>
      </c>
      <c r="U20" s="2254"/>
      <c r="V20" s="2255"/>
      <c r="W20" s="2258"/>
      <c r="X20" s="2256"/>
      <c r="Y20" s="2256"/>
      <c r="Z20" s="2256"/>
      <c r="AA20" s="2257"/>
      <c r="AB20" s="176" t="s">
        <v>2308</v>
      </c>
      <c r="AC20" s="2253" t="s">
        <v>2311</v>
      </c>
      <c r="AD20" s="2254"/>
      <c r="AE20" s="2255"/>
      <c r="AF20" s="2258"/>
      <c r="AG20" s="2256"/>
      <c r="AH20" s="2256"/>
      <c r="AI20" s="2256"/>
      <c r="AJ20" s="2259"/>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577" t="s">
        <v>2449</v>
      </c>
      <c r="BC20" s="1578"/>
      <c r="BD20" s="1578"/>
      <c r="BE20" s="1578"/>
      <c r="BF20" s="1578"/>
      <c r="BG20" s="1578"/>
      <c r="BH20" s="1578"/>
      <c r="BI20" s="1653"/>
      <c r="BJ20" s="249" t="s">
        <v>2308</v>
      </c>
      <c r="BK20" s="2253" t="s">
        <v>2311</v>
      </c>
      <c r="BL20" s="2254"/>
      <c r="BM20" s="2255"/>
      <c r="BN20" s="2256"/>
      <c r="BO20" s="2256"/>
      <c r="BP20" s="2256"/>
      <c r="BQ20" s="2256"/>
      <c r="BR20" s="2257"/>
      <c r="BS20" s="176" t="s">
        <v>2308</v>
      </c>
      <c r="BT20" s="2253" t="s">
        <v>2311</v>
      </c>
      <c r="BU20" s="2254"/>
      <c r="BV20" s="2255"/>
      <c r="BW20" s="2258"/>
      <c r="BX20" s="2256"/>
      <c r="BY20" s="2256"/>
      <c r="BZ20" s="2256"/>
      <c r="CA20" s="2257"/>
      <c r="CB20" s="176" t="s">
        <v>2308</v>
      </c>
      <c r="CC20" s="2253" t="s">
        <v>2311</v>
      </c>
      <c r="CD20" s="2254"/>
      <c r="CE20" s="2255"/>
      <c r="CF20" s="2258"/>
      <c r="CG20" s="2256"/>
      <c r="CH20" s="2256"/>
      <c r="CI20" s="2256"/>
      <c r="CJ20" s="2259"/>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577" t="s">
        <v>2449</v>
      </c>
      <c r="DC20" s="1578"/>
      <c r="DD20" s="1578"/>
      <c r="DE20" s="1578"/>
      <c r="DF20" s="1578"/>
      <c r="DG20" s="1578"/>
      <c r="DH20" s="1578"/>
      <c r="DI20" s="1653"/>
      <c r="DJ20" s="249" t="s">
        <v>2308</v>
      </c>
      <c r="DK20" s="2253" t="s">
        <v>2311</v>
      </c>
      <c r="DL20" s="2254"/>
      <c r="DM20" s="2255"/>
      <c r="DN20" s="2256"/>
      <c r="DO20" s="2256"/>
      <c r="DP20" s="2256"/>
      <c r="DQ20" s="2256"/>
      <c r="DR20" s="2257"/>
      <c r="DS20" s="176" t="s">
        <v>2308</v>
      </c>
      <c r="DT20" s="2253" t="s">
        <v>2311</v>
      </c>
      <c r="DU20" s="2254"/>
      <c r="DV20" s="2255"/>
      <c r="DW20" s="2258"/>
      <c r="DX20" s="2256"/>
      <c r="DY20" s="2256"/>
      <c r="DZ20" s="2256"/>
      <c r="EA20" s="2257"/>
      <c r="EB20" s="176" t="s">
        <v>2308</v>
      </c>
      <c r="EC20" s="2253" t="s">
        <v>2311</v>
      </c>
      <c r="ED20" s="2254"/>
      <c r="EE20" s="2255"/>
      <c r="EF20" s="2258"/>
      <c r="EG20" s="2256"/>
      <c r="EH20" s="2256"/>
      <c r="EI20" s="2256"/>
      <c r="EJ20" s="2259"/>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577" t="s">
        <v>2449</v>
      </c>
      <c r="FC20" s="1578"/>
      <c r="FD20" s="1578"/>
      <c r="FE20" s="1578"/>
      <c r="FF20" s="1578"/>
      <c r="FG20" s="1578"/>
      <c r="FH20" s="1578"/>
      <c r="FI20" s="1653"/>
      <c r="FJ20" s="249" t="s">
        <v>2308</v>
      </c>
      <c r="FK20" s="2253" t="s">
        <v>2311</v>
      </c>
      <c r="FL20" s="2254"/>
      <c r="FM20" s="2255"/>
      <c r="FN20" s="2256"/>
      <c r="FO20" s="2256"/>
      <c r="FP20" s="2256"/>
      <c r="FQ20" s="2256"/>
      <c r="FR20" s="2257"/>
      <c r="FS20" s="176" t="s">
        <v>2308</v>
      </c>
      <c r="FT20" s="2253" t="s">
        <v>2311</v>
      </c>
      <c r="FU20" s="2254"/>
      <c r="FV20" s="2255"/>
      <c r="FW20" s="2258"/>
      <c r="FX20" s="2256"/>
      <c r="FY20" s="2256"/>
      <c r="FZ20" s="2256"/>
      <c r="GA20" s="2257"/>
      <c r="GB20" s="176" t="s">
        <v>2308</v>
      </c>
      <c r="GC20" s="2253" t="s">
        <v>2311</v>
      </c>
      <c r="GD20" s="2254"/>
      <c r="GE20" s="2255"/>
      <c r="GF20" s="2258"/>
      <c r="GG20" s="2256"/>
      <c r="GH20" s="2256"/>
      <c r="GI20" s="2256"/>
      <c r="GJ20" s="2259"/>
      <c r="GK20" s="4"/>
      <c r="GL20" s="178"/>
      <c r="GM20" s="230" t="str">
        <f>GT20&amp;GT21&amp;GT22&amp;GT23&amp;GT24&amp;GT25</f>
        <v/>
      </c>
      <c r="GN20" s="8"/>
      <c r="GO20" s="8"/>
      <c r="GP20" s="8"/>
    </row>
    <row r="21" spans="1:198" ht="23.1" customHeight="1">
      <c r="A21" s="177"/>
      <c r="B21" s="2251"/>
      <c r="C21" s="1680"/>
      <c r="D21" s="1680"/>
      <c r="E21" s="1680"/>
      <c r="F21" s="1680"/>
      <c r="G21" s="1680"/>
      <c r="H21" s="1680"/>
      <c r="I21" s="2252"/>
      <c r="J21" s="250"/>
      <c r="K21" s="2253" t="s">
        <v>2312</v>
      </c>
      <c r="L21" s="2254"/>
      <c r="M21" s="2255"/>
      <c r="N21" s="1531"/>
      <c r="O21" s="1531"/>
      <c r="P21" s="1531"/>
      <c r="Q21" s="1531"/>
      <c r="R21" s="190" t="s">
        <v>47</v>
      </c>
      <c r="S21" s="180"/>
      <c r="T21" s="2253" t="s">
        <v>2312</v>
      </c>
      <c r="U21" s="2254"/>
      <c r="V21" s="2254"/>
      <c r="W21" s="1532"/>
      <c r="X21" s="1523"/>
      <c r="Y21" s="1523"/>
      <c r="Z21" s="1523"/>
      <c r="AA21" s="190" t="s">
        <v>47</v>
      </c>
      <c r="AB21" s="180"/>
      <c r="AC21" s="2253" t="s">
        <v>2312</v>
      </c>
      <c r="AD21" s="2254"/>
      <c r="AE21" s="2254"/>
      <c r="AF21" s="1532"/>
      <c r="AG21" s="1523"/>
      <c r="AH21" s="1523"/>
      <c r="AI21" s="1523"/>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251"/>
      <c r="BC21" s="1680"/>
      <c r="BD21" s="1680"/>
      <c r="BE21" s="1680"/>
      <c r="BF21" s="1680"/>
      <c r="BG21" s="1680"/>
      <c r="BH21" s="1680"/>
      <c r="BI21" s="2252"/>
      <c r="BJ21" s="250"/>
      <c r="BK21" s="2253" t="s">
        <v>2312</v>
      </c>
      <c r="BL21" s="2254"/>
      <c r="BM21" s="2255"/>
      <c r="BN21" s="1531"/>
      <c r="BO21" s="1531"/>
      <c r="BP21" s="1531"/>
      <c r="BQ21" s="1531"/>
      <c r="BR21" s="190" t="s">
        <v>47</v>
      </c>
      <c r="BS21" s="180"/>
      <c r="BT21" s="2253" t="s">
        <v>2312</v>
      </c>
      <c r="BU21" s="2254"/>
      <c r="BV21" s="2254"/>
      <c r="BW21" s="1532"/>
      <c r="BX21" s="1523"/>
      <c r="BY21" s="1523"/>
      <c r="BZ21" s="1523"/>
      <c r="CA21" s="190" t="s">
        <v>47</v>
      </c>
      <c r="CB21" s="180"/>
      <c r="CC21" s="2253" t="s">
        <v>2312</v>
      </c>
      <c r="CD21" s="2254"/>
      <c r="CE21" s="2254"/>
      <c r="CF21" s="1532"/>
      <c r="CG21" s="1523"/>
      <c r="CH21" s="1523"/>
      <c r="CI21" s="1523"/>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251"/>
      <c r="DC21" s="1680"/>
      <c r="DD21" s="1680"/>
      <c r="DE21" s="1680"/>
      <c r="DF21" s="1680"/>
      <c r="DG21" s="1680"/>
      <c r="DH21" s="1680"/>
      <c r="DI21" s="2252"/>
      <c r="DJ21" s="250"/>
      <c r="DK21" s="2253" t="s">
        <v>2312</v>
      </c>
      <c r="DL21" s="2254"/>
      <c r="DM21" s="2255"/>
      <c r="DN21" s="1531"/>
      <c r="DO21" s="1531"/>
      <c r="DP21" s="1531"/>
      <c r="DQ21" s="1531"/>
      <c r="DR21" s="190" t="s">
        <v>47</v>
      </c>
      <c r="DS21" s="180"/>
      <c r="DT21" s="2253" t="s">
        <v>2312</v>
      </c>
      <c r="DU21" s="2254"/>
      <c r="DV21" s="2254"/>
      <c r="DW21" s="1532"/>
      <c r="DX21" s="1523"/>
      <c r="DY21" s="1523"/>
      <c r="DZ21" s="1523"/>
      <c r="EA21" s="190" t="s">
        <v>47</v>
      </c>
      <c r="EB21" s="180"/>
      <c r="EC21" s="2253" t="s">
        <v>2312</v>
      </c>
      <c r="ED21" s="2254"/>
      <c r="EE21" s="2254"/>
      <c r="EF21" s="1532"/>
      <c r="EG21" s="1523"/>
      <c r="EH21" s="1523"/>
      <c r="EI21" s="1523"/>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251"/>
      <c r="FC21" s="1680"/>
      <c r="FD21" s="1680"/>
      <c r="FE21" s="1680"/>
      <c r="FF21" s="1680"/>
      <c r="FG21" s="1680"/>
      <c r="FH21" s="1680"/>
      <c r="FI21" s="2252"/>
      <c r="FJ21" s="250"/>
      <c r="FK21" s="2253" t="s">
        <v>2312</v>
      </c>
      <c r="FL21" s="2254"/>
      <c r="FM21" s="2255"/>
      <c r="FN21" s="1531"/>
      <c r="FO21" s="1531"/>
      <c r="FP21" s="1531"/>
      <c r="FQ21" s="1531"/>
      <c r="FR21" s="190" t="s">
        <v>47</v>
      </c>
      <c r="FS21" s="180"/>
      <c r="FT21" s="2253" t="s">
        <v>2312</v>
      </c>
      <c r="FU21" s="2254"/>
      <c r="FV21" s="2254"/>
      <c r="FW21" s="1532"/>
      <c r="FX21" s="1523"/>
      <c r="FY21" s="1523"/>
      <c r="FZ21" s="1523"/>
      <c r="GA21" s="190" t="s">
        <v>47</v>
      </c>
      <c r="GB21" s="180"/>
      <c r="GC21" s="2253" t="s">
        <v>2312</v>
      </c>
      <c r="GD21" s="2254"/>
      <c r="GE21" s="2254"/>
      <c r="GF21" s="1532"/>
      <c r="GG21" s="1523"/>
      <c r="GH21" s="1523"/>
      <c r="GI21" s="1523"/>
      <c r="GJ21" s="175" t="s">
        <v>47</v>
      </c>
      <c r="GK21" s="4"/>
      <c r="GL21" s="178"/>
      <c r="GM21" s="230"/>
      <c r="GN21" s="8"/>
      <c r="GO21" s="8"/>
      <c r="GP21" s="8"/>
    </row>
    <row r="22" spans="1:198" ht="23.1" customHeight="1">
      <c r="A22" s="177"/>
      <c r="B22" s="2251"/>
      <c r="C22" s="1680"/>
      <c r="D22" s="1680"/>
      <c r="E22" s="1680"/>
      <c r="F22" s="1680"/>
      <c r="G22" s="1680"/>
      <c r="H22" s="1680"/>
      <c r="I22" s="2252"/>
      <c r="J22" s="249" t="s">
        <v>2309</v>
      </c>
      <c r="K22" s="2253" t="s">
        <v>2311</v>
      </c>
      <c r="L22" s="2254"/>
      <c r="M22" s="2255"/>
      <c r="N22" s="2256"/>
      <c r="O22" s="2256"/>
      <c r="P22" s="2256"/>
      <c r="Q22" s="2256"/>
      <c r="R22" s="2257"/>
      <c r="S22" s="176" t="s">
        <v>2309</v>
      </c>
      <c r="T22" s="2253" t="s">
        <v>2311</v>
      </c>
      <c r="U22" s="2254"/>
      <c r="V22" s="2255"/>
      <c r="W22" s="2258"/>
      <c r="X22" s="2256"/>
      <c r="Y22" s="2256"/>
      <c r="Z22" s="2256"/>
      <c r="AA22" s="2257"/>
      <c r="AB22" s="176" t="s">
        <v>2309</v>
      </c>
      <c r="AC22" s="2253" t="s">
        <v>2311</v>
      </c>
      <c r="AD22" s="2254"/>
      <c r="AE22" s="2255"/>
      <c r="AF22" s="2258"/>
      <c r="AG22" s="2256"/>
      <c r="AH22" s="2256"/>
      <c r="AI22" s="2256"/>
      <c r="AJ22" s="2259"/>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251"/>
      <c r="BC22" s="1680"/>
      <c r="BD22" s="1680"/>
      <c r="BE22" s="1680"/>
      <c r="BF22" s="1680"/>
      <c r="BG22" s="1680"/>
      <c r="BH22" s="1680"/>
      <c r="BI22" s="2252"/>
      <c r="BJ22" s="249" t="s">
        <v>2309</v>
      </c>
      <c r="BK22" s="2253" t="s">
        <v>2311</v>
      </c>
      <c r="BL22" s="2254"/>
      <c r="BM22" s="2255"/>
      <c r="BN22" s="2256"/>
      <c r="BO22" s="2256"/>
      <c r="BP22" s="2256"/>
      <c r="BQ22" s="2256"/>
      <c r="BR22" s="2257"/>
      <c r="BS22" s="176" t="s">
        <v>2309</v>
      </c>
      <c r="BT22" s="2253" t="s">
        <v>2311</v>
      </c>
      <c r="BU22" s="2254"/>
      <c r="BV22" s="2255"/>
      <c r="BW22" s="2258"/>
      <c r="BX22" s="2256"/>
      <c r="BY22" s="2256"/>
      <c r="BZ22" s="2256"/>
      <c r="CA22" s="2257"/>
      <c r="CB22" s="176" t="s">
        <v>2309</v>
      </c>
      <c r="CC22" s="2253" t="s">
        <v>2311</v>
      </c>
      <c r="CD22" s="2254"/>
      <c r="CE22" s="2255"/>
      <c r="CF22" s="2258"/>
      <c r="CG22" s="2256"/>
      <c r="CH22" s="2256"/>
      <c r="CI22" s="2256"/>
      <c r="CJ22" s="2259"/>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251"/>
      <c r="DC22" s="1680"/>
      <c r="DD22" s="1680"/>
      <c r="DE22" s="1680"/>
      <c r="DF22" s="1680"/>
      <c r="DG22" s="1680"/>
      <c r="DH22" s="1680"/>
      <c r="DI22" s="2252"/>
      <c r="DJ22" s="249" t="s">
        <v>2309</v>
      </c>
      <c r="DK22" s="2253" t="s">
        <v>2311</v>
      </c>
      <c r="DL22" s="2254"/>
      <c r="DM22" s="2255"/>
      <c r="DN22" s="2256"/>
      <c r="DO22" s="2256"/>
      <c r="DP22" s="2256"/>
      <c r="DQ22" s="2256"/>
      <c r="DR22" s="2257"/>
      <c r="DS22" s="176" t="s">
        <v>2309</v>
      </c>
      <c r="DT22" s="2253" t="s">
        <v>2311</v>
      </c>
      <c r="DU22" s="2254"/>
      <c r="DV22" s="2255"/>
      <c r="DW22" s="2258"/>
      <c r="DX22" s="2256"/>
      <c r="DY22" s="2256"/>
      <c r="DZ22" s="2256"/>
      <c r="EA22" s="2257"/>
      <c r="EB22" s="176" t="s">
        <v>2309</v>
      </c>
      <c r="EC22" s="2253" t="s">
        <v>2311</v>
      </c>
      <c r="ED22" s="2254"/>
      <c r="EE22" s="2255"/>
      <c r="EF22" s="2258"/>
      <c r="EG22" s="2256"/>
      <c r="EH22" s="2256"/>
      <c r="EI22" s="2256"/>
      <c r="EJ22" s="2259"/>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251"/>
      <c r="FC22" s="1680"/>
      <c r="FD22" s="1680"/>
      <c r="FE22" s="1680"/>
      <c r="FF22" s="1680"/>
      <c r="FG22" s="1680"/>
      <c r="FH22" s="1680"/>
      <c r="FI22" s="2252"/>
      <c r="FJ22" s="249" t="s">
        <v>2309</v>
      </c>
      <c r="FK22" s="2253" t="s">
        <v>2311</v>
      </c>
      <c r="FL22" s="2254"/>
      <c r="FM22" s="2255"/>
      <c r="FN22" s="2256"/>
      <c r="FO22" s="2256"/>
      <c r="FP22" s="2256"/>
      <c r="FQ22" s="2256"/>
      <c r="FR22" s="2257"/>
      <c r="FS22" s="176" t="s">
        <v>2309</v>
      </c>
      <c r="FT22" s="2253" t="s">
        <v>2311</v>
      </c>
      <c r="FU22" s="2254"/>
      <c r="FV22" s="2255"/>
      <c r="FW22" s="2258"/>
      <c r="FX22" s="2256"/>
      <c r="FY22" s="2256"/>
      <c r="FZ22" s="2256"/>
      <c r="GA22" s="2257"/>
      <c r="GB22" s="176" t="s">
        <v>2309</v>
      </c>
      <c r="GC22" s="2253" t="s">
        <v>2311</v>
      </c>
      <c r="GD22" s="2254"/>
      <c r="GE22" s="2255"/>
      <c r="GF22" s="2258"/>
      <c r="GG22" s="2256"/>
      <c r="GH22" s="2256"/>
      <c r="GI22" s="2256"/>
      <c r="GJ22" s="2259"/>
      <c r="GK22" s="4"/>
      <c r="GL22" s="178"/>
      <c r="GM22" s="230"/>
      <c r="GN22" s="8"/>
      <c r="GO22" s="8"/>
      <c r="GP22" s="8"/>
    </row>
    <row r="23" spans="1:198" ht="23.1" customHeight="1">
      <c r="A23" s="177"/>
      <c r="B23" s="2251"/>
      <c r="C23" s="1680"/>
      <c r="D23" s="1680"/>
      <c r="E23" s="1680"/>
      <c r="F23" s="1680"/>
      <c r="G23" s="1680"/>
      <c r="H23" s="1680"/>
      <c r="I23" s="2252"/>
      <c r="J23" s="250"/>
      <c r="K23" s="2253" t="s">
        <v>2312</v>
      </c>
      <c r="L23" s="2254"/>
      <c r="M23" s="2255"/>
      <c r="N23" s="1531"/>
      <c r="O23" s="1531"/>
      <c r="P23" s="1531"/>
      <c r="Q23" s="1531"/>
      <c r="R23" s="190" t="s">
        <v>47</v>
      </c>
      <c r="S23" s="180"/>
      <c r="T23" s="2253" t="s">
        <v>2312</v>
      </c>
      <c r="U23" s="2254"/>
      <c r="V23" s="2254"/>
      <c r="W23" s="1532"/>
      <c r="X23" s="1523"/>
      <c r="Y23" s="1523"/>
      <c r="Z23" s="1523"/>
      <c r="AA23" s="190" t="s">
        <v>47</v>
      </c>
      <c r="AB23" s="180"/>
      <c r="AC23" s="2253" t="s">
        <v>2312</v>
      </c>
      <c r="AD23" s="2254"/>
      <c r="AE23" s="2254"/>
      <c r="AF23" s="1532"/>
      <c r="AG23" s="1523"/>
      <c r="AH23" s="1523"/>
      <c r="AI23" s="1523"/>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251"/>
      <c r="BC23" s="1680"/>
      <c r="BD23" s="1680"/>
      <c r="BE23" s="1680"/>
      <c r="BF23" s="1680"/>
      <c r="BG23" s="1680"/>
      <c r="BH23" s="1680"/>
      <c r="BI23" s="2252"/>
      <c r="BJ23" s="250"/>
      <c r="BK23" s="2253" t="s">
        <v>2312</v>
      </c>
      <c r="BL23" s="2254"/>
      <c r="BM23" s="2255"/>
      <c r="BN23" s="1531"/>
      <c r="BO23" s="1531"/>
      <c r="BP23" s="1531"/>
      <c r="BQ23" s="1531"/>
      <c r="BR23" s="190" t="s">
        <v>47</v>
      </c>
      <c r="BS23" s="180"/>
      <c r="BT23" s="2253" t="s">
        <v>2312</v>
      </c>
      <c r="BU23" s="2254"/>
      <c r="BV23" s="2254"/>
      <c r="BW23" s="1532"/>
      <c r="BX23" s="1523"/>
      <c r="BY23" s="1523"/>
      <c r="BZ23" s="1523"/>
      <c r="CA23" s="190" t="s">
        <v>47</v>
      </c>
      <c r="CB23" s="180"/>
      <c r="CC23" s="2253" t="s">
        <v>2312</v>
      </c>
      <c r="CD23" s="2254"/>
      <c r="CE23" s="2254"/>
      <c r="CF23" s="1532"/>
      <c r="CG23" s="1523"/>
      <c r="CH23" s="1523"/>
      <c r="CI23" s="1523"/>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251"/>
      <c r="DC23" s="1680"/>
      <c r="DD23" s="1680"/>
      <c r="DE23" s="1680"/>
      <c r="DF23" s="1680"/>
      <c r="DG23" s="1680"/>
      <c r="DH23" s="1680"/>
      <c r="DI23" s="2252"/>
      <c r="DJ23" s="250"/>
      <c r="DK23" s="2253" t="s">
        <v>2312</v>
      </c>
      <c r="DL23" s="2254"/>
      <c r="DM23" s="2255"/>
      <c r="DN23" s="1531"/>
      <c r="DO23" s="1531"/>
      <c r="DP23" s="1531"/>
      <c r="DQ23" s="1531"/>
      <c r="DR23" s="190" t="s">
        <v>47</v>
      </c>
      <c r="DS23" s="180"/>
      <c r="DT23" s="2253" t="s">
        <v>2312</v>
      </c>
      <c r="DU23" s="2254"/>
      <c r="DV23" s="2254"/>
      <c r="DW23" s="1532"/>
      <c r="DX23" s="1523"/>
      <c r="DY23" s="1523"/>
      <c r="DZ23" s="1523"/>
      <c r="EA23" s="190" t="s">
        <v>47</v>
      </c>
      <c r="EB23" s="180"/>
      <c r="EC23" s="2253" t="s">
        <v>2312</v>
      </c>
      <c r="ED23" s="2254"/>
      <c r="EE23" s="2254"/>
      <c r="EF23" s="1532"/>
      <c r="EG23" s="1523"/>
      <c r="EH23" s="1523"/>
      <c r="EI23" s="1523"/>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251"/>
      <c r="FC23" s="1680"/>
      <c r="FD23" s="1680"/>
      <c r="FE23" s="1680"/>
      <c r="FF23" s="1680"/>
      <c r="FG23" s="1680"/>
      <c r="FH23" s="1680"/>
      <c r="FI23" s="2252"/>
      <c r="FJ23" s="250"/>
      <c r="FK23" s="2253" t="s">
        <v>2312</v>
      </c>
      <c r="FL23" s="2254"/>
      <c r="FM23" s="2255"/>
      <c r="FN23" s="1531"/>
      <c r="FO23" s="1531"/>
      <c r="FP23" s="1531"/>
      <c r="FQ23" s="1531"/>
      <c r="FR23" s="190" t="s">
        <v>47</v>
      </c>
      <c r="FS23" s="180"/>
      <c r="FT23" s="2253" t="s">
        <v>2312</v>
      </c>
      <c r="FU23" s="2254"/>
      <c r="FV23" s="2254"/>
      <c r="FW23" s="1532"/>
      <c r="FX23" s="1523"/>
      <c r="FY23" s="1523"/>
      <c r="FZ23" s="1523"/>
      <c r="GA23" s="190" t="s">
        <v>47</v>
      </c>
      <c r="GB23" s="180"/>
      <c r="GC23" s="2253" t="s">
        <v>2312</v>
      </c>
      <c r="GD23" s="2254"/>
      <c r="GE23" s="2254"/>
      <c r="GF23" s="1532"/>
      <c r="GG23" s="1523"/>
      <c r="GH23" s="1523"/>
      <c r="GI23" s="1523"/>
      <c r="GJ23" s="175" t="s">
        <v>47</v>
      </c>
      <c r="GK23" s="4"/>
      <c r="GL23" s="178"/>
      <c r="GM23" s="230"/>
      <c r="GN23" s="8"/>
      <c r="GO23" s="8"/>
      <c r="GP23" s="8"/>
    </row>
    <row r="24" spans="1:198" ht="23.1" customHeight="1">
      <c r="A24" s="177"/>
      <c r="B24" s="2251"/>
      <c r="C24" s="1680"/>
      <c r="D24" s="1680"/>
      <c r="E24" s="1680"/>
      <c r="F24" s="1680"/>
      <c r="G24" s="1680"/>
      <c r="H24" s="1680"/>
      <c r="I24" s="2252"/>
      <c r="J24" s="181" t="s">
        <v>2310</v>
      </c>
      <c r="K24" s="2253" t="s">
        <v>2311</v>
      </c>
      <c r="L24" s="2254"/>
      <c r="M24" s="2255"/>
      <c r="N24" s="2256"/>
      <c r="O24" s="2256"/>
      <c r="P24" s="2256"/>
      <c r="Q24" s="2256"/>
      <c r="R24" s="2257"/>
      <c r="S24" s="3" t="s">
        <v>2310</v>
      </c>
      <c r="T24" s="2253" t="s">
        <v>2311</v>
      </c>
      <c r="U24" s="2254"/>
      <c r="V24" s="2255"/>
      <c r="W24" s="2258"/>
      <c r="X24" s="2256"/>
      <c r="Y24" s="2256"/>
      <c r="Z24" s="2256"/>
      <c r="AA24" s="2257"/>
      <c r="AB24" s="3" t="s">
        <v>2310</v>
      </c>
      <c r="AC24" s="2253" t="s">
        <v>2311</v>
      </c>
      <c r="AD24" s="2254"/>
      <c r="AE24" s="2255"/>
      <c r="AF24" s="2258"/>
      <c r="AG24" s="2256"/>
      <c r="AH24" s="2256"/>
      <c r="AI24" s="2256"/>
      <c r="AJ24" s="2259"/>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251"/>
      <c r="BC24" s="1680"/>
      <c r="BD24" s="1680"/>
      <c r="BE24" s="1680"/>
      <c r="BF24" s="1680"/>
      <c r="BG24" s="1680"/>
      <c r="BH24" s="1680"/>
      <c r="BI24" s="2252"/>
      <c r="BJ24" s="181" t="s">
        <v>2310</v>
      </c>
      <c r="BK24" s="2253" t="s">
        <v>2311</v>
      </c>
      <c r="BL24" s="2254"/>
      <c r="BM24" s="2255"/>
      <c r="BN24" s="2256"/>
      <c r="BO24" s="2256"/>
      <c r="BP24" s="2256"/>
      <c r="BQ24" s="2256"/>
      <c r="BR24" s="2257"/>
      <c r="BS24" s="3" t="s">
        <v>2310</v>
      </c>
      <c r="BT24" s="2253" t="s">
        <v>2311</v>
      </c>
      <c r="BU24" s="2254"/>
      <c r="BV24" s="2255"/>
      <c r="BW24" s="2258"/>
      <c r="BX24" s="2256"/>
      <c r="BY24" s="2256"/>
      <c r="BZ24" s="2256"/>
      <c r="CA24" s="2257"/>
      <c r="CB24" s="3" t="s">
        <v>2310</v>
      </c>
      <c r="CC24" s="2253" t="s">
        <v>2311</v>
      </c>
      <c r="CD24" s="2254"/>
      <c r="CE24" s="2255"/>
      <c r="CF24" s="2258"/>
      <c r="CG24" s="2256"/>
      <c r="CH24" s="2256"/>
      <c r="CI24" s="2256"/>
      <c r="CJ24" s="2259"/>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251"/>
      <c r="DC24" s="1680"/>
      <c r="DD24" s="1680"/>
      <c r="DE24" s="1680"/>
      <c r="DF24" s="1680"/>
      <c r="DG24" s="1680"/>
      <c r="DH24" s="1680"/>
      <c r="DI24" s="2252"/>
      <c r="DJ24" s="181" t="s">
        <v>2310</v>
      </c>
      <c r="DK24" s="2253" t="s">
        <v>2311</v>
      </c>
      <c r="DL24" s="2254"/>
      <c r="DM24" s="2255"/>
      <c r="DN24" s="2256"/>
      <c r="DO24" s="2256"/>
      <c r="DP24" s="2256"/>
      <c r="DQ24" s="2256"/>
      <c r="DR24" s="2257"/>
      <c r="DS24" s="3" t="s">
        <v>2310</v>
      </c>
      <c r="DT24" s="2253" t="s">
        <v>2311</v>
      </c>
      <c r="DU24" s="2254"/>
      <c r="DV24" s="2255"/>
      <c r="DW24" s="2258"/>
      <c r="DX24" s="2256"/>
      <c r="DY24" s="2256"/>
      <c r="DZ24" s="2256"/>
      <c r="EA24" s="2257"/>
      <c r="EB24" s="3" t="s">
        <v>2310</v>
      </c>
      <c r="EC24" s="2253" t="s">
        <v>2311</v>
      </c>
      <c r="ED24" s="2254"/>
      <c r="EE24" s="2255"/>
      <c r="EF24" s="2258"/>
      <c r="EG24" s="2256"/>
      <c r="EH24" s="2256"/>
      <c r="EI24" s="2256"/>
      <c r="EJ24" s="2259"/>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251"/>
      <c r="FC24" s="1680"/>
      <c r="FD24" s="1680"/>
      <c r="FE24" s="1680"/>
      <c r="FF24" s="1680"/>
      <c r="FG24" s="1680"/>
      <c r="FH24" s="1680"/>
      <c r="FI24" s="2252"/>
      <c r="FJ24" s="181" t="s">
        <v>2310</v>
      </c>
      <c r="FK24" s="2253" t="s">
        <v>2311</v>
      </c>
      <c r="FL24" s="2254"/>
      <c r="FM24" s="2255"/>
      <c r="FN24" s="2256"/>
      <c r="FO24" s="2256"/>
      <c r="FP24" s="2256"/>
      <c r="FQ24" s="2256"/>
      <c r="FR24" s="2257"/>
      <c r="FS24" s="3" t="s">
        <v>2310</v>
      </c>
      <c r="FT24" s="2253" t="s">
        <v>2311</v>
      </c>
      <c r="FU24" s="2254"/>
      <c r="FV24" s="2255"/>
      <c r="FW24" s="2258"/>
      <c r="FX24" s="2256"/>
      <c r="FY24" s="2256"/>
      <c r="FZ24" s="2256"/>
      <c r="GA24" s="2257"/>
      <c r="GB24" s="3" t="s">
        <v>2310</v>
      </c>
      <c r="GC24" s="2253" t="s">
        <v>2311</v>
      </c>
      <c r="GD24" s="2254"/>
      <c r="GE24" s="2255"/>
      <c r="GF24" s="2258"/>
      <c r="GG24" s="2256"/>
      <c r="GH24" s="2256"/>
      <c r="GI24" s="2256"/>
      <c r="GJ24" s="2259"/>
      <c r="GK24" s="4"/>
      <c r="GL24" s="178"/>
      <c r="GM24" s="230"/>
      <c r="GN24" s="8"/>
      <c r="GO24" s="8"/>
      <c r="GP24" s="8"/>
    </row>
    <row r="25" spans="1:198" ht="23.1" customHeight="1">
      <c r="A25" s="177"/>
      <c r="B25" s="1579"/>
      <c r="C25" s="1580"/>
      <c r="D25" s="1580"/>
      <c r="E25" s="1580"/>
      <c r="F25" s="1580"/>
      <c r="G25" s="1580"/>
      <c r="H25" s="1580"/>
      <c r="I25" s="1654"/>
      <c r="J25" s="179"/>
      <c r="K25" s="2253" t="s">
        <v>2312</v>
      </c>
      <c r="L25" s="2254"/>
      <c r="M25" s="2255"/>
      <c r="N25" s="1523"/>
      <c r="O25" s="1523"/>
      <c r="P25" s="1523"/>
      <c r="Q25" s="1523"/>
      <c r="R25" s="190" t="s">
        <v>47</v>
      </c>
      <c r="S25" s="7"/>
      <c r="T25" s="2253" t="s">
        <v>2312</v>
      </c>
      <c r="U25" s="2254"/>
      <c r="V25" s="2254"/>
      <c r="W25" s="1532"/>
      <c r="X25" s="1523"/>
      <c r="Y25" s="1523"/>
      <c r="Z25" s="1523"/>
      <c r="AA25" s="190" t="s">
        <v>47</v>
      </c>
      <c r="AB25" s="7"/>
      <c r="AC25" s="2253" t="s">
        <v>2312</v>
      </c>
      <c r="AD25" s="2254"/>
      <c r="AE25" s="2254"/>
      <c r="AF25" s="1532"/>
      <c r="AG25" s="1523"/>
      <c r="AH25" s="1523"/>
      <c r="AI25" s="1523"/>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579"/>
      <c r="BC25" s="1580"/>
      <c r="BD25" s="1580"/>
      <c r="BE25" s="1580"/>
      <c r="BF25" s="1580"/>
      <c r="BG25" s="1580"/>
      <c r="BH25" s="1580"/>
      <c r="BI25" s="1654"/>
      <c r="BJ25" s="179"/>
      <c r="BK25" s="2253" t="s">
        <v>2312</v>
      </c>
      <c r="BL25" s="2254"/>
      <c r="BM25" s="2255"/>
      <c r="BN25" s="1523"/>
      <c r="BO25" s="1523"/>
      <c r="BP25" s="1523"/>
      <c r="BQ25" s="1523"/>
      <c r="BR25" s="190" t="s">
        <v>47</v>
      </c>
      <c r="BS25" s="7"/>
      <c r="BT25" s="2253" t="s">
        <v>2312</v>
      </c>
      <c r="BU25" s="2254"/>
      <c r="BV25" s="2254"/>
      <c r="BW25" s="1532"/>
      <c r="BX25" s="1523"/>
      <c r="BY25" s="1523"/>
      <c r="BZ25" s="1523"/>
      <c r="CA25" s="190" t="s">
        <v>47</v>
      </c>
      <c r="CB25" s="7"/>
      <c r="CC25" s="2253" t="s">
        <v>2312</v>
      </c>
      <c r="CD25" s="2254"/>
      <c r="CE25" s="2254"/>
      <c r="CF25" s="1532"/>
      <c r="CG25" s="1523"/>
      <c r="CH25" s="1523"/>
      <c r="CI25" s="1523"/>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579"/>
      <c r="DC25" s="1580"/>
      <c r="DD25" s="1580"/>
      <c r="DE25" s="1580"/>
      <c r="DF25" s="1580"/>
      <c r="DG25" s="1580"/>
      <c r="DH25" s="1580"/>
      <c r="DI25" s="1654"/>
      <c r="DJ25" s="179"/>
      <c r="DK25" s="2253" t="s">
        <v>2312</v>
      </c>
      <c r="DL25" s="2254"/>
      <c r="DM25" s="2255"/>
      <c r="DN25" s="1523"/>
      <c r="DO25" s="1523"/>
      <c r="DP25" s="1523"/>
      <c r="DQ25" s="1523"/>
      <c r="DR25" s="190" t="s">
        <v>47</v>
      </c>
      <c r="DS25" s="7"/>
      <c r="DT25" s="2253" t="s">
        <v>2312</v>
      </c>
      <c r="DU25" s="2254"/>
      <c r="DV25" s="2254"/>
      <c r="DW25" s="1532"/>
      <c r="DX25" s="1523"/>
      <c r="DY25" s="1523"/>
      <c r="DZ25" s="1523"/>
      <c r="EA25" s="190" t="s">
        <v>47</v>
      </c>
      <c r="EB25" s="7"/>
      <c r="EC25" s="2253" t="s">
        <v>2312</v>
      </c>
      <c r="ED25" s="2254"/>
      <c r="EE25" s="2254"/>
      <c r="EF25" s="1532"/>
      <c r="EG25" s="1523"/>
      <c r="EH25" s="1523"/>
      <c r="EI25" s="1523"/>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579"/>
      <c r="FC25" s="1580"/>
      <c r="FD25" s="1580"/>
      <c r="FE25" s="1580"/>
      <c r="FF25" s="1580"/>
      <c r="FG25" s="1580"/>
      <c r="FH25" s="1580"/>
      <c r="FI25" s="1654"/>
      <c r="FJ25" s="179"/>
      <c r="FK25" s="2253" t="s">
        <v>2312</v>
      </c>
      <c r="FL25" s="2254"/>
      <c r="FM25" s="2255"/>
      <c r="FN25" s="1523"/>
      <c r="FO25" s="1523"/>
      <c r="FP25" s="1523"/>
      <c r="FQ25" s="1523"/>
      <c r="FR25" s="190" t="s">
        <v>47</v>
      </c>
      <c r="FS25" s="7"/>
      <c r="FT25" s="2253" t="s">
        <v>2312</v>
      </c>
      <c r="FU25" s="2254"/>
      <c r="FV25" s="2254"/>
      <c r="FW25" s="1532"/>
      <c r="FX25" s="1523"/>
      <c r="FY25" s="1523"/>
      <c r="FZ25" s="1523"/>
      <c r="GA25" s="190" t="s">
        <v>47</v>
      </c>
      <c r="GB25" s="7"/>
      <c r="GC25" s="2253" t="s">
        <v>2312</v>
      </c>
      <c r="GD25" s="2254"/>
      <c r="GE25" s="2254"/>
      <c r="GF25" s="1532"/>
      <c r="GG25" s="1523"/>
      <c r="GH25" s="1523"/>
      <c r="GI25" s="1523"/>
      <c r="GJ25" s="175" t="s">
        <v>47</v>
      </c>
      <c r="GK25" s="4"/>
      <c r="GL25" s="178"/>
      <c r="GM25" s="4"/>
      <c r="GN25" s="8"/>
      <c r="GO25" s="8"/>
      <c r="GP25" s="8"/>
    </row>
    <row r="26" spans="1:198" ht="23.1" customHeight="1">
      <c r="A26" s="177"/>
      <c r="B26" s="1644" t="s">
        <v>2450</v>
      </c>
      <c r="C26" s="1599"/>
      <c r="D26" s="1599"/>
      <c r="E26" s="1599"/>
      <c r="F26" s="1599"/>
      <c r="G26" s="1599"/>
      <c r="H26" s="1599"/>
      <c r="I26" s="1599"/>
      <c r="J26" s="182"/>
      <c r="K26" s="1545"/>
      <c r="L26" s="1545"/>
      <c r="M26" s="1545"/>
      <c r="N26" s="1545"/>
      <c r="O26" s="1545"/>
      <c r="P26" s="1523" t="s">
        <v>48</v>
      </c>
      <c r="Q26" s="1523"/>
      <c r="R26" s="190"/>
      <c r="S26" s="189"/>
      <c r="T26" s="1545"/>
      <c r="U26" s="1545"/>
      <c r="V26" s="1545"/>
      <c r="W26" s="1545"/>
      <c r="X26" s="1545"/>
      <c r="Y26" s="1523" t="s">
        <v>48</v>
      </c>
      <c r="Z26" s="1523"/>
      <c r="AA26" s="190"/>
      <c r="AB26" s="189"/>
      <c r="AC26" s="1545"/>
      <c r="AD26" s="1545"/>
      <c r="AE26" s="1545"/>
      <c r="AF26" s="1545"/>
      <c r="AG26" s="1545"/>
      <c r="AH26" s="1523" t="s">
        <v>48</v>
      </c>
      <c r="AI26" s="1523"/>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644" t="s">
        <v>2450</v>
      </c>
      <c r="BC26" s="1599"/>
      <c r="BD26" s="1599"/>
      <c r="BE26" s="1599"/>
      <c r="BF26" s="1599"/>
      <c r="BG26" s="1599"/>
      <c r="BH26" s="1599"/>
      <c r="BI26" s="1599"/>
      <c r="BJ26" s="182"/>
      <c r="BK26" s="1545"/>
      <c r="BL26" s="1545"/>
      <c r="BM26" s="1545"/>
      <c r="BN26" s="1545"/>
      <c r="BO26" s="1545"/>
      <c r="BP26" s="1523" t="s">
        <v>48</v>
      </c>
      <c r="BQ26" s="1523"/>
      <c r="BR26" s="190"/>
      <c r="BS26" s="189"/>
      <c r="BT26" s="1545"/>
      <c r="BU26" s="1545"/>
      <c r="BV26" s="1545"/>
      <c r="BW26" s="1545"/>
      <c r="BX26" s="1545"/>
      <c r="BY26" s="1523" t="s">
        <v>48</v>
      </c>
      <c r="BZ26" s="1523"/>
      <c r="CA26" s="190"/>
      <c r="CB26" s="189"/>
      <c r="CC26" s="1545"/>
      <c r="CD26" s="1545"/>
      <c r="CE26" s="1545"/>
      <c r="CF26" s="1545"/>
      <c r="CG26" s="1545"/>
      <c r="CH26" s="1523" t="s">
        <v>48</v>
      </c>
      <c r="CI26" s="1523"/>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644" t="s">
        <v>2450</v>
      </c>
      <c r="DC26" s="1599"/>
      <c r="DD26" s="1599"/>
      <c r="DE26" s="1599"/>
      <c r="DF26" s="1599"/>
      <c r="DG26" s="1599"/>
      <c r="DH26" s="1599"/>
      <c r="DI26" s="1599"/>
      <c r="DJ26" s="182"/>
      <c r="DK26" s="1545"/>
      <c r="DL26" s="1545"/>
      <c r="DM26" s="1545"/>
      <c r="DN26" s="1545"/>
      <c r="DO26" s="1545"/>
      <c r="DP26" s="1523" t="s">
        <v>48</v>
      </c>
      <c r="DQ26" s="1523"/>
      <c r="DR26" s="190"/>
      <c r="DS26" s="189"/>
      <c r="DT26" s="1545"/>
      <c r="DU26" s="1545"/>
      <c r="DV26" s="1545"/>
      <c r="DW26" s="1545"/>
      <c r="DX26" s="1545"/>
      <c r="DY26" s="1523" t="s">
        <v>48</v>
      </c>
      <c r="DZ26" s="1523"/>
      <c r="EA26" s="190"/>
      <c r="EB26" s="189"/>
      <c r="EC26" s="1545"/>
      <c r="ED26" s="1545"/>
      <c r="EE26" s="1545"/>
      <c r="EF26" s="1545"/>
      <c r="EG26" s="1545"/>
      <c r="EH26" s="1523" t="s">
        <v>48</v>
      </c>
      <c r="EI26" s="1523"/>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644" t="s">
        <v>2450</v>
      </c>
      <c r="FC26" s="1599"/>
      <c r="FD26" s="1599"/>
      <c r="FE26" s="1599"/>
      <c r="FF26" s="1599"/>
      <c r="FG26" s="1599"/>
      <c r="FH26" s="1599"/>
      <c r="FI26" s="1599"/>
      <c r="FJ26" s="182"/>
      <c r="FK26" s="1545"/>
      <c r="FL26" s="1545"/>
      <c r="FM26" s="1545"/>
      <c r="FN26" s="1545"/>
      <c r="FO26" s="1545"/>
      <c r="FP26" s="1523" t="s">
        <v>48</v>
      </c>
      <c r="FQ26" s="1523"/>
      <c r="FR26" s="190"/>
      <c r="FS26" s="189"/>
      <c r="FT26" s="1545"/>
      <c r="FU26" s="1545"/>
      <c r="FV26" s="1545"/>
      <c r="FW26" s="1545"/>
      <c r="FX26" s="1545"/>
      <c r="FY26" s="1523" t="s">
        <v>48</v>
      </c>
      <c r="FZ26" s="1523"/>
      <c r="GA26" s="190"/>
      <c r="GB26" s="189"/>
      <c r="GC26" s="1545"/>
      <c r="GD26" s="1545"/>
      <c r="GE26" s="1545"/>
      <c r="GF26" s="1545"/>
      <c r="GG26" s="1545"/>
      <c r="GH26" s="1523" t="s">
        <v>48</v>
      </c>
      <c r="GI26" s="1523"/>
      <c r="GJ26" s="175"/>
      <c r="GK26" s="4"/>
      <c r="GL26" s="178"/>
      <c r="GM26" s="230"/>
      <c r="GN26" s="8"/>
      <c r="GO26" s="8"/>
      <c r="GP26" s="8"/>
    </row>
    <row r="27" spans="1:198" ht="8.4499999999999993" hidden="1" customHeight="1">
      <c r="A27" s="177"/>
      <c r="B27" s="1600"/>
      <c r="C27" s="1601"/>
      <c r="D27" s="1601"/>
      <c r="E27" s="1601"/>
      <c r="F27" s="1601"/>
      <c r="G27" s="1601"/>
      <c r="H27" s="1601"/>
      <c r="I27" s="1601"/>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600"/>
      <c r="BC27" s="1601"/>
      <c r="BD27" s="1601"/>
      <c r="BE27" s="1601"/>
      <c r="BF27" s="1601"/>
      <c r="BG27" s="1601"/>
      <c r="BH27" s="1601"/>
      <c r="BI27" s="1601"/>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600"/>
      <c r="DC27" s="1601"/>
      <c r="DD27" s="1601"/>
      <c r="DE27" s="1601"/>
      <c r="DF27" s="1601"/>
      <c r="DG27" s="1601"/>
      <c r="DH27" s="1601"/>
      <c r="DI27" s="1601"/>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600"/>
      <c r="FC27" s="1601"/>
      <c r="FD27" s="1601"/>
      <c r="FE27" s="1601"/>
      <c r="FF27" s="1601"/>
      <c r="FG27" s="1601"/>
      <c r="FH27" s="1601"/>
      <c r="FI27" s="1601"/>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645"/>
      <c r="C28" s="1646"/>
      <c r="D28" s="1646"/>
      <c r="E28" s="1646"/>
      <c r="F28" s="1646"/>
      <c r="G28" s="1646"/>
      <c r="H28" s="1646"/>
      <c r="I28" s="1646"/>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645"/>
      <c r="BC28" s="1646"/>
      <c r="BD28" s="1646"/>
      <c r="BE28" s="1646"/>
      <c r="BF28" s="1646"/>
      <c r="BG28" s="1646"/>
      <c r="BH28" s="1646"/>
      <c r="BI28" s="1646"/>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645"/>
      <c r="DC28" s="1646"/>
      <c r="DD28" s="1646"/>
      <c r="DE28" s="1646"/>
      <c r="DF28" s="1646"/>
      <c r="DG28" s="1646"/>
      <c r="DH28" s="1646"/>
      <c r="DI28" s="1646"/>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645"/>
      <c r="FC28" s="1646"/>
      <c r="FD28" s="1646"/>
      <c r="FE28" s="1646"/>
      <c r="FF28" s="1646"/>
      <c r="FG28" s="1646"/>
      <c r="FH28" s="1646"/>
      <c r="FI28" s="1646"/>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577" t="s">
        <v>2451</v>
      </c>
      <c r="C29" s="1578"/>
      <c r="D29" s="1578"/>
      <c r="E29" s="1578"/>
      <c r="F29" s="1578"/>
      <c r="G29" s="1578"/>
      <c r="H29" s="1578"/>
      <c r="I29" s="1578"/>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577" t="s">
        <v>2451</v>
      </c>
      <c r="BC29" s="1578"/>
      <c r="BD29" s="1578"/>
      <c r="BE29" s="1578"/>
      <c r="BF29" s="1578"/>
      <c r="BG29" s="1578"/>
      <c r="BH29" s="1578"/>
      <c r="BI29" s="1578"/>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577" t="s">
        <v>2451</v>
      </c>
      <c r="DC29" s="1578"/>
      <c r="DD29" s="1578"/>
      <c r="DE29" s="1578"/>
      <c r="DF29" s="1578"/>
      <c r="DG29" s="1578"/>
      <c r="DH29" s="1578"/>
      <c r="DI29" s="1578"/>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577" t="s">
        <v>2451</v>
      </c>
      <c r="FC29" s="1578"/>
      <c r="FD29" s="1578"/>
      <c r="FE29" s="1578"/>
      <c r="FF29" s="1578"/>
      <c r="FG29" s="1578"/>
      <c r="FH29" s="1578"/>
      <c r="FI29" s="1578"/>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579"/>
      <c r="C30" s="1580"/>
      <c r="D30" s="1580"/>
      <c r="E30" s="1580"/>
      <c r="F30" s="1580"/>
      <c r="G30" s="1580"/>
      <c r="H30" s="1580"/>
      <c r="I30" s="1580"/>
      <c r="J30" s="179"/>
      <c r="K30" s="1582"/>
      <c r="L30" s="1582"/>
      <c r="M30" s="1582"/>
      <c r="N30" s="1582"/>
      <c r="O30" s="1582"/>
      <c r="P30" s="1582" t="s">
        <v>2109</v>
      </c>
      <c r="Q30" s="1582"/>
      <c r="R30" s="194"/>
      <c r="S30" s="193"/>
      <c r="T30" s="1582"/>
      <c r="U30" s="1582"/>
      <c r="V30" s="1582"/>
      <c r="W30" s="1582"/>
      <c r="X30" s="1582"/>
      <c r="Y30" s="1582" t="s">
        <v>2109</v>
      </c>
      <c r="Z30" s="1582"/>
      <c r="AA30" s="194"/>
      <c r="AB30" s="193"/>
      <c r="AC30" s="1582"/>
      <c r="AD30" s="1582"/>
      <c r="AE30" s="1582"/>
      <c r="AF30" s="1582"/>
      <c r="AG30" s="1582"/>
      <c r="AH30" s="1582" t="s">
        <v>2109</v>
      </c>
      <c r="AI30" s="1582"/>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579"/>
      <c r="BC30" s="1580"/>
      <c r="BD30" s="1580"/>
      <c r="BE30" s="1580"/>
      <c r="BF30" s="1580"/>
      <c r="BG30" s="1580"/>
      <c r="BH30" s="1580"/>
      <c r="BI30" s="1580"/>
      <c r="BJ30" s="179"/>
      <c r="BK30" s="1582"/>
      <c r="BL30" s="1582"/>
      <c r="BM30" s="1582"/>
      <c r="BN30" s="1582"/>
      <c r="BO30" s="1582"/>
      <c r="BP30" s="1582" t="s">
        <v>2109</v>
      </c>
      <c r="BQ30" s="1582"/>
      <c r="BR30" s="194"/>
      <c r="BS30" s="193"/>
      <c r="BT30" s="1582"/>
      <c r="BU30" s="1582"/>
      <c r="BV30" s="1582"/>
      <c r="BW30" s="1582"/>
      <c r="BX30" s="1582"/>
      <c r="BY30" s="1582" t="s">
        <v>2109</v>
      </c>
      <c r="BZ30" s="1582"/>
      <c r="CA30" s="194"/>
      <c r="CB30" s="193"/>
      <c r="CC30" s="1582"/>
      <c r="CD30" s="1582"/>
      <c r="CE30" s="1582"/>
      <c r="CF30" s="1582"/>
      <c r="CG30" s="1582"/>
      <c r="CH30" s="1582" t="s">
        <v>2109</v>
      </c>
      <c r="CI30" s="1582"/>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579"/>
      <c r="DC30" s="1580"/>
      <c r="DD30" s="1580"/>
      <c r="DE30" s="1580"/>
      <c r="DF30" s="1580"/>
      <c r="DG30" s="1580"/>
      <c r="DH30" s="1580"/>
      <c r="DI30" s="1580"/>
      <c r="DJ30" s="179"/>
      <c r="DK30" s="1582"/>
      <c r="DL30" s="1582"/>
      <c r="DM30" s="1582"/>
      <c r="DN30" s="1582"/>
      <c r="DO30" s="1582"/>
      <c r="DP30" s="1582" t="s">
        <v>2109</v>
      </c>
      <c r="DQ30" s="1582"/>
      <c r="DR30" s="194"/>
      <c r="DS30" s="193"/>
      <c r="DT30" s="1582"/>
      <c r="DU30" s="1582"/>
      <c r="DV30" s="1582"/>
      <c r="DW30" s="1582"/>
      <c r="DX30" s="1582"/>
      <c r="DY30" s="1582" t="s">
        <v>2109</v>
      </c>
      <c r="DZ30" s="1582"/>
      <c r="EA30" s="194"/>
      <c r="EB30" s="193"/>
      <c r="EC30" s="1582"/>
      <c r="ED30" s="1582"/>
      <c r="EE30" s="1582"/>
      <c r="EF30" s="1582"/>
      <c r="EG30" s="1582"/>
      <c r="EH30" s="1582" t="s">
        <v>2109</v>
      </c>
      <c r="EI30" s="1582"/>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579"/>
      <c r="FC30" s="1580"/>
      <c r="FD30" s="1580"/>
      <c r="FE30" s="1580"/>
      <c r="FF30" s="1580"/>
      <c r="FG30" s="1580"/>
      <c r="FH30" s="1580"/>
      <c r="FI30" s="1580"/>
      <c r="FJ30" s="179"/>
      <c r="FK30" s="1582"/>
      <c r="FL30" s="1582"/>
      <c r="FM30" s="1582"/>
      <c r="FN30" s="1582"/>
      <c r="FO30" s="1582"/>
      <c r="FP30" s="1582" t="s">
        <v>2109</v>
      </c>
      <c r="FQ30" s="1582"/>
      <c r="FR30" s="194"/>
      <c r="FS30" s="193"/>
      <c r="FT30" s="1582"/>
      <c r="FU30" s="1582"/>
      <c r="FV30" s="1582"/>
      <c r="FW30" s="1582"/>
      <c r="FX30" s="1582"/>
      <c r="FY30" s="1582" t="s">
        <v>2109</v>
      </c>
      <c r="FZ30" s="1582"/>
      <c r="GA30" s="194"/>
      <c r="GB30" s="193"/>
      <c r="GC30" s="1582"/>
      <c r="GD30" s="1582"/>
      <c r="GE30" s="1582"/>
      <c r="GF30" s="1582"/>
      <c r="GG30" s="1582"/>
      <c r="GH30" s="1582" t="s">
        <v>2109</v>
      </c>
      <c r="GI30" s="1582"/>
      <c r="GJ30" s="180"/>
      <c r="GK30" s="4"/>
      <c r="GL30" s="178"/>
      <c r="GM30" s="230"/>
      <c r="GN30" s="8"/>
      <c r="GO30" s="8"/>
      <c r="GP30" s="8"/>
    </row>
    <row r="31" spans="1:198" ht="12" customHeight="1">
      <c r="A31" s="177"/>
      <c r="B31" s="1577" t="s">
        <v>2452</v>
      </c>
      <c r="C31" s="1578"/>
      <c r="D31" s="1578"/>
      <c r="E31" s="1578"/>
      <c r="F31" s="1578"/>
      <c r="G31" s="1578"/>
      <c r="H31" s="1578"/>
      <c r="I31" s="1578"/>
      <c r="J31" s="181"/>
      <c r="K31" s="2260"/>
      <c r="L31" s="2260"/>
      <c r="M31" s="2260"/>
      <c r="N31" s="2260"/>
      <c r="O31" s="2260"/>
      <c r="P31" s="2260"/>
      <c r="Q31" s="3"/>
      <c r="R31" s="192"/>
      <c r="S31" s="191"/>
      <c r="T31" s="2260"/>
      <c r="U31" s="2260"/>
      <c r="V31" s="2260"/>
      <c r="W31" s="2260"/>
      <c r="X31" s="2260"/>
      <c r="Y31" s="2260"/>
      <c r="Z31" s="3"/>
      <c r="AA31" s="192"/>
      <c r="AB31" s="191"/>
      <c r="AC31" s="2260"/>
      <c r="AD31" s="2260"/>
      <c r="AE31" s="2260"/>
      <c r="AF31" s="2260"/>
      <c r="AG31" s="2260"/>
      <c r="AH31" s="2260"/>
      <c r="AI31" s="3"/>
      <c r="AJ31" s="176"/>
      <c r="AK31" s="4"/>
      <c r="AL31" s="178"/>
      <c r="AM31" s="4">
        <f>AT31</f>
        <v>0</v>
      </c>
      <c r="AS31" s="225"/>
      <c r="AT31" s="224"/>
      <c r="AU31" s="224"/>
      <c r="AV31" s="224"/>
      <c r="AW31" s="224"/>
      <c r="AX31" s="224"/>
      <c r="AY31" s="224"/>
      <c r="BA31" s="177"/>
      <c r="BB31" s="1577" t="s">
        <v>2452</v>
      </c>
      <c r="BC31" s="1578"/>
      <c r="BD31" s="1578"/>
      <c r="BE31" s="1578"/>
      <c r="BF31" s="1578"/>
      <c r="BG31" s="1578"/>
      <c r="BH31" s="1578"/>
      <c r="BI31" s="1578"/>
      <c r="BJ31" s="181"/>
      <c r="BK31" s="2260"/>
      <c r="BL31" s="2260"/>
      <c r="BM31" s="2260"/>
      <c r="BN31" s="2260"/>
      <c r="BO31" s="2260"/>
      <c r="BP31" s="2260"/>
      <c r="BQ31" s="3"/>
      <c r="BR31" s="192"/>
      <c r="BS31" s="191"/>
      <c r="BT31" s="2260"/>
      <c r="BU31" s="2260"/>
      <c r="BV31" s="2260"/>
      <c r="BW31" s="2260"/>
      <c r="BX31" s="2260"/>
      <c r="BY31" s="2260"/>
      <c r="BZ31" s="3"/>
      <c r="CA31" s="192"/>
      <c r="CB31" s="191"/>
      <c r="CC31" s="2260"/>
      <c r="CD31" s="2260"/>
      <c r="CE31" s="2260"/>
      <c r="CF31" s="2260"/>
      <c r="CG31" s="2260"/>
      <c r="CH31" s="2260"/>
      <c r="CI31" s="3"/>
      <c r="CJ31" s="176"/>
      <c r="CK31" s="4"/>
      <c r="CL31" s="178"/>
      <c r="CM31" s="4">
        <f>CT31</f>
        <v>0</v>
      </c>
      <c r="CS31" s="225"/>
      <c r="CT31" s="224"/>
      <c r="CU31" s="224"/>
      <c r="CV31" s="224"/>
      <c r="CW31" s="224"/>
      <c r="CX31" s="224"/>
      <c r="CY31" s="224"/>
      <c r="DA31" s="177"/>
      <c r="DB31" s="1577" t="s">
        <v>2452</v>
      </c>
      <c r="DC31" s="1578"/>
      <c r="DD31" s="1578"/>
      <c r="DE31" s="1578"/>
      <c r="DF31" s="1578"/>
      <c r="DG31" s="1578"/>
      <c r="DH31" s="1578"/>
      <c r="DI31" s="1578"/>
      <c r="DJ31" s="181"/>
      <c r="DK31" s="2260"/>
      <c r="DL31" s="2260"/>
      <c r="DM31" s="2260"/>
      <c r="DN31" s="2260"/>
      <c r="DO31" s="2260"/>
      <c r="DP31" s="2260"/>
      <c r="DQ31" s="3"/>
      <c r="DR31" s="192"/>
      <c r="DS31" s="191"/>
      <c r="DT31" s="2260"/>
      <c r="DU31" s="2260"/>
      <c r="DV31" s="2260"/>
      <c r="DW31" s="2260"/>
      <c r="DX31" s="2260"/>
      <c r="DY31" s="2260"/>
      <c r="DZ31" s="3"/>
      <c r="EA31" s="192"/>
      <c r="EB31" s="191"/>
      <c r="EC31" s="2260"/>
      <c r="ED31" s="2260"/>
      <c r="EE31" s="2260"/>
      <c r="EF31" s="2260"/>
      <c r="EG31" s="2260"/>
      <c r="EH31" s="2260"/>
      <c r="EI31" s="3"/>
      <c r="EJ31" s="176"/>
      <c r="EK31" s="4"/>
      <c r="EL31" s="178"/>
      <c r="EM31" s="4">
        <f>ET31</f>
        <v>0</v>
      </c>
      <c r="ES31" s="225"/>
      <c r="ET31" s="224"/>
      <c r="FA31" s="177"/>
      <c r="FB31" s="1577" t="s">
        <v>2452</v>
      </c>
      <c r="FC31" s="1578"/>
      <c r="FD31" s="1578"/>
      <c r="FE31" s="1578"/>
      <c r="FF31" s="1578"/>
      <c r="FG31" s="1578"/>
      <c r="FH31" s="1578"/>
      <c r="FI31" s="1578"/>
      <c r="FJ31" s="181"/>
      <c r="FK31" s="2260"/>
      <c r="FL31" s="2260"/>
      <c r="FM31" s="2260"/>
      <c r="FN31" s="2260"/>
      <c r="FO31" s="2260"/>
      <c r="FP31" s="2260"/>
      <c r="FQ31" s="3"/>
      <c r="FR31" s="192"/>
      <c r="FS31" s="191"/>
      <c r="FT31" s="2260"/>
      <c r="FU31" s="2260"/>
      <c r="FV31" s="2260"/>
      <c r="FW31" s="2260"/>
      <c r="FX31" s="2260"/>
      <c r="FY31" s="2260"/>
      <c r="FZ31" s="3"/>
      <c r="GA31" s="192"/>
      <c r="GB31" s="191"/>
      <c r="GC31" s="2260"/>
      <c r="GD31" s="2260"/>
      <c r="GE31" s="2260"/>
      <c r="GF31" s="2260"/>
      <c r="GG31" s="2260"/>
      <c r="GH31" s="2260"/>
      <c r="GI31" s="3"/>
      <c r="GJ31" s="176"/>
      <c r="GK31" s="4"/>
      <c r="GL31" s="178"/>
      <c r="GM31" s="4">
        <f>GT31</f>
        <v>0</v>
      </c>
    </row>
    <row r="32" spans="1:198" ht="18.95" customHeight="1">
      <c r="A32" s="177"/>
      <c r="B32" s="1579"/>
      <c r="C32" s="1580"/>
      <c r="D32" s="1580"/>
      <c r="E32" s="1580"/>
      <c r="F32" s="1580"/>
      <c r="G32" s="1580"/>
      <c r="H32" s="1580"/>
      <c r="I32" s="1580"/>
      <c r="J32" s="179"/>
      <c r="K32" s="7" t="s">
        <v>2110</v>
      </c>
      <c r="L32" s="7"/>
      <c r="M32" s="1582"/>
      <c r="N32" s="1582"/>
      <c r="O32" s="1582"/>
      <c r="P32" s="1582" t="s">
        <v>2109</v>
      </c>
      <c r="Q32" s="1582"/>
      <c r="R32" s="194"/>
      <c r="S32" s="193"/>
      <c r="T32" s="7" t="s">
        <v>2110</v>
      </c>
      <c r="U32" s="7"/>
      <c r="V32" s="1582"/>
      <c r="W32" s="1582"/>
      <c r="X32" s="1582"/>
      <c r="Y32" s="1582" t="s">
        <v>2109</v>
      </c>
      <c r="Z32" s="1582"/>
      <c r="AA32" s="194"/>
      <c r="AB32" s="193"/>
      <c r="AC32" s="7" t="s">
        <v>2110</v>
      </c>
      <c r="AD32" s="7"/>
      <c r="AE32" s="1582"/>
      <c r="AF32" s="1582"/>
      <c r="AG32" s="1582"/>
      <c r="AH32" s="1582" t="s">
        <v>2109</v>
      </c>
      <c r="AI32" s="1582"/>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579"/>
      <c r="BC32" s="1580"/>
      <c r="BD32" s="1580"/>
      <c r="BE32" s="1580"/>
      <c r="BF32" s="1580"/>
      <c r="BG32" s="1580"/>
      <c r="BH32" s="1580"/>
      <c r="BI32" s="1580"/>
      <c r="BJ32" s="179"/>
      <c r="BK32" s="7" t="s">
        <v>2110</v>
      </c>
      <c r="BL32" s="7"/>
      <c r="BM32" s="1582"/>
      <c r="BN32" s="1582"/>
      <c r="BO32" s="1582"/>
      <c r="BP32" s="1582" t="s">
        <v>2109</v>
      </c>
      <c r="BQ32" s="1582"/>
      <c r="BR32" s="194"/>
      <c r="BS32" s="193"/>
      <c r="BT32" s="7" t="s">
        <v>2110</v>
      </c>
      <c r="BU32" s="7"/>
      <c r="BV32" s="1582"/>
      <c r="BW32" s="1582"/>
      <c r="BX32" s="1582"/>
      <c r="BY32" s="1582" t="s">
        <v>2109</v>
      </c>
      <c r="BZ32" s="1582"/>
      <c r="CA32" s="194"/>
      <c r="CB32" s="193"/>
      <c r="CC32" s="7" t="s">
        <v>2110</v>
      </c>
      <c r="CD32" s="7"/>
      <c r="CE32" s="1582"/>
      <c r="CF32" s="1582"/>
      <c r="CG32" s="1582"/>
      <c r="CH32" s="1582" t="s">
        <v>2109</v>
      </c>
      <c r="CI32" s="1582"/>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579"/>
      <c r="DC32" s="1580"/>
      <c r="DD32" s="1580"/>
      <c r="DE32" s="1580"/>
      <c r="DF32" s="1580"/>
      <c r="DG32" s="1580"/>
      <c r="DH32" s="1580"/>
      <c r="DI32" s="1580"/>
      <c r="DJ32" s="179"/>
      <c r="DK32" s="7" t="s">
        <v>2110</v>
      </c>
      <c r="DL32" s="7"/>
      <c r="DM32" s="1582"/>
      <c r="DN32" s="1582"/>
      <c r="DO32" s="1582"/>
      <c r="DP32" s="1582" t="s">
        <v>2109</v>
      </c>
      <c r="DQ32" s="1582"/>
      <c r="DR32" s="194"/>
      <c r="DS32" s="193"/>
      <c r="DT32" s="7" t="s">
        <v>2110</v>
      </c>
      <c r="DU32" s="7"/>
      <c r="DV32" s="1582"/>
      <c r="DW32" s="1582"/>
      <c r="DX32" s="1582"/>
      <c r="DY32" s="1582" t="s">
        <v>2109</v>
      </c>
      <c r="DZ32" s="1582"/>
      <c r="EA32" s="194"/>
      <c r="EB32" s="193"/>
      <c r="EC32" s="7" t="s">
        <v>2110</v>
      </c>
      <c r="ED32" s="7"/>
      <c r="EE32" s="1582"/>
      <c r="EF32" s="1582"/>
      <c r="EG32" s="1582"/>
      <c r="EH32" s="1582" t="s">
        <v>2109</v>
      </c>
      <c r="EI32" s="1582"/>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579"/>
      <c r="FC32" s="1580"/>
      <c r="FD32" s="1580"/>
      <c r="FE32" s="1580"/>
      <c r="FF32" s="1580"/>
      <c r="FG32" s="1580"/>
      <c r="FH32" s="1580"/>
      <c r="FI32" s="1580"/>
      <c r="FJ32" s="179"/>
      <c r="FK32" s="7" t="s">
        <v>2110</v>
      </c>
      <c r="FL32" s="7"/>
      <c r="FM32" s="1582"/>
      <c r="FN32" s="1582"/>
      <c r="FO32" s="1582"/>
      <c r="FP32" s="1582" t="s">
        <v>2109</v>
      </c>
      <c r="FQ32" s="1582"/>
      <c r="FR32" s="194"/>
      <c r="FS32" s="193"/>
      <c r="FT32" s="7" t="s">
        <v>2110</v>
      </c>
      <c r="FU32" s="7"/>
      <c r="FV32" s="1582"/>
      <c r="FW32" s="1582"/>
      <c r="FX32" s="1582"/>
      <c r="FY32" s="1582" t="s">
        <v>2109</v>
      </c>
      <c r="FZ32" s="1582"/>
      <c r="GA32" s="194"/>
      <c r="GB32" s="193"/>
      <c r="GC32" s="7" t="s">
        <v>2110</v>
      </c>
      <c r="GD32" s="7"/>
      <c r="GE32" s="1582"/>
      <c r="GF32" s="1582"/>
      <c r="GG32" s="1582"/>
      <c r="GH32" s="1582" t="s">
        <v>2109</v>
      </c>
      <c r="GI32" s="1582"/>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238" t="s">
        <v>50</v>
      </c>
      <c r="B37" s="2238"/>
      <c r="C37" s="2238"/>
      <c r="D37" s="2238"/>
      <c r="E37" s="2238"/>
      <c r="F37" s="2238"/>
      <c r="G37" s="2238"/>
      <c r="H37" s="2238"/>
      <c r="I37" s="2238"/>
      <c r="J37" s="2238"/>
      <c r="K37" s="2238"/>
      <c r="L37" s="2238"/>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31"/>
      <c r="AL37" s="231"/>
      <c r="AM37" s="4"/>
      <c r="AS37" s="225"/>
      <c r="BA37" s="2238" t="s">
        <v>50</v>
      </c>
      <c r="BB37" s="2238"/>
      <c r="BC37" s="2238"/>
      <c r="BD37" s="2238"/>
      <c r="BE37" s="2238"/>
      <c r="BF37" s="2238"/>
      <c r="BG37" s="2238"/>
      <c r="BH37" s="2238"/>
      <c r="BI37" s="2238"/>
      <c r="BJ37" s="2238"/>
      <c r="BK37" s="2238"/>
      <c r="BL37" s="2238"/>
      <c r="BM37" s="2238"/>
      <c r="BN37" s="2238"/>
      <c r="BO37" s="2238"/>
      <c r="BP37" s="2238"/>
      <c r="BQ37" s="2238"/>
      <c r="BR37" s="2238"/>
      <c r="BS37" s="2238"/>
      <c r="BT37" s="2238"/>
      <c r="BU37" s="2238"/>
      <c r="BV37" s="2238"/>
      <c r="BW37" s="2238"/>
      <c r="BX37" s="2238"/>
      <c r="BY37" s="2238"/>
      <c r="BZ37" s="2238"/>
      <c r="CA37" s="2238"/>
      <c r="CB37" s="2238"/>
      <c r="CC37" s="2238"/>
      <c r="CD37" s="2238"/>
      <c r="CE37" s="2238"/>
      <c r="CF37" s="2238"/>
      <c r="CG37" s="2238"/>
      <c r="CH37" s="2238"/>
      <c r="CI37" s="2238"/>
      <c r="CJ37" s="2238"/>
      <c r="CK37" s="231"/>
      <c r="CL37" s="231"/>
      <c r="CM37" s="4"/>
      <c r="CS37" s="225"/>
      <c r="DA37" s="2238" t="s">
        <v>50</v>
      </c>
      <c r="DB37" s="2238"/>
      <c r="DC37" s="2238"/>
      <c r="DD37" s="2238"/>
      <c r="DE37" s="2238"/>
      <c r="DF37" s="2238"/>
      <c r="DG37" s="2238"/>
      <c r="DH37" s="2238"/>
      <c r="DI37" s="2238"/>
      <c r="DJ37" s="2238"/>
      <c r="DK37" s="2238"/>
      <c r="DL37" s="2238"/>
      <c r="DM37" s="2238"/>
      <c r="DN37" s="2238"/>
      <c r="DO37" s="2238"/>
      <c r="DP37" s="2238"/>
      <c r="DQ37" s="2238"/>
      <c r="DR37" s="2238"/>
      <c r="DS37" s="2238"/>
      <c r="DT37" s="2238"/>
      <c r="DU37" s="2238"/>
      <c r="DV37" s="2238"/>
      <c r="DW37" s="2238"/>
      <c r="DX37" s="2238"/>
      <c r="DY37" s="2238"/>
      <c r="DZ37" s="2238"/>
      <c r="EA37" s="2238"/>
      <c r="EB37" s="2238"/>
      <c r="EC37" s="2238"/>
      <c r="ED37" s="2238"/>
      <c r="EE37" s="2238"/>
      <c r="EF37" s="2238"/>
      <c r="EG37" s="2238"/>
      <c r="EH37" s="2238"/>
      <c r="EI37" s="2238"/>
      <c r="EJ37" s="2238"/>
      <c r="EK37" s="231"/>
      <c r="EL37" s="231"/>
      <c r="EM37" s="4"/>
      <c r="ES37" s="225"/>
      <c r="FA37" s="2238" t="s">
        <v>50</v>
      </c>
      <c r="FB37" s="2238"/>
      <c r="FC37" s="2238"/>
      <c r="FD37" s="2238"/>
      <c r="FE37" s="2238"/>
      <c r="FF37" s="2238"/>
      <c r="FG37" s="2238"/>
      <c r="FH37" s="2238"/>
      <c r="FI37" s="2238"/>
      <c r="FJ37" s="2238"/>
      <c r="FK37" s="2238"/>
      <c r="FL37" s="2238"/>
      <c r="FM37" s="2238"/>
      <c r="FN37" s="2238"/>
      <c r="FO37" s="2238"/>
      <c r="FP37" s="2238"/>
      <c r="FQ37" s="2238"/>
      <c r="FR37" s="2238"/>
      <c r="FS37" s="2238"/>
      <c r="FT37" s="2238"/>
      <c r="FU37" s="2238"/>
      <c r="FV37" s="2238"/>
      <c r="FW37" s="2238"/>
      <c r="FX37" s="2238"/>
      <c r="FY37" s="2238"/>
      <c r="FZ37" s="2238"/>
      <c r="GA37" s="2238"/>
      <c r="GB37" s="2238"/>
      <c r="GC37" s="2238"/>
      <c r="GD37" s="2238"/>
      <c r="GE37" s="2238"/>
      <c r="GF37" s="2238"/>
      <c r="GG37" s="2238"/>
      <c r="GH37" s="2238"/>
      <c r="GI37" s="2238"/>
      <c r="GJ37" s="2238"/>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611" t="s">
        <v>2262</v>
      </c>
      <c r="C41" s="1612"/>
      <c r="D41" s="1612"/>
      <c r="E41" s="1612"/>
      <c r="F41" s="1612"/>
      <c r="G41" s="1612"/>
      <c r="H41" s="1612"/>
      <c r="I41" s="1612"/>
      <c r="J41" s="1519"/>
      <c r="K41" s="1520"/>
      <c r="L41" s="1520"/>
      <c r="M41" s="1520"/>
      <c r="N41" s="1520"/>
      <c r="O41" s="1520"/>
      <c r="P41" s="1525"/>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611" t="s">
        <v>2262</v>
      </c>
      <c r="BC41" s="1612"/>
      <c r="BD41" s="1612"/>
      <c r="BE41" s="1612"/>
      <c r="BF41" s="1612"/>
      <c r="BG41" s="1612"/>
      <c r="BH41" s="1612"/>
      <c r="BI41" s="1612"/>
      <c r="BJ41" s="1519"/>
      <c r="BK41" s="1520"/>
      <c r="BL41" s="1520"/>
      <c r="BM41" s="1520"/>
      <c r="BN41" s="1520"/>
      <c r="BO41" s="1520"/>
      <c r="BP41" s="1525"/>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611" t="s">
        <v>2262</v>
      </c>
      <c r="DC41" s="1612"/>
      <c r="DD41" s="1612"/>
      <c r="DE41" s="1612"/>
      <c r="DF41" s="1612"/>
      <c r="DG41" s="1612"/>
      <c r="DH41" s="1612"/>
      <c r="DI41" s="1612"/>
      <c r="DJ41" s="1519"/>
      <c r="DK41" s="1520"/>
      <c r="DL41" s="1520"/>
      <c r="DM41" s="1520"/>
      <c r="DN41" s="1520"/>
      <c r="DO41" s="1520"/>
      <c r="DP41" s="1525"/>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611" t="s">
        <v>2262</v>
      </c>
      <c r="FC41" s="1612"/>
      <c r="FD41" s="1612"/>
      <c r="FE41" s="1612"/>
      <c r="FF41" s="1612"/>
      <c r="FG41" s="1612"/>
      <c r="FH41" s="1612"/>
      <c r="FI41" s="1612"/>
      <c r="FJ41" s="1519"/>
      <c r="FK41" s="1520"/>
      <c r="FL41" s="1520"/>
      <c r="FM41" s="1520"/>
      <c r="FN41" s="1520"/>
      <c r="FO41" s="1520"/>
      <c r="FP41" s="1525"/>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577" t="s">
        <v>2267</v>
      </c>
      <c r="C42" s="1578"/>
      <c r="D42" s="1578"/>
      <c r="E42" s="1578"/>
      <c r="F42" s="1578"/>
      <c r="G42" s="1578"/>
      <c r="H42" s="1578"/>
      <c r="I42" s="1653"/>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577" t="s">
        <v>2267</v>
      </c>
      <c r="BC42" s="1578"/>
      <c r="BD42" s="1578"/>
      <c r="BE42" s="1578"/>
      <c r="BF42" s="1578"/>
      <c r="BG42" s="1578"/>
      <c r="BH42" s="1578"/>
      <c r="BI42" s="1653"/>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577" t="s">
        <v>2267</v>
      </c>
      <c r="DC42" s="1578"/>
      <c r="DD42" s="1578"/>
      <c r="DE42" s="1578"/>
      <c r="DF42" s="1578"/>
      <c r="DG42" s="1578"/>
      <c r="DH42" s="1578"/>
      <c r="DI42" s="1653"/>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577" t="s">
        <v>2267</v>
      </c>
      <c r="FC42" s="1578"/>
      <c r="FD42" s="1578"/>
      <c r="FE42" s="1578"/>
      <c r="FF42" s="1578"/>
      <c r="FG42" s="1578"/>
      <c r="FH42" s="1578"/>
      <c r="FI42" s="1653"/>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644" t="s">
        <v>2268</v>
      </c>
      <c r="C43" s="1599"/>
      <c r="D43" s="1599"/>
      <c r="E43" s="1599"/>
      <c r="F43" s="1599"/>
      <c r="G43" s="1599"/>
      <c r="H43" s="1599"/>
      <c r="I43" s="2261"/>
      <c r="J43" s="181"/>
      <c r="K43" s="3" t="s">
        <v>54</v>
      </c>
      <c r="L43" s="3"/>
      <c r="M43" s="3"/>
      <c r="N43" s="3"/>
      <c r="O43" s="3"/>
      <c r="P43" s="3"/>
      <c r="Q43" s="3"/>
      <c r="R43" s="3"/>
      <c r="S43" s="1585" t="s">
        <v>55</v>
      </c>
      <c r="T43" s="1585"/>
      <c r="U43" s="1585"/>
      <c r="V43" s="1585"/>
      <c r="W43" s="1585"/>
      <c r="X43" s="3"/>
      <c r="Y43" s="3"/>
      <c r="Z43" s="1585" t="s">
        <v>56</v>
      </c>
      <c r="AA43" s="1585"/>
      <c r="AB43" s="1585"/>
      <c r="AC43" s="1585"/>
      <c r="AD43" s="1585"/>
      <c r="AE43" s="1585"/>
      <c r="AF43" s="1585"/>
      <c r="AG43" s="1585"/>
      <c r="AH43" s="1585"/>
      <c r="AI43" s="1651"/>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644" t="s">
        <v>2268</v>
      </c>
      <c r="BC43" s="1599"/>
      <c r="BD43" s="1599"/>
      <c r="BE43" s="1599"/>
      <c r="BF43" s="1599"/>
      <c r="BG43" s="1599"/>
      <c r="BH43" s="1599"/>
      <c r="BI43" s="2261"/>
      <c r="BJ43" s="181"/>
      <c r="BK43" s="3" t="s">
        <v>54</v>
      </c>
      <c r="BL43" s="3"/>
      <c r="BM43" s="3"/>
      <c r="BN43" s="3"/>
      <c r="BO43" s="3"/>
      <c r="BP43" s="3"/>
      <c r="BQ43" s="3"/>
      <c r="BR43" s="3"/>
      <c r="BS43" s="1585" t="s">
        <v>55</v>
      </c>
      <c r="BT43" s="1585"/>
      <c r="BU43" s="1585"/>
      <c r="BV43" s="1585"/>
      <c r="BW43" s="1585"/>
      <c r="BX43" s="3"/>
      <c r="BY43" s="3"/>
      <c r="BZ43" s="1585" t="s">
        <v>56</v>
      </c>
      <c r="CA43" s="1585"/>
      <c r="CB43" s="1585"/>
      <c r="CC43" s="1585"/>
      <c r="CD43" s="1585"/>
      <c r="CE43" s="1585"/>
      <c r="CF43" s="1585"/>
      <c r="CG43" s="1585"/>
      <c r="CH43" s="1585"/>
      <c r="CI43" s="1651"/>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644" t="s">
        <v>2268</v>
      </c>
      <c r="DC43" s="1599"/>
      <c r="DD43" s="1599"/>
      <c r="DE43" s="1599"/>
      <c r="DF43" s="1599"/>
      <c r="DG43" s="1599"/>
      <c r="DH43" s="1599"/>
      <c r="DI43" s="2261"/>
      <c r="DJ43" s="181"/>
      <c r="DK43" s="3" t="s">
        <v>54</v>
      </c>
      <c r="DL43" s="3"/>
      <c r="DM43" s="3"/>
      <c r="DN43" s="3"/>
      <c r="DO43" s="3"/>
      <c r="DP43" s="3"/>
      <c r="DQ43" s="3"/>
      <c r="DR43" s="3"/>
      <c r="DS43" s="1585" t="s">
        <v>55</v>
      </c>
      <c r="DT43" s="1585"/>
      <c r="DU43" s="1585"/>
      <c r="DV43" s="1585"/>
      <c r="DW43" s="1585"/>
      <c r="DX43" s="3"/>
      <c r="DY43" s="3"/>
      <c r="DZ43" s="1585" t="s">
        <v>56</v>
      </c>
      <c r="EA43" s="1585"/>
      <c r="EB43" s="1585"/>
      <c r="EC43" s="1585"/>
      <c r="ED43" s="1585"/>
      <c r="EE43" s="1585"/>
      <c r="EF43" s="1585"/>
      <c r="EG43" s="1585"/>
      <c r="EH43" s="1585"/>
      <c r="EI43" s="1651"/>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644" t="s">
        <v>2268</v>
      </c>
      <c r="FC43" s="1599"/>
      <c r="FD43" s="1599"/>
      <c r="FE43" s="1599"/>
      <c r="FF43" s="1599"/>
      <c r="FG43" s="1599"/>
      <c r="FH43" s="1599"/>
      <c r="FI43" s="2261"/>
      <c r="FJ43" s="181"/>
      <c r="FK43" s="3" t="s">
        <v>54</v>
      </c>
      <c r="FL43" s="3"/>
      <c r="FM43" s="3"/>
      <c r="FN43" s="3"/>
      <c r="FO43" s="3"/>
      <c r="FP43" s="3"/>
      <c r="FQ43" s="3"/>
      <c r="FR43" s="3"/>
      <c r="FS43" s="1585" t="s">
        <v>55</v>
      </c>
      <c r="FT43" s="1585"/>
      <c r="FU43" s="1585"/>
      <c r="FV43" s="1585"/>
      <c r="FW43" s="1585"/>
      <c r="FX43" s="3"/>
      <c r="FY43" s="3"/>
      <c r="FZ43" s="1585" t="s">
        <v>56</v>
      </c>
      <c r="GA43" s="1585"/>
      <c r="GB43" s="1585"/>
      <c r="GC43" s="1585"/>
      <c r="GD43" s="1585"/>
      <c r="GE43" s="1585"/>
      <c r="GF43" s="1585"/>
      <c r="GG43" s="1585"/>
      <c r="GH43" s="1585"/>
      <c r="GI43" s="1651"/>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645"/>
      <c r="C44" s="1646"/>
      <c r="D44" s="1646"/>
      <c r="E44" s="1646"/>
      <c r="F44" s="1646"/>
      <c r="G44" s="1646"/>
      <c r="H44" s="1646"/>
      <c r="I44" s="2262"/>
      <c r="J44" s="179"/>
      <c r="K44" s="1587" t="s">
        <v>57</v>
      </c>
      <c r="L44" s="1587"/>
      <c r="M44" s="1587"/>
      <c r="N44" s="1587"/>
      <c r="O44" s="1587"/>
      <c r="P44" s="1587"/>
      <c r="Q44" s="1587"/>
      <c r="R44" s="1587"/>
      <c r="S44" s="7"/>
      <c r="T44" s="7"/>
      <c r="U44" s="1587" t="s">
        <v>58</v>
      </c>
      <c r="V44" s="1587"/>
      <c r="W44" s="1587"/>
      <c r="X44" s="1587"/>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645"/>
      <c r="BC44" s="1646"/>
      <c r="BD44" s="1646"/>
      <c r="BE44" s="1646"/>
      <c r="BF44" s="1646"/>
      <c r="BG44" s="1646"/>
      <c r="BH44" s="1646"/>
      <c r="BI44" s="2262"/>
      <c r="BJ44" s="179"/>
      <c r="BK44" s="1587" t="s">
        <v>57</v>
      </c>
      <c r="BL44" s="1587"/>
      <c r="BM44" s="1587"/>
      <c r="BN44" s="1587"/>
      <c r="BO44" s="1587"/>
      <c r="BP44" s="1587"/>
      <c r="BQ44" s="1587"/>
      <c r="BR44" s="1587"/>
      <c r="BS44" s="7"/>
      <c r="BT44" s="7"/>
      <c r="BU44" s="1587" t="s">
        <v>58</v>
      </c>
      <c r="BV44" s="1587"/>
      <c r="BW44" s="1587"/>
      <c r="BX44" s="1587"/>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645"/>
      <c r="DC44" s="1646"/>
      <c r="DD44" s="1646"/>
      <c r="DE44" s="1646"/>
      <c r="DF44" s="1646"/>
      <c r="DG44" s="1646"/>
      <c r="DH44" s="1646"/>
      <c r="DI44" s="2262"/>
      <c r="DJ44" s="179"/>
      <c r="DK44" s="1587" t="s">
        <v>57</v>
      </c>
      <c r="DL44" s="1587"/>
      <c r="DM44" s="1587"/>
      <c r="DN44" s="1587"/>
      <c r="DO44" s="1587"/>
      <c r="DP44" s="1587"/>
      <c r="DQ44" s="1587"/>
      <c r="DR44" s="1587"/>
      <c r="DS44" s="7"/>
      <c r="DT44" s="7"/>
      <c r="DU44" s="1587" t="s">
        <v>58</v>
      </c>
      <c r="DV44" s="1587"/>
      <c r="DW44" s="1587"/>
      <c r="DX44" s="1587"/>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645"/>
      <c r="FC44" s="1646"/>
      <c r="FD44" s="1646"/>
      <c r="FE44" s="1646"/>
      <c r="FF44" s="1646"/>
      <c r="FG44" s="1646"/>
      <c r="FH44" s="1646"/>
      <c r="FI44" s="2262"/>
      <c r="FJ44" s="179"/>
      <c r="FK44" s="1587" t="s">
        <v>57</v>
      </c>
      <c r="FL44" s="1587"/>
      <c r="FM44" s="1587"/>
      <c r="FN44" s="1587"/>
      <c r="FO44" s="1587"/>
      <c r="FP44" s="1587"/>
      <c r="FQ44" s="1587"/>
      <c r="FR44" s="1587"/>
      <c r="FS44" s="7"/>
      <c r="FT44" s="7"/>
      <c r="FU44" s="1587" t="s">
        <v>58</v>
      </c>
      <c r="FV44" s="1587"/>
      <c r="FW44" s="1587"/>
      <c r="FX44" s="1587"/>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583" t="s">
        <v>2269</v>
      </c>
      <c r="C45" s="1584"/>
      <c r="D45" s="1584"/>
      <c r="E45" s="1584"/>
      <c r="F45" s="1584"/>
      <c r="G45" s="1584"/>
      <c r="H45" s="1584"/>
      <c r="I45" s="2263"/>
      <c r="J45" s="182"/>
      <c r="K45" s="1612" t="s">
        <v>59</v>
      </c>
      <c r="L45" s="1612"/>
      <c r="M45" s="1612"/>
      <c r="N45" s="1612"/>
      <c r="O45" s="1612"/>
      <c r="P45" s="255"/>
      <c r="Q45" s="183"/>
      <c r="R45" s="1584" t="s">
        <v>60</v>
      </c>
      <c r="S45" s="1584"/>
      <c r="T45" s="1584"/>
      <c r="U45" s="1584"/>
      <c r="V45" s="1584"/>
      <c r="W45" s="1584"/>
      <c r="X45" s="183"/>
      <c r="Y45" s="1612" t="s">
        <v>61</v>
      </c>
      <c r="Z45" s="1612"/>
      <c r="AA45" s="1612"/>
      <c r="AB45" s="1612"/>
      <c r="AC45" s="1612"/>
      <c r="AD45" s="1613"/>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583" t="s">
        <v>2269</v>
      </c>
      <c r="BC45" s="1584"/>
      <c r="BD45" s="1584"/>
      <c r="BE45" s="1584"/>
      <c r="BF45" s="1584"/>
      <c r="BG45" s="1584"/>
      <c r="BH45" s="1584"/>
      <c r="BI45" s="2263"/>
      <c r="BJ45" s="182"/>
      <c r="BK45" s="1612" t="s">
        <v>59</v>
      </c>
      <c r="BL45" s="1612"/>
      <c r="BM45" s="1612"/>
      <c r="BN45" s="1612"/>
      <c r="BO45" s="1612"/>
      <c r="BP45" s="255"/>
      <c r="BQ45" s="183"/>
      <c r="BR45" s="1584" t="s">
        <v>60</v>
      </c>
      <c r="BS45" s="1584"/>
      <c r="BT45" s="1584"/>
      <c r="BU45" s="1584"/>
      <c r="BV45" s="1584"/>
      <c r="BW45" s="1584"/>
      <c r="BX45" s="183"/>
      <c r="BY45" s="1612" t="s">
        <v>61</v>
      </c>
      <c r="BZ45" s="1612"/>
      <c r="CA45" s="1612"/>
      <c r="CB45" s="1612"/>
      <c r="CC45" s="1612"/>
      <c r="CD45" s="1613"/>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583" t="s">
        <v>2269</v>
      </c>
      <c r="DC45" s="1584"/>
      <c r="DD45" s="1584"/>
      <c r="DE45" s="1584"/>
      <c r="DF45" s="1584"/>
      <c r="DG45" s="1584"/>
      <c r="DH45" s="1584"/>
      <c r="DI45" s="2263"/>
      <c r="DJ45" s="182"/>
      <c r="DK45" s="1612" t="s">
        <v>59</v>
      </c>
      <c r="DL45" s="1612"/>
      <c r="DM45" s="1612"/>
      <c r="DN45" s="1612"/>
      <c r="DO45" s="1612"/>
      <c r="DP45" s="255"/>
      <c r="DQ45" s="183"/>
      <c r="DR45" s="1584" t="s">
        <v>60</v>
      </c>
      <c r="DS45" s="1584"/>
      <c r="DT45" s="1584"/>
      <c r="DU45" s="1584"/>
      <c r="DV45" s="1584"/>
      <c r="DW45" s="1584"/>
      <c r="DX45" s="183"/>
      <c r="DY45" s="1612" t="s">
        <v>61</v>
      </c>
      <c r="DZ45" s="1612"/>
      <c r="EA45" s="1612"/>
      <c r="EB45" s="1612"/>
      <c r="EC45" s="1612"/>
      <c r="ED45" s="1613"/>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583" t="s">
        <v>2269</v>
      </c>
      <c r="FC45" s="1584"/>
      <c r="FD45" s="1584"/>
      <c r="FE45" s="1584"/>
      <c r="FF45" s="1584"/>
      <c r="FG45" s="1584"/>
      <c r="FH45" s="1584"/>
      <c r="FI45" s="2263"/>
      <c r="FJ45" s="182"/>
      <c r="FK45" s="1612" t="s">
        <v>59</v>
      </c>
      <c r="FL45" s="1612"/>
      <c r="FM45" s="1612"/>
      <c r="FN45" s="1612"/>
      <c r="FO45" s="1612"/>
      <c r="FP45" s="255"/>
      <c r="FQ45" s="183"/>
      <c r="FR45" s="1584" t="s">
        <v>60</v>
      </c>
      <c r="FS45" s="1584"/>
      <c r="FT45" s="1584"/>
      <c r="FU45" s="1584"/>
      <c r="FV45" s="1584"/>
      <c r="FW45" s="1584"/>
      <c r="FX45" s="183"/>
      <c r="FY45" s="1612" t="s">
        <v>61</v>
      </c>
      <c r="FZ45" s="1612"/>
      <c r="GA45" s="1612"/>
      <c r="GB45" s="1612"/>
      <c r="GC45" s="1612"/>
      <c r="GD45" s="1613"/>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611" t="s">
        <v>2270</v>
      </c>
      <c r="C46" s="1612"/>
      <c r="D46" s="1612"/>
      <c r="E46" s="1612"/>
      <c r="F46" s="1612"/>
      <c r="G46" s="1612"/>
      <c r="H46" s="1612"/>
      <c r="I46" s="1613"/>
      <c r="J46" s="182"/>
      <c r="K46" s="1612" t="s">
        <v>62</v>
      </c>
      <c r="L46" s="1612"/>
      <c r="M46" s="1612"/>
      <c r="N46" s="1612"/>
      <c r="O46" s="1612"/>
      <c r="P46" s="255"/>
      <c r="Q46" s="183"/>
      <c r="R46" s="1612" t="s">
        <v>63</v>
      </c>
      <c r="S46" s="1612"/>
      <c r="T46" s="1612"/>
      <c r="U46" s="1612"/>
      <c r="V46" s="1612"/>
      <c r="W46" s="1612"/>
      <c r="X46" s="183"/>
      <c r="Y46" s="1584" t="s">
        <v>64</v>
      </c>
      <c r="Z46" s="1584"/>
      <c r="AA46" s="1584"/>
      <c r="AB46" s="1584"/>
      <c r="AC46" s="1584"/>
      <c r="AD46" s="2263"/>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611" t="s">
        <v>2270</v>
      </c>
      <c r="BC46" s="1612"/>
      <c r="BD46" s="1612"/>
      <c r="BE46" s="1612"/>
      <c r="BF46" s="1612"/>
      <c r="BG46" s="1612"/>
      <c r="BH46" s="1612"/>
      <c r="BI46" s="1613"/>
      <c r="BJ46" s="182"/>
      <c r="BK46" s="1612" t="s">
        <v>62</v>
      </c>
      <c r="BL46" s="1612"/>
      <c r="BM46" s="1612"/>
      <c r="BN46" s="1612"/>
      <c r="BO46" s="1612"/>
      <c r="BP46" s="255"/>
      <c r="BQ46" s="183"/>
      <c r="BR46" s="1612" t="s">
        <v>63</v>
      </c>
      <c r="BS46" s="1612"/>
      <c r="BT46" s="1612"/>
      <c r="BU46" s="1612"/>
      <c r="BV46" s="1612"/>
      <c r="BW46" s="1612"/>
      <c r="BX46" s="183"/>
      <c r="BY46" s="1584" t="s">
        <v>64</v>
      </c>
      <c r="BZ46" s="1584"/>
      <c r="CA46" s="1584"/>
      <c r="CB46" s="1584"/>
      <c r="CC46" s="1584"/>
      <c r="CD46" s="2263"/>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611" t="s">
        <v>2270</v>
      </c>
      <c r="DC46" s="1612"/>
      <c r="DD46" s="1612"/>
      <c r="DE46" s="1612"/>
      <c r="DF46" s="1612"/>
      <c r="DG46" s="1612"/>
      <c r="DH46" s="1612"/>
      <c r="DI46" s="1613"/>
      <c r="DJ46" s="182"/>
      <c r="DK46" s="1612" t="s">
        <v>62</v>
      </c>
      <c r="DL46" s="1612"/>
      <c r="DM46" s="1612"/>
      <c r="DN46" s="1612"/>
      <c r="DO46" s="1612"/>
      <c r="DP46" s="255"/>
      <c r="DQ46" s="183"/>
      <c r="DR46" s="1612" t="s">
        <v>63</v>
      </c>
      <c r="DS46" s="1612"/>
      <c r="DT46" s="1612"/>
      <c r="DU46" s="1612"/>
      <c r="DV46" s="1612"/>
      <c r="DW46" s="1612"/>
      <c r="DX46" s="183"/>
      <c r="DY46" s="1584" t="s">
        <v>64</v>
      </c>
      <c r="DZ46" s="1584"/>
      <c r="EA46" s="1584"/>
      <c r="EB46" s="1584"/>
      <c r="EC46" s="1584"/>
      <c r="ED46" s="2263"/>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611" t="s">
        <v>2270</v>
      </c>
      <c r="FC46" s="1612"/>
      <c r="FD46" s="1612"/>
      <c r="FE46" s="1612"/>
      <c r="FF46" s="1612"/>
      <c r="FG46" s="1612"/>
      <c r="FH46" s="1612"/>
      <c r="FI46" s="1613"/>
      <c r="FJ46" s="182"/>
      <c r="FK46" s="1612" t="s">
        <v>62</v>
      </c>
      <c r="FL46" s="1612"/>
      <c r="FM46" s="1612"/>
      <c r="FN46" s="1612"/>
      <c r="FO46" s="1612"/>
      <c r="FP46" s="255"/>
      <c r="FQ46" s="183"/>
      <c r="FR46" s="1612" t="s">
        <v>63</v>
      </c>
      <c r="FS46" s="1612"/>
      <c r="FT46" s="1612"/>
      <c r="FU46" s="1612"/>
      <c r="FV46" s="1612"/>
      <c r="FW46" s="1612"/>
      <c r="FX46" s="183"/>
      <c r="FY46" s="1584" t="s">
        <v>64</v>
      </c>
      <c r="FZ46" s="1584"/>
      <c r="GA46" s="1584"/>
      <c r="GB46" s="1584"/>
      <c r="GC46" s="1584"/>
      <c r="GD46" s="2263"/>
      <c r="GE46" s="4"/>
      <c r="GG46" s="4"/>
      <c r="GH46" s="4"/>
      <c r="GJ46" s="4"/>
      <c r="GK46" s="4"/>
      <c r="GL46" s="178"/>
      <c r="GM46" s="11"/>
      <c r="GN46" s="252" t="b">
        <v>0</v>
      </c>
      <c r="GO46" s="252" t="b">
        <v>0</v>
      </c>
      <c r="GP46" s="254" t="b">
        <v>0</v>
      </c>
      <c r="GQ46" s="254"/>
      <c r="GR46" s="254"/>
    </row>
    <row r="47" spans="1:200" ht="17.100000000000001" customHeight="1">
      <c r="A47" s="177"/>
      <c r="B47" s="1611" t="s">
        <v>2271</v>
      </c>
      <c r="C47" s="1612"/>
      <c r="D47" s="1612"/>
      <c r="E47" s="1612"/>
      <c r="F47" s="1612"/>
      <c r="G47" s="1612"/>
      <c r="H47" s="1612"/>
      <c r="I47" s="1613"/>
      <c r="J47" s="181"/>
      <c r="K47" s="1584" t="s">
        <v>65</v>
      </c>
      <c r="L47" s="1584"/>
      <c r="M47" s="1584"/>
      <c r="N47" s="1584"/>
      <c r="O47" s="1584"/>
      <c r="P47" s="1584"/>
      <c r="Q47" s="3"/>
      <c r="R47" s="1585" t="s">
        <v>66</v>
      </c>
      <c r="S47" s="1585"/>
      <c r="T47" s="1585"/>
      <c r="U47" s="1585"/>
      <c r="V47" s="1585"/>
      <c r="W47" s="1585"/>
      <c r="X47" s="3"/>
      <c r="Y47" s="1585" t="s">
        <v>67</v>
      </c>
      <c r="Z47" s="1585"/>
      <c r="AA47" s="1585"/>
      <c r="AB47" s="1585"/>
      <c r="AC47" s="1585"/>
      <c r="AD47" s="176"/>
      <c r="AE47" s="2238"/>
      <c r="AF47" s="2238"/>
      <c r="AG47" s="2238"/>
      <c r="AH47" s="2238"/>
      <c r="AI47" s="2238"/>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611" t="s">
        <v>2271</v>
      </c>
      <c r="BC47" s="1612"/>
      <c r="BD47" s="1612"/>
      <c r="BE47" s="1612"/>
      <c r="BF47" s="1612"/>
      <c r="BG47" s="1612"/>
      <c r="BH47" s="1612"/>
      <c r="BI47" s="1613"/>
      <c r="BJ47" s="181"/>
      <c r="BK47" s="1584" t="s">
        <v>65</v>
      </c>
      <c r="BL47" s="1584"/>
      <c r="BM47" s="1584"/>
      <c r="BN47" s="1584"/>
      <c r="BO47" s="1584"/>
      <c r="BP47" s="1584"/>
      <c r="BQ47" s="3"/>
      <c r="BR47" s="1585" t="s">
        <v>66</v>
      </c>
      <c r="BS47" s="1585"/>
      <c r="BT47" s="1585"/>
      <c r="BU47" s="1585"/>
      <c r="BV47" s="1585"/>
      <c r="BW47" s="1585"/>
      <c r="BX47" s="3"/>
      <c r="BY47" s="1585" t="s">
        <v>67</v>
      </c>
      <c r="BZ47" s="1585"/>
      <c r="CA47" s="1585"/>
      <c r="CB47" s="1585"/>
      <c r="CC47" s="1585"/>
      <c r="CD47" s="176"/>
      <c r="CE47" s="2238"/>
      <c r="CF47" s="2238"/>
      <c r="CG47" s="2238"/>
      <c r="CH47" s="2238"/>
      <c r="CI47" s="2238"/>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611" t="s">
        <v>2271</v>
      </c>
      <c r="DC47" s="1612"/>
      <c r="DD47" s="1612"/>
      <c r="DE47" s="1612"/>
      <c r="DF47" s="1612"/>
      <c r="DG47" s="1612"/>
      <c r="DH47" s="1612"/>
      <c r="DI47" s="1613"/>
      <c r="DJ47" s="181"/>
      <c r="DK47" s="1584" t="s">
        <v>65</v>
      </c>
      <c r="DL47" s="1584"/>
      <c r="DM47" s="1584"/>
      <c r="DN47" s="1584"/>
      <c r="DO47" s="1584"/>
      <c r="DP47" s="1584"/>
      <c r="DQ47" s="3"/>
      <c r="DR47" s="1585" t="s">
        <v>66</v>
      </c>
      <c r="DS47" s="1585"/>
      <c r="DT47" s="1585"/>
      <c r="DU47" s="1585"/>
      <c r="DV47" s="1585"/>
      <c r="DW47" s="1585"/>
      <c r="DX47" s="3"/>
      <c r="DY47" s="1585" t="s">
        <v>67</v>
      </c>
      <c r="DZ47" s="1585"/>
      <c r="EA47" s="1585"/>
      <c r="EB47" s="1585"/>
      <c r="EC47" s="1585"/>
      <c r="ED47" s="176"/>
      <c r="EE47" s="2238"/>
      <c r="EF47" s="2238"/>
      <c r="EG47" s="2238"/>
      <c r="EH47" s="2238"/>
      <c r="EI47" s="2238"/>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611" t="s">
        <v>2271</v>
      </c>
      <c r="FC47" s="1612"/>
      <c r="FD47" s="1612"/>
      <c r="FE47" s="1612"/>
      <c r="FF47" s="1612"/>
      <c r="FG47" s="1612"/>
      <c r="FH47" s="1612"/>
      <c r="FI47" s="1613"/>
      <c r="FJ47" s="181"/>
      <c r="FK47" s="1584" t="s">
        <v>65</v>
      </c>
      <c r="FL47" s="1584"/>
      <c r="FM47" s="1584"/>
      <c r="FN47" s="1584"/>
      <c r="FO47" s="1584"/>
      <c r="FP47" s="1584"/>
      <c r="FQ47" s="3"/>
      <c r="FR47" s="1585" t="s">
        <v>66</v>
      </c>
      <c r="FS47" s="1585"/>
      <c r="FT47" s="1585"/>
      <c r="FU47" s="1585"/>
      <c r="FV47" s="1585"/>
      <c r="FW47" s="1585"/>
      <c r="FX47" s="3"/>
      <c r="FY47" s="1585" t="s">
        <v>67</v>
      </c>
      <c r="FZ47" s="1585"/>
      <c r="GA47" s="1585"/>
      <c r="GB47" s="1585"/>
      <c r="GC47" s="1585"/>
      <c r="GD47" s="176"/>
      <c r="GE47" s="2238"/>
      <c r="GF47" s="2238"/>
      <c r="GG47" s="2238"/>
      <c r="GH47" s="2238"/>
      <c r="GI47" s="2238"/>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611" t="s">
        <v>2272</v>
      </c>
      <c r="C48" s="1612"/>
      <c r="D48" s="1612"/>
      <c r="E48" s="1612"/>
      <c r="F48" s="1612"/>
      <c r="G48" s="1612"/>
      <c r="H48" s="1612"/>
      <c r="I48" s="1613"/>
      <c r="J48" s="182"/>
      <c r="K48" s="1612" t="s">
        <v>68</v>
      </c>
      <c r="L48" s="1612"/>
      <c r="M48" s="1612"/>
      <c r="N48" s="1612"/>
      <c r="O48" s="1612"/>
      <c r="P48" s="2264"/>
      <c r="Q48" s="189"/>
      <c r="R48" s="1612" t="s">
        <v>69</v>
      </c>
      <c r="S48" s="1612"/>
      <c r="T48" s="1612"/>
      <c r="U48" s="1612"/>
      <c r="V48" s="1612"/>
      <c r="W48" s="183"/>
      <c r="X48" s="189"/>
      <c r="Y48" s="1612" t="s">
        <v>70</v>
      </c>
      <c r="Z48" s="1612"/>
      <c r="AA48" s="1612"/>
      <c r="AB48" s="1612"/>
      <c r="AC48" s="1612"/>
      <c r="AD48" s="183"/>
      <c r="AE48" s="191"/>
      <c r="AF48" s="1585" t="s">
        <v>71</v>
      </c>
      <c r="AG48" s="1585"/>
      <c r="AH48" s="1585"/>
      <c r="AI48" s="1585"/>
      <c r="AJ48" s="1585"/>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611" t="s">
        <v>2272</v>
      </c>
      <c r="BC48" s="1612"/>
      <c r="BD48" s="1612"/>
      <c r="BE48" s="1612"/>
      <c r="BF48" s="1612"/>
      <c r="BG48" s="1612"/>
      <c r="BH48" s="1612"/>
      <c r="BI48" s="1613"/>
      <c r="BJ48" s="182"/>
      <c r="BK48" s="1612" t="s">
        <v>68</v>
      </c>
      <c r="BL48" s="1612"/>
      <c r="BM48" s="1612"/>
      <c r="BN48" s="1612"/>
      <c r="BO48" s="1612"/>
      <c r="BP48" s="2264"/>
      <c r="BQ48" s="189"/>
      <c r="BR48" s="1612" t="s">
        <v>69</v>
      </c>
      <c r="BS48" s="1612"/>
      <c r="BT48" s="1612"/>
      <c r="BU48" s="1612"/>
      <c r="BV48" s="1612"/>
      <c r="BW48" s="183"/>
      <c r="BX48" s="189"/>
      <c r="BY48" s="1612" t="s">
        <v>70</v>
      </c>
      <c r="BZ48" s="1612"/>
      <c r="CA48" s="1612"/>
      <c r="CB48" s="1612"/>
      <c r="CC48" s="1612"/>
      <c r="CD48" s="183"/>
      <c r="CE48" s="191"/>
      <c r="CF48" s="1585" t="s">
        <v>71</v>
      </c>
      <c r="CG48" s="1585"/>
      <c r="CH48" s="1585"/>
      <c r="CI48" s="1585"/>
      <c r="CJ48" s="1585"/>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611" t="s">
        <v>2272</v>
      </c>
      <c r="DC48" s="1612"/>
      <c r="DD48" s="1612"/>
      <c r="DE48" s="1612"/>
      <c r="DF48" s="1612"/>
      <c r="DG48" s="1612"/>
      <c r="DH48" s="1612"/>
      <c r="DI48" s="1613"/>
      <c r="DJ48" s="182"/>
      <c r="DK48" s="1612" t="s">
        <v>68</v>
      </c>
      <c r="DL48" s="1612"/>
      <c r="DM48" s="1612"/>
      <c r="DN48" s="1612"/>
      <c r="DO48" s="1612"/>
      <c r="DP48" s="2264"/>
      <c r="DQ48" s="189"/>
      <c r="DR48" s="1612" t="s">
        <v>69</v>
      </c>
      <c r="DS48" s="1612"/>
      <c r="DT48" s="1612"/>
      <c r="DU48" s="1612"/>
      <c r="DV48" s="1612"/>
      <c r="DW48" s="183"/>
      <c r="DX48" s="189"/>
      <c r="DY48" s="1612" t="s">
        <v>70</v>
      </c>
      <c r="DZ48" s="1612"/>
      <c r="EA48" s="1612"/>
      <c r="EB48" s="1612"/>
      <c r="EC48" s="1612"/>
      <c r="ED48" s="183"/>
      <c r="EE48" s="191"/>
      <c r="EF48" s="1585" t="s">
        <v>71</v>
      </c>
      <c r="EG48" s="1585"/>
      <c r="EH48" s="1585"/>
      <c r="EI48" s="1585"/>
      <c r="EJ48" s="1585"/>
      <c r="EK48" s="232"/>
      <c r="EL48" s="205"/>
      <c r="EM48" s="11"/>
      <c r="EN48" s="252" t="b">
        <v>0</v>
      </c>
      <c r="EO48" s="252" t="b">
        <v>0</v>
      </c>
      <c r="EP48" s="254" t="b">
        <v>0</v>
      </c>
      <c r="EQ48" s="254" t="b">
        <v>0</v>
      </c>
      <c r="ER48" s="254"/>
      <c r="ES48" s="225">
        <f>COUNTIF(EN48:EQ48, TRUE)</f>
        <v>0</v>
      </c>
      <c r="ET48" s="224" t="str">
        <f>IF(AND($J41&lt;&gt;"",COUNTIF(EN48:EQ48,TRUE)=0),"未入力です。","")</f>
        <v/>
      </c>
      <c r="FA48" s="177"/>
      <c r="FB48" s="1611" t="s">
        <v>2272</v>
      </c>
      <c r="FC48" s="1612"/>
      <c r="FD48" s="1612"/>
      <c r="FE48" s="1612"/>
      <c r="FF48" s="1612"/>
      <c r="FG48" s="1612"/>
      <c r="FH48" s="1612"/>
      <c r="FI48" s="1613"/>
      <c r="FJ48" s="182"/>
      <c r="FK48" s="1612" t="s">
        <v>68</v>
      </c>
      <c r="FL48" s="1612"/>
      <c r="FM48" s="1612"/>
      <c r="FN48" s="1612"/>
      <c r="FO48" s="1612"/>
      <c r="FP48" s="2264"/>
      <c r="FQ48" s="189"/>
      <c r="FR48" s="1612" t="s">
        <v>69</v>
      </c>
      <c r="FS48" s="1612"/>
      <c r="FT48" s="1612"/>
      <c r="FU48" s="1612"/>
      <c r="FV48" s="1612"/>
      <c r="FW48" s="183"/>
      <c r="FX48" s="189"/>
      <c r="FY48" s="1612" t="s">
        <v>70</v>
      </c>
      <c r="FZ48" s="1612"/>
      <c r="GA48" s="1612"/>
      <c r="GB48" s="1612"/>
      <c r="GC48" s="1612"/>
      <c r="GD48" s="183"/>
      <c r="GE48" s="191"/>
      <c r="GF48" s="1585" t="s">
        <v>71</v>
      </c>
      <c r="GG48" s="1585"/>
      <c r="GH48" s="1585"/>
      <c r="GI48" s="1585"/>
      <c r="GJ48" s="1585"/>
      <c r="GK48" s="232"/>
      <c r="GL48" s="205"/>
      <c r="GM48" s="11"/>
      <c r="GN48" s="252" t="b">
        <v>0</v>
      </c>
      <c r="GO48" s="252" t="b">
        <v>0</v>
      </c>
      <c r="GP48" s="254" t="b">
        <v>0</v>
      </c>
      <c r="GQ48" s="254" t="b">
        <v>0</v>
      </c>
      <c r="GR48" s="254"/>
    </row>
    <row r="49" spans="1:200" ht="20.100000000000001" customHeight="1">
      <c r="A49" s="177"/>
      <c r="B49" s="1611" t="s">
        <v>2273</v>
      </c>
      <c r="C49" s="1612"/>
      <c r="D49" s="1612"/>
      <c r="E49" s="1612"/>
      <c r="F49" s="1612"/>
      <c r="G49" s="1612"/>
      <c r="H49" s="1612"/>
      <c r="I49" s="1613"/>
      <c r="J49" s="1532"/>
      <c r="K49" s="1523"/>
      <c r="L49" s="1523"/>
      <c r="M49" s="1523"/>
      <c r="N49" s="1523"/>
      <c r="O49" s="183" t="s">
        <v>72</v>
      </c>
      <c r="P49" s="183"/>
      <c r="Q49" s="1522"/>
      <c r="R49" s="1523"/>
      <c r="S49" s="1523"/>
      <c r="T49" s="1523"/>
      <c r="U49" s="1523"/>
      <c r="V49" s="183" t="s">
        <v>72</v>
      </c>
      <c r="W49" s="183"/>
      <c r="X49" s="1522"/>
      <c r="Y49" s="1523"/>
      <c r="Z49" s="1523"/>
      <c r="AA49" s="1523"/>
      <c r="AB49" s="1523"/>
      <c r="AC49" s="183" t="s">
        <v>72</v>
      </c>
      <c r="AD49" s="183"/>
      <c r="AE49" s="1522"/>
      <c r="AF49" s="1523"/>
      <c r="AG49" s="1523"/>
      <c r="AH49" s="1523"/>
      <c r="AI49" s="1523"/>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611" t="s">
        <v>2273</v>
      </c>
      <c r="BC49" s="1612"/>
      <c r="BD49" s="1612"/>
      <c r="BE49" s="1612"/>
      <c r="BF49" s="1612"/>
      <c r="BG49" s="1612"/>
      <c r="BH49" s="1612"/>
      <c r="BI49" s="1613"/>
      <c r="BJ49" s="1532"/>
      <c r="BK49" s="1523"/>
      <c r="BL49" s="1523"/>
      <c r="BM49" s="1523"/>
      <c r="BN49" s="1523"/>
      <c r="BO49" s="183" t="s">
        <v>72</v>
      </c>
      <c r="BP49" s="183"/>
      <c r="BQ49" s="1522"/>
      <c r="BR49" s="1523"/>
      <c r="BS49" s="1523"/>
      <c r="BT49" s="1523"/>
      <c r="BU49" s="1523"/>
      <c r="BV49" s="183" t="s">
        <v>72</v>
      </c>
      <c r="BW49" s="183"/>
      <c r="BX49" s="1522"/>
      <c r="BY49" s="1523"/>
      <c r="BZ49" s="1523"/>
      <c r="CA49" s="1523"/>
      <c r="CB49" s="1523"/>
      <c r="CC49" s="183" t="s">
        <v>72</v>
      </c>
      <c r="CD49" s="183"/>
      <c r="CE49" s="1522"/>
      <c r="CF49" s="1523"/>
      <c r="CG49" s="1523"/>
      <c r="CH49" s="1523"/>
      <c r="CI49" s="1523"/>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611" t="s">
        <v>2273</v>
      </c>
      <c r="DC49" s="1612"/>
      <c r="DD49" s="1612"/>
      <c r="DE49" s="1612"/>
      <c r="DF49" s="1612"/>
      <c r="DG49" s="1612"/>
      <c r="DH49" s="1612"/>
      <c r="DI49" s="1613"/>
      <c r="DJ49" s="1532"/>
      <c r="DK49" s="1523"/>
      <c r="DL49" s="1523"/>
      <c r="DM49" s="1523"/>
      <c r="DN49" s="1523"/>
      <c r="DO49" s="183" t="s">
        <v>72</v>
      </c>
      <c r="DP49" s="183"/>
      <c r="DQ49" s="1522"/>
      <c r="DR49" s="1523"/>
      <c r="DS49" s="1523"/>
      <c r="DT49" s="1523"/>
      <c r="DU49" s="1523"/>
      <c r="DV49" s="183" t="s">
        <v>72</v>
      </c>
      <c r="DW49" s="183"/>
      <c r="DX49" s="1522"/>
      <c r="DY49" s="1523"/>
      <c r="DZ49" s="1523"/>
      <c r="EA49" s="1523"/>
      <c r="EB49" s="1523"/>
      <c r="EC49" s="183" t="s">
        <v>72</v>
      </c>
      <c r="ED49" s="183"/>
      <c r="EE49" s="1522"/>
      <c r="EF49" s="1523"/>
      <c r="EG49" s="1523"/>
      <c r="EH49" s="1523"/>
      <c r="EI49" s="1523"/>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611" t="s">
        <v>2273</v>
      </c>
      <c r="FC49" s="1612"/>
      <c r="FD49" s="1612"/>
      <c r="FE49" s="1612"/>
      <c r="FF49" s="1612"/>
      <c r="FG49" s="1612"/>
      <c r="FH49" s="1612"/>
      <c r="FI49" s="1613"/>
      <c r="FJ49" s="1532"/>
      <c r="FK49" s="1523"/>
      <c r="FL49" s="1523"/>
      <c r="FM49" s="1523"/>
      <c r="FN49" s="1523"/>
      <c r="FO49" s="183" t="s">
        <v>72</v>
      </c>
      <c r="FP49" s="183"/>
      <c r="FQ49" s="1522"/>
      <c r="FR49" s="1523"/>
      <c r="FS49" s="1523"/>
      <c r="FT49" s="1523"/>
      <c r="FU49" s="1523"/>
      <c r="FV49" s="183" t="s">
        <v>72</v>
      </c>
      <c r="FW49" s="183"/>
      <c r="FX49" s="1522"/>
      <c r="FY49" s="1523"/>
      <c r="FZ49" s="1523"/>
      <c r="GA49" s="1523"/>
      <c r="GB49" s="1523"/>
      <c r="GC49" s="183" t="s">
        <v>72</v>
      </c>
      <c r="GD49" s="183"/>
      <c r="GE49" s="1522"/>
      <c r="GF49" s="1523"/>
      <c r="GG49" s="1523"/>
      <c r="GH49" s="1523"/>
      <c r="GI49" s="1523"/>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676" t="s">
        <v>2274</v>
      </c>
      <c r="C50" s="1676"/>
      <c r="D50" s="1676"/>
      <c r="E50" s="1676"/>
      <c r="F50" s="1676"/>
      <c r="G50" s="1676"/>
      <c r="H50" s="1676"/>
      <c r="I50" s="1676"/>
      <c r="J50" s="1532"/>
      <c r="K50" s="1523"/>
      <c r="L50" s="1523"/>
      <c r="M50" s="1523"/>
      <c r="N50" s="1523"/>
      <c r="O50" s="183" t="s">
        <v>47</v>
      </c>
      <c r="P50" s="183"/>
      <c r="Q50" s="1522"/>
      <c r="R50" s="1523"/>
      <c r="S50" s="1523"/>
      <c r="T50" s="1523"/>
      <c r="U50" s="1523"/>
      <c r="V50" s="183" t="s">
        <v>47</v>
      </c>
      <c r="W50" s="183"/>
      <c r="X50" s="1522"/>
      <c r="Y50" s="1523"/>
      <c r="Z50" s="1523"/>
      <c r="AA50" s="1523"/>
      <c r="AB50" s="1523"/>
      <c r="AC50" s="183" t="s">
        <v>47</v>
      </c>
      <c r="AD50" s="183"/>
      <c r="AE50" s="1522"/>
      <c r="AF50" s="1523"/>
      <c r="AG50" s="1523"/>
      <c r="AH50" s="1523"/>
      <c r="AI50" s="1523"/>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676" t="s">
        <v>2274</v>
      </c>
      <c r="BC50" s="1676"/>
      <c r="BD50" s="1676"/>
      <c r="BE50" s="1676"/>
      <c r="BF50" s="1676"/>
      <c r="BG50" s="1676"/>
      <c r="BH50" s="1676"/>
      <c r="BI50" s="1676"/>
      <c r="BJ50" s="1532"/>
      <c r="BK50" s="1523"/>
      <c r="BL50" s="1523"/>
      <c r="BM50" s="1523"/>
      <c r="BN50" s="1523"/>
      <c r="BO50" s="183" t="s">
        <v>47</v>
      </c>
      <c r="BP50" s="183"/>
      <c r="BQ50" s="1522"/>
      <c r="BR50" s="1523"/>
      <c r="BS50" s="1523"/>
      <c r="BT50" s="1523"/>
      <c r="BU50" s="1523"/>
      <c r="BV50" s="183" t="s">
        <v>47</v>
      </c>
      <c r="BW50" s="183"/>
      <c r="BX50" s="1522"/>
      <c r="BY50" s="1523"/>
      <c r="BZ50" s="1523"/>
      <c r="CA50" s="1523"/>
      <c r="CB50" s="1523"/>
      <c r="CC50" s="183" t="s">
        <v>47</v>
      </c>
      <c r="CD50" s="183"/>
      <c r="CE50" s="1522"/>
      <c r="CF50" s="1523"/>
      <c r="CG50" s="1523"/>
      <c r="CH50" s="1523"/>
      <c r="CI50" s="1523"/>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676" t="s">
        <v>2274</v>
      </c>
      <c r="DC50" s="1676"/>
      <c r="DD50" s="1676"/>
      <c r="DE50" s="1676"/>
      <c r="DF50" s="1676"/>
      <c r="DG50" s="1676"/>
      <c r="DH50" s="1676"/>
      <c r="DI50" s="1676"/>
      <c r="DJ50" s="1532"/>
      <c r="DK50" s="1523"/>
      <c r="DL50" s="1523"/>
      <c r="DM50" s="1523"/>
      <c r="DN50" s="1523"/>
      <c r="DO50" s="183" t="s">
        <v>47</v>
      </c>
      <c r="DP50" s="183"/>
      <c r="DQ50" s="1522"/>
      <c r="DR50" s="1523"/>
      <c r="DS50" s="1523"/>
      <c r="DT50" s="1523"/>
      <c r="DU50" s="1523"/>
      <c r="DV50" s="183" t="s">
        <v>47</v>
      </c>
      <c r="DW50" s="183"/>
      <c r="DX50" s="1522"/>
      <c r="DY50" s="1523"/>
      <c r="DZ50" s="1523"/>
      <c r="EA50" s="1523"/>
      <c r="EB50" s="1523"/>
      <c r="EC50" s="183" t="s">
        <v>47</v>
      </c>
      <c r="ED50" s="183"/>
      <c r="EE50" s="1522"/>
      <c r="EF50" s="1523"/>
      <c r="EG50" s="1523"/>
      <c r="EH50" s="1523"/>
      <c r="EI50" s="1523"/>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676" t="s">
        <v>2274</v>
      </c>
      <c r="FC50" s="1676"/>
      <c r="FD50" s="1676"/>
      <c r="FE50" s="1676"/>
      <c r="FF50" s="1676"/>
      <c r="FG50" s="1676"/>
      <c r="FH50" s="1676"/>
      <c r="FI50" s="1676"/>
      <c r="FJ50" s="1532"/>
      <c r="FK50" s="1523"/>
      <c r="FL50" s="1523"/>
      <c r="FM50" s="1523"/>
      <c r="FN50" s="1523"/>
      <c r="FO50" s="183" t="s">
        <v>47</v>
      </c>
      <c r="FP50" s="183"/>
      <c r="FQ50" s="1522"/>
      <c r="FR50" s="1523"/>
      <c r="FS50" s="1523"/>
      <c r="FT50" s="1523"/>
      <c r="FU50" s="1523"/>
      <c r="FV50" s="183" t="s">
        <v>47</v>
      </c>
      <c r="FW50" s="183"/>
      <c r="FX50" s="1522"/>
      <c r="FY50" s="1523"/>
      <c r="FZ50" s="1523"/>
      <c r="GA50" s="1523"/>
      <c r="GB50" s="1523"/>
      <c r="GC50" s="183" t="s">
        <v>47</v>
      </c>
      <c r="GD50" s="183"/>
      <c r="GE50" s="1522"/>
      <c r="GF50" s="1523"/>
      <c r="GG50" s="1523"/>
      <c r="GH50" s="1523"/>
      <c r="GI50" s="1523"/>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611" t="s">
        <v>2262</v>
      </c>
      <c r="C53" s="1612"/>
      <c r="D53" s="1612"/>
      <c r="E53" s="1612"/>
      <c r="F53" s="1612"/>
      <c r="G53" s="1612"/>
      <c r="H53" s="1612"/>
      <c r="I53" s="1612"/>
      <c r="J53" s="1519"/>
      <c r="K53" s="1520"/>
      <c r="L53" s="1520"/>
      <c r="M53" s="1520"/>
      <c r="N53" s="1520"/>
      <c r="O53" s="1520"/>
      <c r="P53" s="1525"/>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611" t="s">
        <v>2262</v>
      </c>
      <c r="BC53" s="1612"/>
      <c r="BD53" s="1612"/>
      <c r="BE53" s="1612"/>
      <c r="BF53" s="1612"/>
      <c r="BG53" s="1612"/>
      <c r="BH53" s="1612"/>
      <c r="BI53" s="1612"/>
      <c r="BJ53" s="1519"/>
      <c r="BK53" s="1520"/>
      <c r="BL53" s="1520"/>
      <c r="BM53" s="1520"/>
      <c r="BN53" s="1520"/>
      <c r="BO53" s="1520"/>
      <c r="BP53" s="1525"/>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611" t="s">
        <v>2262</v>
      </c>
      <c r="DC53" s="1612"/>
      <c r="DD53" s="1612"/>
      <c r="DE53" s="1612"/>
      <c r="DF53" s="1612"/>
      <c r="DG53" s="1612"/>
      <c r="DH53" s="1612"/>
      <c r="DI53" s="1612"/>
      <c r="DJ53" s="1519"/>
      <c r="DK53" s="1520"/>
      <c r="DL53" s="1520"/>
      <c r="DM53" s="1520"/>
      <c r="DN53" s="1520"/>
      <c r="DO53" s="1520"/>
      <c r="DP53" s="1525"/>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611" t="s">
        <v>2262</v>
      </c>
      <c r="FC53" s="1612"/>
      <c r="FD53" s="1612"/>
      <c r="FE53" s="1612"/>
      <c r="FF53" s="1612"/>
      <c r="FG53" s="1612"/>
      <c r="FH53" s="1612"/>
      <c r="FI53" s="1612"/>
      <c r="FJ53" s="1519"/>
      <c r="FK53" s="1520"/>
      <c r="FL53" s="1520"/>
      <c r="FM53" s="1520"/>
      <c r="FN53" s="1520"/>
      <c r="FO53" s="1520"/>
      <c r="FP53" s="1525"/>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577" t="s">
        <v>2267</v>
      </c>
      <c r="C54" s="1578"/>
      <c r="D54" s="1578"/>
      <c r="E54" s="1578"/>
      <c r="F54" s="1578"/>
      <c r="G54" s="1578"/>
      <c r="H54" s="1578"/>
      <c r="I54" s="1653"/>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577" t="s">
        <v>2267</v>
      </c>
      <c r="BC54" s="1578"/>
      <c r="BD54" s="1578"/>
      <c r="BE54" s="1578"/>
      <c r="BF54" s="1578"/>
      <c r="BG54" s="1578"/>
      <c r="BH54" s="1578"/>
      <c r="BI54" s="1653"/>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577" t="s">
        <v>2267</v>
      </c>
      <c r="DC54" s="1578"/>
      <c r="DD54" s="1578"/>
      <c r="DE54" s="1578"/>
      <c r="DF54" s="1578"/>
      <c r="DG54" s="1578"/>
      <c r="DH54" s="1578"/>
      <c r="DI54" s="1653"/>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577" t="s">
        <v>2267</v>
      </c>
      <c r="FC54" s="1578"/>
      <c r="FD54" s="1578"/>
      <c r="FE54" s="1578"/>
      <c r="FF54" s="1578"/>
      <c r="FG54" s="1578"/>
      <c r="FH54" s="1578"/>
      <c r="FI54" s="1653"/>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644" t="s">
        <v>2268</v>
      </c>
      <c r="C55" s="1599"/>
      <c r="D55" s="1599"/>
      <c r="E55" s="1599"/>
      <c r="F55" s="1599"/>
      <c r="G55" s="1599"/>
      <c r="H55" s="1599"/>
      <c r="I55" s="2261"/>
      <c r="J55" s="181"/>
      <c r="K55" s="3" t="s">
        <v>54</v>
      </c>
      <c r="L55" s="3"/>
      <c r="M55" s="3"/>
      <c r="N55" s="3"/>
      <c r="O55" s="3"/>
      <c r="P55" s="3"/>
      <c r="Q55" s="3"/>
      <c r="R55" s="3"/>
      <c r="S55" s="2240" t="s">
        <v>2435</v>
      </c>
      <c r="T55" s="2240"/>
      <c r="U55" s="2240"/>
      <c r="V55" s="2240"/>
      <c r="W55" s="2240"/>
      <c r="X55" s="3"/>
      <c r="Y55" s="3"/>
      <c r="Z55" s="1585" t="s">
        <v>56</v>
      </c>
      <c r="AA55" s="1585"/>
      <c r="AB55" s="1585"/>
      <c r="AC55" s="1585"/>
      <c r="AD55" s="1585"/>
      <c r="AE55" s="1585"/>
      <c r="AF55" s="1585"/>
      <c r="AG55" s="1585"/>
      <c r="AH55" s="1585"/>
      <c r="AI55" s="1651"/>
      <c r="AJ55" s="4"/>
      <c r="AK55" s="4"/>
      <c r="AL55" s="178"/>
      <c r="AN55" s="6" t="b">
        <v>0</v>
      </c>
      <c r="AO55" s="6" t="b">
        <v>0</v>
      </c>
      <c r="AP55" s="6" t="b">
        <v>0</v>
      </c>
      <c r="AS55" s="225"/>
      <c r="BA55" s="177"/>
      <c r="BB55" s="1644" t="s">
        <v>2268</v>
      </c>
      <c r="BC55" s="1599"/>
      <c r="BD55" s="1599"/>
      <c r="BE55" s="1599"/>
      <c r="BF55" s="1599"/>
      <c r="BG55" s="1599"/>
      <c r="BH55" s="1599"/>
      <c r="BI55" s="2261"/>
      <c r="BJ55" s="181"/>
      <c r="BK55" s="3" t="s">
        <v>54</v>
      </c>
      <c r="BL55" s="3"/>
      <c r="BM55" s="3"/>
      <c r="BN55" s="3"/>
      <c r="BO55" s="3"/>
      <c r="BP55" s="3"/>
      <c r="BQ55" s="3"/>
      <c r="BR55" s="3"/>
      <c r="BS55" s="2240" t="s">
        <v>2435</v>
      </c>
      <c r="BT55" s="2240"/>
      <c r="BU55" s="2240"/>
      <c r="BV55" s="2240"/>
      <c r="BW55" s="2240"/>
      <c r="BX55" s="3"/>
      <c r="BY55" s="3"/>
      <c r="BZ55" s="1585" t="s">
        <v>56</v>
      </c>
      <c r="CA55" s="1585"/>
      <c r="CB55" s="1585"/>
      <c r="CC55" s="1585"/>
      <c r="CD55" s="1585"/>
      <c r="CE55" s="1585"/>
      <c r="CF55" s="1585"/>
      <c r="CG55" s="1585"/>
      <c r="CH55" s="1585"/>
      <c r="CI55" s="1651"/>
      <c r="CJ55" s="4"/>
      <c r="CK55" s="4"/>
      <c r="CL55" s="178"/>
      <c r="CN55" s="6" t="b">
        <v>0</v>
      </c>
      <c r="CO55" s="6" t="b">
        <v>0</v>
      </c>
      <c r="CP55" s="6" t="b">
        <v>0</v>
      </c>
      <c r="CS55" s="225"/>
      <c r="DA55" s="177"/>
      <c r="DB55" s="1644" t="s">
        <v>2268</v>
      </c>
      <c r="DC55" s="1599"/>
      <c r="DD55" s="1599"/>
      <c r="DE55" s="1599"/>
      <c r="DF55" s="1599"/>
      <c r="DG55" s="1599"/>
      <c r="DH55" s="1599"/>
      <c r="DI55" s="2261"/>
      <c r="DJ55" s="181"/>
      <c r="DK55" s="3" t="s">
        <v>54</v>
      </c>
      <c r="DL55" s="3"/>
      <c r="DM55" s="3"/>
      <c r="DN55" s="3"/>
      <c r="DO55" s="3"/>
      <c r="DP55" s="3"/>
      <c r="DQ55" s="3"/>
      <c r="DR55" s="3"/>
      <c r="DS55" s="2240" t="s">
        <v>2435</v>
      </c>
      <c r="DT55" s="2240"/>
      <c r="DU55" s="2240"/>
      <c r="DV55" s="2240"/>
      <c r="DW55" s="2240"/>
      <c r="DX55" s="3"/>
      <c r="DY55" s="3"/>
      <c r="DZ55" s="1585" t="s">
        <v>56</v>
      </c>
      <c r="EA55" s="1585"/>
      <c r="EB55" s="1585"/>
      <c r="EC55" s="1585"/>
      <c r="ED55" s="1585"/>
      <c r="EE55" s="1585"/>
      <c r="EF55" s="1585"/>
      <c r="EG55" s="1585"/>
      <c r="EH55" s="1585"/>
      <c r="EI55" s="1651"/>
      <c r="EJ55" s="4"/>
      <c r="EK55" s="4"/>
      <c r="EL55" s="178"/>
      <c r="EN55" s="6" t="b">
        <v>0</v>
      </c>
      <c r="EO55" s="6" t="b">
        <v>0</v>
      </c>
      <c r="EP55" s="6" t="b">
        <v>0</v>
      </c>
      <c r="ES55" s="225"/>
      <c r="FA55" s="177"/>
      <c r="FB55" s="1644" t="s">
        <v>2268</v>
      </c>
      <c r="FC55" s="1599"/>
      <c r="FD55" s="1599"/>
      <c r="FE55" s="1599"/>
      <c r="FF55" s="1599"/>
      <c r="FG55" s="1599"/>
      <c r="FH55" s="1599"/>
      <c r="FI55" s="2261"/>
      <c r="FJ55" s="181"/>
      <c r="FK55" s="3" t="s">
        <v>54</v>
      </c>
      <c r="FL55" s="3"/>
      <c r="FM55" s="3"/>
      <c r="FN55" s="3"/>
      <c r="FO55" s="3"/>
      <c r="FP55" s="3"/>
      <c r="FQ55" s="3"/>
      <c r="FR55" s="3"/>
      <c r="FS55" s="2240" t="s">
        <v>2435</v>
      </c>
      <c r="FT55" s="2240"/>
      <c r="FU55" s="2240"/>
      <c r="FV55" s="2240"/>
      <c r="FW55" s="2240"/>
      <c r="FX55" s="3"/>
      <c r="FY55" s="3"/>
      <c r="FZ55" s="1585" t="s">
        <v>56</v>
      </c>
      <c r="GA55" s="1585"/>
      <c r="GB55" s="1585"/>
      <c r="GC55" s="1585"/>
      <c r="GD55" s="1585"/>
      <c r="GE55" s="1585"/>
      <c r="GF55" s="1585"/>
      <c r="GG55" s="1585"/>
      <c r="GH55" s="1585"/>
      <c r="GI55" s="1651"/>
      <c r="GJ55" s="4"/>
      <c r="GK55" s="4"/>
      <c r="GL55" s="178"/>
      <c r="GN55" s="6" t="b">
        <v>0</v>
      </c>
      <c r="GO55" s="6" t="b">
        <v>0</v>
      </c>
      <c r="GP55" s="6" t="b">
        <v>0</v>
      </c>
    </row>
    <row r="56" spans="1:200" ht="17.100000000000001" customHeight="1">
      <c r="A56" s="177"/>
      <c r="B56" s="1645"/>
      <c r="C56" s="1646"/>
      <c r="D56" s="1646"/>
      <c r="E56" s="1646"/>
      <c r="F56" s="1646"/>
      <c r="G56" s="1646"/>
      <c r="H56" s="1646"/>
      <c r="I56" s="2262"/>
      <c r="J56" s="179"/>
      <c r="K56" s="1587" t="s">
        <v>57</v>
      </c>
      <c r="L56" s="1587"/>
      <c r="M56" s="1587"/>
      <c r="N56" s="1587"/>
      <c r="O56" s="1587"/>
      <c r="P56" s="1587"/>
      <c r="Q56" s="1587"/>
      <c r="R56" s="1587"/>
      <c r="S56" s="7"/>
      <c r="T56" s="7"/>
      <c r="U56" s="1587" t="s">
        <v>58</v>
      </c>
      <c r="V56" s="1587"/>
      <c r="W56" s="1587"/>
      <c r="X56" s="1587"/>
      <c r="Y56" s="7"/>
      <c r="Z56" s="7"/>
      <c r="AA56" s="7"/>
      <c r="AB56" s="7"/>
      <c r="AC56" s="7"/>
      <c r="AD56" s="7"/>
      <c r="AE56" s="7"/>
      <c r="AF56" s="7"/>
      <c r="AG56" s="7"/>
      <c r="AH56" s="7"/>
      <c r="AI56" s="180"/>
      <c r="AJ56" s="4"/>
      <c r="AK56" s="4"/>
      <c r="AL56" s="178"/>
      <c r="AN56" s="6" t="b">
        <v>0</v>
      </c>
      <c r="AO56" s="6" t="b">
        <v>0</v>
      </c>
      <c r="AS56" s="225"/>
      <c r="BA56" s="177"/>
      <c r="BB56" s="1645"/>
      <c r="BC56" s="1646"/>
      <c r="BD56" s="1646"/>
      <c r="BE56" s="1646"/>
      <c r="BF56" s="1646"/>
      <c r="BG56" s="1646"/>
      <c r="BH56" s="1646"/>
      <c r="BI56" s="2262"/>
      <c r="BJ56" s="179"/>
      <c r="BK56" s="1587" t="s">
        <v>57</v>
      </c>
      <c r="BL56" s="1587"/>
      <c r="BM56" s="1587"/>
      <c r="BN56" s="1587"/>
      <c r="BO56" s="1587"/>
      <c r="BP56" s="1587"/>
      <c r="BQ56" s="1587"/>
      <c r="BR56" s="1587"/>
      <c r="BS56" s="7"/>
      <c r="BT56" s="7"/>
      <c r="BU56" s="1587" t="s">
        <v>58</v>
      </c>
      <c r="BV56" s="1587"/>
      <c r="BW56" s="1587"/>
      <c r="BX56" s="1587"/>
      <c r="BY56" s="7"/>
      <c r="BZ56" s="7"/>
      <c r="CA56" s="7"/>
      <c r="CB56" s="7"/>
      <c r="CC56" s="7"/>
      <c r="CD56" s="7"/>
      <c r="CE56" s="7"/>
      <c r="CF56" s="7"/>
      <c r="CG56" s="7"/>
      <c r="CH56" s="7"/>
      <c r="CI56" s="180"/>
      <c r="CJ56" s="4"/>
      <c r="CK56" s="4"/>
      <c r="CL56" s="178"/>
      <c r="CN56" s="6" t="b">
        <v>0</v>
      </c>
      <c r="CO56" s="6" t="b">
        <v>0</v>
      </c>
      <c r="CS56" s="225"/>
      <c r="DA56" s="177"/>
      <c r="DB56" s="1645"/>
      <c r="DC56" s="1646"/>
      <c r="DD56" s="1646"/>
      <c r="DE56" s="1646"/>
      <c r="DF56" s="1646"/>
      <c r="DG56" s="1646"/>
      <c r="DH56" s="1646"/>
      <c r="DI56" s="2262"/>
      <c r="DJ56" s="179"/>
      <c r="DK56" s="1587" t="s">
        <v>57</v>
      </c>
      <c r="DL56" s="1587"/>
      <c r="DM56" s="1587"/>
      <c r="DN56" s="1587"/>
      <c r="DO56" s="1587"/>
      <c r="DP56" s="1587"/>
      <c r="DQ56" s="1587"/>
      <c r="DR56" s="1587"/>
      <c r="DS56" s="7"/>
      <c r="DT56" s="7"/>
      <c r="DU56" s="1587" t="s">
        <v>58</v>
      </c>
      <c r="DV56" s="1587"/>
      <c r="DW56" s="1587"/>
      <c r="DX56" s="1587"/>
      <c r="DY56" s="7"/>
      <c r="DZ56" s="7"/>
      <c r="EA56" s="7"/>
      <c r="EB56" s="7"/>
      <c r="EC56" s="7"/>
      <c r="ED56" s="7"/>
      <c r="EE56" s="7"/>
      <c r="EF56" s="7"/>
      <c r="EG56" s="7"/>
      <c r="EH56" s="7"/>
      <c r="EI56" s="180"/>
      <c r="EJ56" s="4"/>
      <c r="EK56" s="4"/>
      <c r="EL56" s="178"/>
      <c r="EN56" s="6" t="b">
        <v>0</v>
      </c>
      <c r="EO56" s="6" t="b">
        <v>0</v>
      </c>
      <c r="ES56" s="225"/>
      <c r="FA56" s="177"/>
      <c r="FB56" s="1645"/>
      <c r="FC56" s="1646"/>
      <c r="FD56" s="1646"/>
      <c r="FE56" s="1646"/>
      <c r="FF56" s="1646"/>
      <c r="FG56" s="1646"/>
      <c r="FH56" s="1646"/>
      <c r="FI56" s="2262"/>
      <c r="FJ56" s="179"/>
      <c r="FK56" s="1587" t="s">
        <v>57</v>
      </c>
      <c r="FL56" s="1587"/>
      <c r="FM56" s="1587"/>
      <c r="FN56" s="1587"/>
      <c r="FO56" s="1587"/>
      <c r="FP56" s="1587"/>
      <c r="FQ56" s="1587"/>
      <c r="FR56" s="1587"/>
      <c r="FS56" s="7"/>
      <c r="FT56" s="7"/>
      <c r="FU56" s="1587" t="s">
        <v>58</v>
      </c>
      <c r="FV56" s="1587"/>
      <c r="FW56" s="1587"/>
      <c r="FX56" s="1587"/>
      <c r="FY56" s="7"/>
      <c r="FZ56" s="7"/>
      <c r="GA56" s="7"/>
      <c r="GB56" s="7"/>
      <c r="GC56" s="7"/>
      <c r="GD56" s="7"/>
      <c r="GE56" s="7"/>
      <c r="GF56" s="7"/>
      <c r="GG56" s="7"/>
      <c r="GH56" s="7"/>
      <c r="GI56" s="180"/>
      <c r="GJ56" s="4"/>
      <c r="GK56" s="4"/>
      <c r="GL56" s="178"/>
      <c r="GN56" s="6" t="b">
        <v>0</v>
      </c>
      <c r="GO56" s="6" t="b">
        <v>0</v>
      </c>
    </row>
    <row r="57" spans="1:200" ht="17.100000000000001" customHeight="1">
      <c r="A57" s="177"/>
      <c r="B57" s="1583" t="s">
        <v>2269</v>
      </c>
      <c r="C57" s="1584"/>
      <c r="D57" s="1584"/>
      <c r="E57" s="1584"/>
      <c r="F57" s="1584"/>
      <c r="G57" s="1584"/>
      <c r="H57" s="1584"/>
      <c r="I57" s="2263"/>
      <c r="J57" s="182"/>
      <c r="K57" s="1612" t="s">
        <v>59</v>
      </c>
      <c r="L57" s="1612"/>
      <c r="M57" s="1612"/>
      <c r="N57" s="1612"/>
      <c r="O57" s="1612"/>
      <c r="P57" s="255"/>
      <c r="Q57" s="183"/>
      <c r="R57" s="1584" t="s">
        <v>60</v>
      </c>
      <c r="S57" s="1584"/>
      <c r="T57" s="1584"/>
      <c r="U57" s="1584"/>
      <c r="V57" s="1584"/>
      <c r="W57" s="1584"/>
      <c r="X57" s="183"/>
      <c r="Y57" s="1612" t="s">
        <v>61</v>
      </c>
      <c r="Z57" s="1612"/>
      <c r="AA57" s="1612"/>
      <c r="AB57" s="1612"/>
      <c r="AC57" s="1612"/>
      <c r="AD57" s="1613"/>
      <c r="AE57" s="4"/>
      <c r="AF57" s="4"/>
      <c r="AG57" s="4"/>
      <c r="AH57" s="4"/>
      <c r="AJ57" s="4"/>
      <c r="AK57" s="4"/>
      <c r="AL57" s="178"/>
      <c r="AN57" s="6" t="b">
        <v>0</v>
      </c>
      <c r="AO57" s="6" t="b">
        <v>0</v>
      </c>
      <c r="AP57" s="6" t="b">
        <v>0</v>
      </c>
      <c r="AS57" s="225"/>
      <c r="BA57" s="177"/>
      <c r="BB57" s="1583" t="s">
        <v>2269</v>
      </c>
      <c r="BC57" s="1584"/>
      <c r="BD57" s="1584"/>
      <c r="BE57" s="1584"/>
      <c r="BF57" s="1584"/>
      <c r="BG57" s="1584"/>
      <c r="BH57" s="1584"/>
      <c r="BI57" s="2263"/>
      <c r="BJ57" s="182"/>
      <c r="BK57" s="1612" t="s">
        <v>59</v>
      </c>
      <c r="BL57" s="1612"/>
      <c r="BM57" s="1612"/>
      <c r="BN57" s="1612"/>
      <c r="BO57" s="1612"/>
      <c r="BP57" s="255"/>
      <c r="BQ57" s="183"/>
      <c r="BR57" s="1584" t="s">
        <v>60</v>
      </c>
      <c r="BS57" s="1584"/>
      <c r="BT57" s="1584"/>
      <c r="BU57" s="1584"/>
      <c r="BV57" s="1584"/>
      <c r="BW57" s="1584"/>
      <c r="BX57" s="183"/>
      <c r="BY57" s="1612" t="s">
        <v>61</v>
      </c>
      <c r="BZ57" s="1612"/>
      <c r="CA57" s="1612"/>
      <c r="CB57" s="1612"/>
      <c r="CC57" s="1612"/>
      <c r="CD57" s="1613"/>
      <c r="CE57" s="4"/>
      <c r="CF57" s="4"/>
      <c r="CG57" s="4"/>
      <c r="CH57" s="4"/>
      <c r="CJ57" s="4"/>
      <c r="CK57" s="4"/>
      <c r="CL57" s="178"/>
      <c r="CN57" s="6" t="b">
        <v>0</v>
      </c>
      <c r="CO57" s="6" t="b">
        <v>0</v>
      </c>
      <c r="CP57" s="6" t="b">
        <v>0</v>
      </c>
      <c r="CS57" s="225"/>
      <c r="DA57" s="177"/>
      <c r="DB57" s="1583" t="s">
        <v>2269</v>
      </c>
      <c r="DC57" s="1584"/>
      <c r="DD57" s="1584"/>
      <c r="DE57" s="1584"/>
      <c r="DF57" s="1584"/>
      <c r="DG57" s="1584"/>
      <c r="DH57" s="1584"/>
      <c r="DI57" s="2263"/>
      <c r="DJ57" s="182"/>
      <c r="DK57" s="1612" t="s">
        <v>59</v>
      </c>
      <c r="DL57" s="1612"/>
      <c r="DM57" s="1612"/>
      <c r="DN57" s="1612"/>
      <c r="DO57" s="1612"/>
      <c r="DP57" s="255"/>
      <c r="DQ57" s="183"/>
      <c r="DR57" s="1584" t="s">
        <v>60</v>
      </c>
      <c r="DS57" s="1584"/>
      <c r="DT57" s="1584"/>
      <c r="DU57" s="1584"/>
      <c r="DV57" s="1584"/>
      <c r="DW57" s="1584"/>
      <c r="DX57" s="183"/>
      <c r="DY57" s="1612" t="s">
        <v>61</v>
      </c>
      <c r="DZ57" s="1612"/>
      <c r="EA57" s="1612"/>
      <c r="EB57" s="1612"/>
      <c r="EC57" s="1612"/>
      <c r="ED57" s="1613"/>
      <c r="EE57" s="4"/>
      <c r="EF57" s="4"/>
      <c r="EG57" s="4"/>
      <c r="EH57" s="4"/>
      <c r="EJ57" s="4"/>
      <c r="EK57" s="4"/>
      <c r="EL57" s="178"/>
      <c r="EN57" s="6" t="b">
        <v>0</v>
      </c>
      <c r="EO57" s="6" t="b">
        <v>0</v>
      </c>
      <c r="EP57" s="6" t="b">
        <v>0</v>
      </c>
      <c r="ES57" s="225"/>
      <c r="FA57" s="177"/>
      <c r="FB57" s="1583" t="s">
        <v>2269</v>
      </c>
      <c r="FC57" s="1584"/>
      <c r="FD57" s="1584"/>
      <c r="FE57" s="1584"/>
      <c r="FF57" s="1584"/>
      <c r="FG57" s="1584"/>
      <c r="FH57" s="1584"/>
      <c r="FI57" s="2263"/>
      <c r="FJ57" s="182"/>
      <c r="FK57" s="1612" t="s">
        <v>59</v>
      </c>
      <c r="FL57" s="1612"/>
      <c r="FM57" s="1612"/>
      <c r="FN57" s="1612"/>
      <c r="FO57" s="1612"/>
      <c r="FP57" s="255"/>
      <c r="FQ57" s="183"/>
      <c r="FR57" s="1584" t="s">
        <v>60</v>
      </c>
      <c r="FS57" s="1584"/>
      <c r="FT57" s="1584"/>
      <c r="FU57" s="1584"/>
      <c r="FV57" s="1584"/>
      <c r="FW57" s="1584"/>
      <c r="FX57" s="183"/>
      <c r="FY57" s="1612" t="s">
        <v>61</v>
      </c>
      <c r="FZ57" s="1612"/>
      <c r="GA57" s="1612"/>
      <c r="GB57" s="1612"/>
      <c r="GC57" s="1612"/>
      <c r="GD57" s="1613"/>
      <c r="GE57" s="4"/>
      <c r="GF57" s="4"/>
      <c r="GG57" s="4"/>
      <c r="GH57" s="4"/>
      <c r="GJ57" s="4"/>
      <c r="GK57" s="4"/>
      <c r="GL57" s="178"/>
      <c r="GN57" s="6" t="b">
        <v>0</v>
      </c>
      <c r="GO57" s="6" t="b">
        <v>0</v>
      </c>
      <c r="GP57" s="6" t="b">
        <v>0</v>
      </c>
    </row>
    <row r="58" spans="1:200" ht="17.100000000000001" customHeight="1">
      <c r="A58" s="177"/>
      <c r="B58" s="1611" t="s">
        <v>2270</v>
      </c>
      <c r="C58" s="1612"/>
      <c r="D58" s="1612"/>
      <c r="E58" s="1612"/>
      <c r="F58" s="1612"/>
      <c r="G58" s="1612"/>
      <c r="H58" s="1612"/>
      <c r="I58" s="1613"/>
      <c r="J58" s="182"/>
      <c r="K58" s="1612" t="s">
        <v>62</v>
      </c>
      <c r="L58" s="1612"/>
      <c r="M58" s="1612"/>
      <c r="N58" s="1612"/>
      <c r="O58" s="1612"/>
      <c r="P58" s="255"/>
      <c r="Q58" s="183"/>
      <c r="R58" s="1612" t="s">
        <v>63</v>
      </c>
      <c r="S58" s="1612"/>
      <c r="T58" s="1612"/>
      <c r="U58" s="1612"/>
      <c r="V58" s="1612"/>
      <c r="W58" s="1612"/>
      <c r="X58" s="183"/>
      <c r="Y58" s="1584" t="s">
        <v>64</v>
      </c>
      <c r="Z58" s="1584"/>
      <c r="AA58" s="1584"/>
      <c r="AB58" s="1584"/>
      <c r="AC58" s="1584"/>
      <c r="AD58" s="2263"/>
      <c r="AE58" s="4"/>
      <c r="AF58" s="4"/>
      <c r="AG58" s="4"/>
      <c r="AH58" s="4"/>
      <c r="AJ58" s="4"/>
      <c r="AK58" s="4"/>
      <c r="AL58" s="178"/>
      <c r="AM58" s="4"/>
      <c r="AN58" s="6" t="b">
        <v>0</v>
      </c>
      <c r="AO58" s="6" t="b">
        <v>0</v>
      </c>
      <c r="AP58" s="6" t="b">
        <v>0</v>
      </c>
      <c r="AS58" s="225"/>
      <c r="BA58" s="177"/>
      <c r="BB58" s="1611" t="s">
        <v>2270</v>
      </c>
      <c r="BC58" s="1612"/>
      <c r="BD58" s="1612"/>
      <c r="BE58" s="1612"/>
      <c r="BF58" s="1612"/>
      <c r="BG58" s="1612"/>
      <c r="BH58" s="1612"/>
      <c r="BI58" s="1613"/>
      <c r="BJ58" s="182"/>
      <c r="BK58" s="1612" t="s">
        <v>62</v>
      </c>
      <c r="BL58" s="1612"/>
      <c r="BM58" s="1612"/>
      <c r="BN58" s="1612"/>
      <c r="BO58" s="1612"/>
      <c r="BP58" s="255"/>
      <c r="BQ58" s="183"/>
      <c r="BR58" s="1612" t="s">
        <v>63</v>
      </c>
      <c r="BS58" s="1612"/>
      <c r="BT58" s="1612"/>
      <c r="BU58" s="1612"/>
      <c r="BV58" s="1612"/>
      <c r="BW58" s="1612"/>
      <c r="BX58" s="183"/>
      <c r="BY58" s="1584" t="s">
        <v>64</v>
      </c>
      <c r="BZ58" s="1584"/>
      <c r="CA58" s="1584"/>
      <c r="CB58" s="1584"/>
      <c r="CC58" s="1584"/>
      <c r="CD58" s="2263"/>
      <c r="CE58" s="4"/>
      <c r="CF58" s="4"/>
      <c r="CG58" s="4"/>
      <c r="CH58" s="4"/>
      <c r="CJ58" s="4"/>
      <c r="CK58" s="4"/>
      <c r="CL58" s="178"/>
      <c r="CM58" s="4"/>
      <c r="CN58" s="6" t="b">
        <v>0</v>
      </c>
      <c r="CO58" s="6" t="b">
        <v>0</v>
      </c>
      <c r="CP58" s="6" t="b">
        <v>0</v>
      </c>
      <c r="CS58" s="225"/>
      <c r="DA58" s="177"/>
      <c r="DB58" s="1611" t="s">
        <v>2270</v>
      </c>
      <c r="DC58" s="1612"/>
      <c r="DD58" s="1612"/>
      <c r="DE58" s="1612"/>
      <c r="DF58" s="1612"/>
      <c r="DG58" s="1612"/>
      <c r="DH58" s="1612"/>
      <c r="DI58" s="1613"/>
      <c r="DJ58" s="182"/>
      <c r="DK58" s="1612" t="s">
        <v>62</v>
      </c>
      <c r="DL58" s="1612"/>
      <c r="DM58" s="1612"/>
      <c r="DN58" s="1612"/>
      <c r="DO58" s="1612"/>
      <c r="DP58" s="255"/>
      <c r="DQ58" s="183"/>
      <c r="DR58" s="1612" t="s">
        <v>63</v>
      </c>
      <c r="DS58" s="1612"/>
      <c r="DT58" s="1612"/>
      <c r="DU58" s="1612"/>
      <c r="DV58" s="1612"/>
      <c r="DW58" s="1612"/>
      <c r="DX58" s="183"/>
      <c r="DY58" s="1584" t="s">
        <v>64</v>
      </c>
      <c r="DZ58" s="1584"/>
      <c r="EA58" s="1584"/>
      <c r="EB58" s="1584"/>
      <c r="EC58" s="1584"/>
      <c r="ED58" s="2263"/>
      <c r="EE58" s="4"/>
      <c r="EF58" s="4"/>
      <c r="EG58" s="4"/>
      <c r="EH58" s="4"/>
      <c r="EJ58" s="4"/>
      <c r="EK58" s="4"/>
      <c r="EL58" s="178"/>
      <c r="EM58" s="4"/>
      <c r="EN58" s="6" t="b">
        <v>0</v>
      </c>
      <c r="EO58" s="6" t="b">
        <v>0</v>
      </c>
      <c r="EP58" s="6" t="b">
        <v>0</v>
      </c>
      <c r="ES58" s="225"/>
      <c r="FA58" s="177"/>
      <c r="FB58" s="1611" t="s">
        <v>2270</v>
      </c>
      <c r="FC58" s="1612"/>
      <c r="FD58" s="1612"/>
      <c r="FE58" s="1612"/>
      <c r="FF58" s="1612"/>
      <c r="FG58" s="1612"/>
      <c r="FH58" s="1612"/>
      <c r="FI58" s="1613"/>
      <c r="FJ58" s="182"/>
      <c r="FK58" s="1612" t="s">
        <v>62</v>
      </c>
      <c r="FL58" s="1612"/>
      <c r="FM58" s="1612"/>
      <c r="FN58" s="1612"/>
      <c r="FO58" s="1612"/>
      <c r="FP58" s="255"/>
      <c r="FQ58" s="183"/>
      <c r="FR58" s="1612" t="s">
        <v>63</v>
      </c>
      <c r="FS58" s="1612"/>
      <c r="FT58" s="1612"/>
      <c r="FU58" s="1612"/>
      <c r="FV58" s="1612"/>
      <c r="FW58" s="1612"/>
      <c r="FX58" s="183"/>
      <c r="FY58" s="1584" t="s">
        <v>64</v>
      </c>
      <c r="FZ58" s="1584"/>
      <c r="GA58" s="1584"/>
      <c r="GB58" s="1584"/>
      <c r="GC58" s="1584"/>
      <c r="GD58" s="2263"/>
      <c r="GE58" s="4"/>
      <c r="GF58" s="4"/>
      <c r="GG58" s="4"/>
      <c r="GH58" s="4"/>
      <c r="GJ58" s="4"/>
      <c r="GK58" s="4"/>
      <c r="GL58" s="178"/>
      <c r="GM58" s="4"/>
      <c r="GN58" s="6" t="b">
        <v>0</v>
      </c>
      <c r="GO58" s="6" t="b">
        <v>0</v>
      </c>
      <c r="GP58" s="6" t="b">
        <v>0</v>
      </c>
    </row>
    <row r="59" spans="1:200" ht="17.100000000000001" customHeight="1">
      <c r="A59" s="177"/>
      <c r="B59" s="1611" t="s">
        <v>2271</v>
      </c>
      <c r="C59" s="1612"/>
      <c r="D59" s="1612"/>
      <c r="E59" s="1612"/>
      <c r="F59" s="1612"/>
      <c r="G59" s="1612"/>
      <c r="H59" s="1612"/>
      <c r="I59" s="1613"/>
      <c r="J59" s="181"/>
      <c r="K59" s="1584" t="s">
        <v>65</v>
      </c>
      <c r="L59" s="1584"/>
      <c r="M59" s="1584"/>
      <c r="N59" s="1584"/>
      <c r="O59" s="1584"/>
      <c r="P59" s="1584"/>
      <c r="Q59" s="3"/>
      <c r="R59" s="1585" t="s">
        <v>66</v>
      </c>
      <c r="S59" s="1585"/>
      <c r="T59" s="1585"/>
      <c r="U59" s="1585"/>
      <c r="V59" s="1585"/>
      <c r="W59" s="1585"/>
      <c r="X59" s="3"/>
      <c r="Y59" s="1585" t="s">
        <v>67</v>
      </c>
      <c r="Z59" s="1585"/>
      <c r="AA59" s="1585"/>
      <c r="AB59" s="1585"/>
      <c r="AC59" s="1585"/>
      <c r="AD59" s="176"/>
      <c r="AE59" s="2238"/>
      <c r="AF59" s="2238"/>
      <c r="AG59" s="2238"/>
      <c r="AH59" s="2238"/>
      <c r="AI59" s="2238"/>
      <c r="AJ59" s="4"/>
      <c r="AK59" s="4"/>
      <c r="AL59" s="178"/>
      <c r="AM59" s="4"/>
      <c r="AN59" s="6" t="b">
        <v>0</v>
      </c>
      <c r="AO59" s="6" t="b">
        <v>0</v>
      </c>
      <c r="AP59" s="6" t="b">
        <v>0</v>
      </c>
      <c r="AS59" s="225"/>
      <c r="AT59" s="227"/>
      <c r="AU59" s="227"/>
      <c r="AV59" s="227"/>
      <c r="AW59" s="227"/>
      <c r="AX59" s="227"/>
      <c r="AY59" s="227"/>
      <c r="BA59" s="177"/>
      <c r="BB59" s="1611" t="s">
        <v>2271</v>
      </c>
      <c r="BC59" s="1612"/>
      <c r="BD59" s="1612"/>
      <c r="BE59" s="1612"/>
      <c r="BF59" s="1612"/>
      <c r="BG59" s="1612"/>
      <c r="BH59" s="1612"/>
      <c r="BI59" s="1613"/>
      <c r="BJ59" s="181"/>
      <c r="BK59" s="1584" t="s">
        <v>65</v>
      </c>
      <c r="BL59" s="1584"/>
      <c r="BM59" s="1584"/>
      <c r="BN59" s="1584"/>
      <c r="BO59" s="1584"/>
      <c r="BP59" s="1584"/>
      <c r="BQ59" s="3"/>
      <c r="BR59" s="1585" t="s">
        <v>66</v>
      </c>
      <c r="BS59" s="1585"/>
      <c r="BT59" s="1585"/>
      <c r="BU59" s="1585"/>
      <c r="BV59" s="1585"/>
      <c r="BW59" s="1585"/>
      <c r="BX59" s="3"/>
      <c r="BY59" s="1585" t="s">
        <v>67</v>
      </c>
      <c r="BZ59" s="1585"/>
      <c r="CA59" s="1585"/>
      <c r="CB59" s="1585"/>
      <c r="CC59" s="1585"/>
      <c r="CD59" s="176"/>
      <c r="CE59" s="2238"/>
      <c r="CF59" s="2238"/>
      <c r="CG59" s="2238"/>
      <c r="CH59" s="2238"/>
      <c r="CI59" s="2238"/>
      <c r="CJ59" s="4"/>
      <c r="CK59" s="4"/>
      <c r="CL59" s="178"/>
      <c r="CM59" s="4"/>
      <c r="CN59" s="6" t="b">
        <v>0</v>
      </c>
      <c r="CO59" s="6" t="b">
        <v>0</v>
      </c>
      <c r="CP59" s="6" t="b">
        <v>0</v>
      </c>
      <c r="CS59" s="225"/>
      <c r="CT59" s="227"/>
      <c r="CU59" s="227"/>
      <c r="CV59" s="227"/>
      <c r="CW59" s="227"/>
      <c r="CX59" s="227"/>
      <c r="CY59" s="227"/>
      <c r="DA59" s="177"/>
      <c r="DB59" s="1611" t="s">
        <v>2271</v>
      </c>
      <c r="DC59" s="1612"/>
      <c r="DD59" s="1612"/>
      <c r="DE59" s="1612"/>
      <c r="DF59" s="1612"/>
      <c r="DG59" s="1612"/>
      <c r="DH59" s="1612"/>
      <c r="DI59" s="1613"/>
      <c r="DJ59" s="181"/>
      <c r="DK59" s="1584" t="s">
        <v>65</v>
      </c>
      <c r="DL59" s="1584"/>
      <c r="DM59" s="1584"/>
      <c r="DN59" s="1584"/>
      <c r="DO59" s="1584"/>
      <c r="DP59" s="1584"/>
      <c r="DQ59" s="3"/>
      <c r="DR59" s="1585" t="s">
        <v>66</v>
      </c>
      <c r="DS59" s="1585"/>
      <c r="DT59" s="1585"/>
      <c r="DU59" s="1585"/>
      <c r="DV59" s="1585"/>
      <c r="DW59" s="1585"/>
      <c r="DX59" s="3"/>
      <c r="DY59" s="1585" t="s">
        <v>67</v>
      </c>
      <c r="DZ59" s="1585"/>
      <c r="EA59" s="1585"/>
      <c r="EB59" s="1585"/>
      <c r="EC59" s="1585"/>
      <c r="ED59" s="176"/>
      <c r="EE59" s="2238"/>
      <c r="EF59" s="2238"/>
      <c r="EG59" s="2238"/>
      <c r="EH59" s="2238"/>
      <c r="EI59" s="2238"/>
      <c r="EJ59" s="4"/>
      <c r="EK59" s="4"/>
      <c r="EL59" s="178"/>
      <c r="EM59" s="4"/>
      <c r="EN59" s="6" t="b">
        <v>0</v>
      </c>
      <c r="EO59" s="6" t="b">
        <v>0</v>
      </c>
      <c r="EP59" s="6" t="b">
        <v>0</v>
      </c>
      <c r="ES59" s="225"/>
      <c r="ET59" s="227"/>
      <c r="FA59" s="177"/>
      <c r="FB59" s="1611" t="s">
        <v>2271</v>
      </c>
      <c r="FC59" s="1612"/>
      <c r="FD59" s="1612"/>
      <c r="FE59" s="1612"/>
      <c r="FF59" s="1612"/>
      <c r="FG59" s="1612"/>
      <c r="FH59" s="1612"/>
      <c r="FI59" s="1613"/>
      <c r="FJ59" s="181"/>
      <c r="FK59" s="1584" t="s">
        <v>65</v>
      </c>
      <c r="FL59" s="1584"/>
      <c r="FM59" s="1584"/>
      <c r="FN59" s="1584"/>
      <c r="FO59" s="1584"/>
      <c r="FP59" s="1584"/>
      <c r="FQ59" s="3"/>
      <c r="FR59" s="1585" t="s">
        <v>66</v>
      </c>
      <c r="FS59" s="1585"/>
      <c r="FT59" s="1585"/>
      <c r="FU59" s="1585"/>
      <c r="FV59" s="1585"/>
      <c r="FW59" s="1585"/>
      <c r="FX59" s="3"/>
      <c r="FY59" s="1585" t="s">
        <v>67</v>
      </c>
      <c r="FZ59" s="1585"/>
      <c r="GA59" s="1585"/>
      <c r="GB59" s="1585"/>
      <c r="GC59" s="1585"/>
      <c r="GD59" s="176"/>
      <c r="GE59" s="2238"/>
      <c r="GF59" s="2238"/>
      <c r="GG59" s="2238"/>
      <c r="GH59" s="2238"/>
      <c r="GI59" s="2238"/>
      <c r="GJ59" s="4"/>
      <c r="GK59" s="4"/>
      <c r="GL59" s="178"/>
      <c r="GM59" s="4"/>
      <c r="GN59" s="6" t="b">
        <v>0</v>
      </c>
      <c r="GO59" s="6" t="b">
        <v>0</v>
      </c>
      <c r="GP59" s="6" t="b">
        <v>0</v>
      </c>
    </row>
    <row r="60" spans="1:200" ht="17.100000000000001" customHeight="1">
      <c r="A60" s="177"/>
      <c r="B60" s="1611" t="s">
        <v>2272</v>
      </c>
      <c r="C60" s="1612"/>
      <c r="D60" s="1612"/>
      <c r="E60" s="1612"/>
      <c r="F60" s="1612"/>
      <c r="G60" s="1612"/>
      <c r="H60" s="1612"/>
      <c r="I60" s="1613"/>
      <c r="J60" s="182"/>
      <c r="K60" s="1612" t="s">
        <v>68</v>
      </c>
      <c r="L60" s="1612"/>
      <c r="M60" s="1612"/>
      <c r="N60" s="1612"/>
      <c r="O60" s="1612"/>
      <c r="P60" s="2264"/>
      <c r="Q60" s="189"/>
      <c r="R60" s="1612" t="s">
        <v>69</v>
      </c>
      <c r="S60" s="1612"/>
      <c r="T60" s="1612"/>
      <c r="U60" s="1612"/>
      <c r="V60" s="1612"/>
      <c r="W60" s="183"/>
      <c r="X60" s="189"/>
      <c r="Y60" s="1612" t="s">
        <v>70</v>
      </c>
      <c r="Z60" s="1612"/>
      <c r="AA60" s="1612"/>
      <c r="AB60" s="1612"/>
      <c r="AC60" s="1612"/>
      <c r="AD60" s="183"/>
      <c r="AE60" s="191"/>
      <c r="AF60" s="1585" t="s">
        <v>71</v>
      </c>
      <c r="AG60" s="1585"/>
      <c r="AH60" s="1585"/>
      <c r="AI60" s="1585"/>
      <c r="AJ60" s="1585"/>
      <c r="AK60" s="232"/>
      <c r="AL60" s="205"/>
      <c r="AM60" s="231"/>
      <c r="AN60" s="6" t="b">
        <v>0</v>
      </c>
      <c r="AO60" s="6" t="b">
        <v>0</v>
      </c>
      <c r="AP60" s="6" t="b">
        <v>0</v>
      </c>
      <c r="AQ60" s="6" t="b">
        <v>0</v>
      </c>
      <c r="AS60" s="225"/>
      <c r="BA60" s="177"/>
      <c r="BB60" s="1611" t="s">
        <v>2272</v>
      </c>
      <c r="BC60" s="1612"/>
      <c r="BD60" s="1612"/>
      <c r="BE60" s="1612"/>
      <c r="BF60" s="1612"/>
      <c r="BG60" s="1612"/>
      <c r="BH60" s="1612"/>
      <c r="BI60" s="1613"/>
      <c r="BJ60" s="182"/>
      <c r="BK60" s="1612" t="s">
        <v>68</v>
      </c>
      <c r="BL60" s="1612"/>
      <c r="BM60" s="1612"/>
      <c r="BN60" s="1612"/>
      <c r="BO60" s="1612"/>
      <c r="BP60" s="2264"/>
      <c r="BQ60" s="189"/>
      <c r="BR60" s="1612" t="s">
        <v>69</v>
      </c>
      <c r="BS60" s="1612"/>
      <c r="BT60" s="1612"/>
      <c r="BU60" s="1612"/>
      <c r="BV60" s="1612"/>
      <c r="BW60" s="183"/>
      <c r="BX60" s="189"/>
      <c r="BY60" s="1612" t="s">
        <v>70</v>
      </c>
      <c r="BZ60" s="1612"/>
      <c r="CA60" s="1612"/>
      <c r="CB60" s="1612"/>
      <c r="CC60" s="1612"/>
      <c r="CD60" s="183"/>
      <c r="CE60" s="191"/>
      <c r="CF60" s="1585" t="s">
        <v>71</v>
      </c>
      <c r="CG60" s="1585"/>
      <c r="CH60" s="1585"/>
      <c r="CI60" s="1585"/>
      <c r="CJ60" s="1585"/>
      <c r="CK60" s="232"/>
      <c r="CL60" s="205"/>
      <c r="CM60" s="231"/>
      <c r="CN60" s="6" t="b">
        <v>0</v>
      </c>
      <c r="CO60" s="6" t="b">
        <v>0</v>
      </c>
      <c r="CP60" s="6" t="b">
        <v>0</v>
      </c>
      <c r="CQ60" s="6" t="b">
        <v>0</v>
      </c>
      <c r="CS60" s="225"/>
      <c r="DA60" s="177"/>
      <c r="DB60" s="1611" t="s">
        <v>2272</v>
      </c>
      <c r="DC60" s="1612"/>
      <c r="DD60" s="1612"/>
      <c r="DE60" s="1612"/>
      <c r="DF60" s="1612"/>
      <c r="DG60" s="1612"/>
      <c r="DH60" s="1612"/>
      <c r="DI60" s="1613"/>
      <c r="DJ60" s="182"/>
      <c r="DK60" s="1612" t="s">
        <v>68</v>
      </c>
      <c r="DL60" s="1612"/>
      <c r="DM60" s="1612"/>
      <c r="DN60" s="1612"/>
      <c r="DO60" s="1612"/>
      <c r="DP60" s="2264"/>
      <c r="DQ60" s="189"/>
      <c r="DR60" s="1612" t="s">
        <v>69</v>
      </c>
      <c r="DS60" s="1612"/>
      <c r="DT60" s="1612"/>
      <c r="DU60" s="1612"/>
      <c r="DV60" s="1612"/>
      <c r="DW60" s="183"/>
      <c r="DX60" s="189"/>
      <c r="DY60" s="1612" t="s">
        <v>70</v>
      </c>
      <c r="DZ60" s="1612"/>
      <c r="EA60" s="1612"/>
      <c r="EB60" s="1612"/>
      <c r="EC60" s="1612"/>
      <c r="ED60" s="183"/>
      <c r="EE60" s="191"/>
      <c r="EF60" s="1585" t="s">
        <v>71</v>
      </c>
      <c r="EG60" s="1585"/>
      <c r="EH60" s="1585"/>
      <c r="EI60" s="1585"/>
      <c r="EJ60" s="1585"/>
      <c r="EK60" s="232"/>
      <c r="EL60" s="205"/>
      <c r="EM60" s="231"/>
      <c r="EN60" s="6" t="b">
        <v>0</v>
      </c>
      <c r="EO60" s="6" t="b">
        <v>0</v>
      </c>
      <c r="EP60" s="6" t="b">
        <v>0</v>
      </c>
      <c r="EQ60" s="6" t="b">
        <v>0</v>
      </c>
      <c r="ES60" s="225"/>
      <c r="FA60" s="177"/>
      <c r="FB60" s="1611" t="s">
        <v>2272</v>
      </c>
      <c r="FC60" s="1612"/>
      <c r="FD60" s="1612"/>
      <c r="FE60" s="1612"/>
      <c r="FF60" s="1612"/>
      <c r="FG60" s="1612"/>
      <c r="FH60" s="1612"/>
      <c r="FI60" s="1613"/>
      <c r="FJ60" s="182"/>
      <c r="FK60" s="1612" t="s">
        <v>68</v>
      </c>
      <c r="FL60" s="1612"/>
      <c r="FM60" s="1612"/>
      <c r="FN60" s="1612"/>
      <c r="FO60" s="1612"/>
      <c r="FP60" s="2264"/>
      <c r="FQ60" s="189"/>
      <c r="FR60" s="1612" t="s">
        <v>69</v>
      </c>
      <c r="FS60" s="1612"/>
      <c r="FT60" s="1612"/>
      <c r="FU60" s="1612"/>
      <c r="FV60" s="1612"/>
      <c r="FW60" s="183"/>
      <c r="FX60" s="189"/>
      <c r="FY60" s="1612" t="s">
        <v>70</v>
      </c>
      <c r="FZ60" s="1612"/>
      <c r="GA60" s="1612"/>
      <c r="GB60" s="1612"/>
      <c r="GC60" s="1612"/>
      <c r="GD60" s="183"/>
      <c r="GE60" s="191"/>
      <c r="GF60" s="1585" t="s">
        <v>71</v>
      </c>
      <c r="GG60" s="1585"/>
      <c r="GH60" s="1585"/>
      <c r="GI60" s="1585"/>
      <c r="GJ60" s="1585"/>
      <c r="GK60" s="232"/>
      <c r="GL60" s="205"/>
      <c r="GM60" s="231"/>
      <c r="GN60" s="6" t="b">
        <v>0</v>
      </c>
      <c r="GO60" s="6" t="b">
        <v>0</v>
      </c>
      <c r="GP60" s="6" t="b">
        <v>0</v>
      </c>
      <c r="GQ60" s="6" t="b">
        <v>0</v>
      </c>
    </row>
    <row r="61" spans="1:200" ht="20.100000000000001" customHeight="1">
      <c r="A61" s="177"/>
      <c r="B61" s="1611" t="s">
        <v>2273</v>
      </c>
      <c r="C61" s="1612"/>
      <c r="D61" s="1612"/>
      <c r="E61" s="1612"/>
      <c r="F61" s="1612"/>
      <c r="G61" s="1612"/>
      <c r="H61" s="1612"/>
      <c r="I61" s="1613"/>
      <c r="J61" s="1519"/>
      <c r="K61" s="1520"/>
      <c r="L61" s="1520"/>
      <c r="M61" s="1520"/>
      <c r="N61" s="1520"/>
      <c r="O61" s="183" t="s">
        <v>72</v>
      </c>
      <c r="P61" s="183"/>
      <c r="Q61" s="1521"/>
      <c r="R61" s="1520"/>
      <c r="S61" s="1520"/>
      <c r="T61" s="1520"/>
      <c r="U61" s="1520"/>
      <c r="V61" s="183" t="s">
        <v>72</v>
      </c>
      <c r="W61" s="183"/>
      <c r="X61" s="1521"/>
      <c r="Y61" s="1520"/>
      <c r="Z61" s="1520"/>
      <c r="AA61" s="1520"/>
      <c r="AB61" s="1520"/>
      <c r="AC61" s="183" t="s">
        <v>72</v>
      </c>
      <c r="AD61" s="183"/>
      <c r="AE61" s="1522"/>
      <c r="AF61" s="1523"/>
      <c r="AG61" s="1523"/>
      <c r="AH61" s="1523"/>
      <c r="AI61" s="1523"/>
      <c r="AJ61" s="3" t="s">
        <v>72</v>
      </c>
      <c r="AK61" s="3"/>
      <c r="AL61" s="205"/>
      <c r="AM61" s="4"/>
      <c r="AS61" s="225"/>
      <c r="BA61" s="177"/>
      <c r="BB61" s="1611" t="s">
        <v>2273</v>
      </c>
      <c r="BC61" s="1612"/>
      <c r="BD61" s="1612"/>
      <c r="BE61" s="1612"/>
      <c r="BF61" s="1612"/>
      <c r="BG61" s="1612"/>
      <c r="BH61" s="1612"/>
      <c r="BI61" s="1613"/>
      <c r="BJ61" s="1519"/>
      <c r="BK61" s="1520"/>
      <c r="BL61" s="1520"/>
      <c r="BM61" s="1520"/>
      <c r="BN61" s="1520"/>
      <c r="BO61" s="183" t="s">
        <v>72</v>
      </c>
      <c r="BP61" s="183"/>
      <c r="BQ61" s="1521"/>
      <c r="BR61" s="1520"/>
      <c r="BS61" s="1520"/>
      <c r="BT61" s="1520"/>
      <c r="BU61" s="1520"/>
      <c r="BV61" s="183" t="s">
        <v>72</v>
      </c>
      <c r="BW61" s="183"/>
      <c r="BX61" s="1521"/>
      <c r="BY61" s="1520"/>
      <c r="BZ61" s="1520"/>
      <c r="CA61" s="1520"/>
      <c r="CB61" s="1520"/>
      <c r="CC61" s="183" t="s">
        <v>72</v>
      </c>
      <c r="CD61" s="183"/>
      <c r="CE61" s="1522"/>
      <c r="CF61" s="1523"/>
      <c r="CG61" s="1523"/>
      <c r="CH61" s="1523"/>
      <c r="CI61" s="1523"/>
      <c r="CJ61" s="3" t="s">
        <v>72</v>
      </c>
      <c r="CK61" s="3"/>
      <c r="CL61" s="205"/>
      <c r="CM61" s="4"/>
      <c r="CS61" s="225"/>
      <c r="DA61" s="177"/>
      <c r="DB61" s="1611" t="s">
        <v>2273</v>
      </c>
      <c r="DC61" s="1612"/>
      <c r="DD61" s="1612"/>
      <c r="DE61" s="1612"/>
      <c r="DF61" s="1612"/>
      <c r="DG61" s="1612"/>
      <c r="DH61" s="1612"/>
      <c r="DI61" s="1613"/>
      <c r="DJ61" s="1519"/>
      <c r="DK61" s="1520"/>
      <c r="DL61" s="1520"/>
      <c r="DM61" s="1520"/>
      <c r="DN61" s="1520"/>
      <c r="DO61" s="183" t="s">
        <v>72</v>
      </c>
      <c r="DP61" s="183"/>
      <c r="DQ61" s="1521"/>
      <c r="DR61" s="1520"/>
      <c r="DS61" s="1520"/>
      <c r="DT61" s="1520"/>
      <c r="DU61" s="1520"/>
      <c r="DV61" s="183" t="s">
        <v>72</v>
      </c>
      <c r="DW61" s="183"/>
      <c r="DX61" s="1521"/>
      <c r="DY61" s="1520"/>
      <c r="DZ61" s="1520"/>
      <c r="EA61" s="1520"/>
      <c r="EB61" s="1520"/>
      <c r="EC61" s="183" t="s">
        <v>72</v>
      </c>
      <c r="ED61" s="183"/>
      <c r="EE61" s="1522"/>
      <c r="EF61" s="1523"/>
      <c r="EG61" s="1523"/>
      <c r="EH61" s="1523"/>
      <c r="EI61" s="1523"/>
      <c r="EJ61" s="3" t="s">
        <v>72</v>
      </c>
      <c r="EK61" s="3"/>
      <c r="EL61" s="205"/>
      <c r="EM61" s="4"/>
      <c r="ES61" s="225"/>
      <c r="FA61" s="177"/>
      <c r="FB61" s="1611" t="s">
        <v>2273</v>
      </c>
      <c r="FC61" s="1612"/>
      <c r="FD61" s="1612"/>
      <c r="FE61" s="1612"/>
      <c r="FF61" s="1612"/>
      <c r="FG61" s="1612"/>
      <c r="FH61" s="1612"/>
      <c r="FI61" s="1613"/>
      <c r="FJ61" s="1519"/>
      <c r="FK61" s="1520"/>
      <c r="FL61" s="1520"/>
      <c r="FM61" s="1520"/>
      <c r="FN61" s="1520"/>
      <c r="FO61" s="183" t="s">
        <v>72</v>
      </c>
      <c r="FP61" s="183"/>
      <c r="FQ61" s="1521"/>
      <c r="FR61" s="1520"/>
      <c r="FS61" s="1520"/>
      <c r="FT61" s="1520"/>
      <c r="FU61" s="1520"/>
      <c r="FV61" s="183" t="s">
        <v>72</v>
      </c>
      <c r="FW61" s="183"/>
      <c r="FX61" s="1521"/>
      <c r="FY61" s="1520"/>
      <c r="FZ61" s="1520"/>
      <c r="GA61" s="1520"/>
      <c r="GB61" s="1520"/>
      <c r="GC61" s="183" t="s">
        <v>72</v>
      </c>
      <c r="GD61" s="183"/>
      <c r="GE61" s="1522"/>
      <c r="GF61" s="1523"/>
      <c r="GG61" s="1523"/>
      <c r="GH61" s="1523"/>
      <c r="GI61" s="1523"/>
      <c r="GJ61" s="3" t="s">
        <v>72</v>
      </c>
      <c r="GK61" s="3"/>
      <c r="GL61" s="205"/>
      <c r="GM61" s="4"/>
    </row>
    <row r="62" spans="1:200" ht="27" customHeight="1">
      <c r="A62" s="177"/>
      <c r="B62" s="1579" t="s">
        <v>2274</v>
      </c>
      <c r="C62" s="1580"/>
      <c r="D62" s="1580"/>
      <c r="E62" s="1580"/>
      <c r="F62" s="1580"/>
      <c r="G62" s="1580"/>
      <c r="H62" s="1580"/>
      <c r="I62" s="1654"/>
      <c r="J62" s="1532"/>
      <c r="K62" s="1523"/>
      <c r="L62" s="1523"/>
      <c r="M62" s="1523"/>
      <c r="N62" s="1523"/>
      <c r="O62" s="183" t="s">
        <v>47</v>
      </c>
      <c r="P62" s="183"/>
      <c r="Q62" s="1522"/>
      <c r="R62" s="1523"/>
      <c r="S62" s="1523"/>
      <c r="T62" s="1523"/>
      <c r="U62" s="1523"/>
      <c r="V62" s="183" t="s">
        <v>47</v>
      </c>
      <c r="W62" s="183"/>
      <c r="X62" s="1522"/>
      <c r="Y62" s="1523"/>
      <c r="Z62" s="1523"/>
      <c r="AA62" s="1523"/>
      <c r="AB62" s="1523"/>
      <c r="AC62" s="183" t="s">
        <v>47</v>
      </c>
      <c r="AD62" s="183"/>
      <c r="AE62" s="1522"/>
      <c r="AF62" s="1523"/>
      <c r="AG62" s="1523"/>
      <c r="AH62" s="1523"/>
      <c r="AI62" s="1523"/>
      <c r="AJ62" s="183" t="s">
        <v>47</v>
      </c>
      <c r="AK62" s="183"/>
      <c r="AL62" s="205"/>
      <c r="AM62" s="4"/>
      <c r="AS62" s="225"/>
      <c r="BA62" s="177"/>
      <c r="BB62" s="1579" t="s">
        <v>2274</v>
      </c>
      <c r="BC62" s="1580"/>
      <c r="BD62" s="1580"/>
      <c r="BE62" s="1580"/>
      <c r="BF62" s="1580"/>
      <c r="BG62" s="1580"/>
      <c r="BH62" s="1580"/>
      <c r="BI62" s="1654"/>
      <c r="BJ62" s="1532"/>
      <c r="BK62" s="1523"/>
      <c r="BL62" s="1523"/>
      <c r="BM62" s="1523"/>
      <c r="BN62" s="1523"/>
      <c r="BO62" s="183" t="s">
        <v>47</v>
      </c>
      <c r="BP62" s="183"/>
      <c r="BQ62" s="1522"/>
      <c r="BR62" s="1523"/>
      <c r="BS62" s="1523"/>
      <c r="BT62" s="1523"/>
      <c r="BU62" s="1523"/>
      <c r="BV62" s="183" t="s">
        <v>47</v>
      </c>
      <c r="BW62" s="183"/>
      <c r="BX62" s="1522"/>
      <c r="BY62" s="1523"/>
      <c r="BZ62" s="1523"/>
      <c r="CA62" s="1523"/>
      <c r="CB62" s="1523"/>
      <c r="CC62" s="183" t="s">
        <v>47</v>
      </c>
      <c r="CD62" s="183"/>
      <c r="CE62" s="1522"/>
      <c r="CF62" s="1523"/>
      <c r="CG62" s="1523"/>
      <c r="CH62" s="1523"/>
      <c r="CI62" s="1523"/>
      <c r="CJ62" s="183" t="s">
        <v>47</v>
      </c>
      <c r="CK62" s="183"/>
      <c r="CL62" s="205"/>
      <c r="CM62" s="4"/>
      <c r="CS62" s="225"/>
      <c r="DA62" s="177"/>
      <c r="DB62" s="1579" t="s">
        <v>2274</v>
      </c>
      <c r="DC62" s="1580"/>
      <c r="DD62" s="1580"/>
      <c r="DE62" s="1580"/>
      <c r="DF62" s="1580"/>
      <c r="DG62" s="1580"/>
      <c r="DH62" s="1580"/>
      <c r="DI62" s="1654"/>
      <c r="DJ62" s="1532"/>
      <c r="DK62" s="1523"/>
      <c r="DL62" s="1523"/>
      <c r="DM62" s="1523"/>
      <c r="DN62" s="1523"/>
      <c r="DO62" s="183" t="s">
        <v>47</v>
      </c>
      <c r="DP62" s="183"/>
      <c r="DQ62" s="1522"/>
      <c r="DR62" s="1523"/>
      <c r="DS62" s="1523"/>
      <c r="DT62" s="1523"/>
      <c r="DU62" s="1523"/>
      <c r="DV62" s="183" t="s">
        <v>47</v>
      </c>
      <c r="DW62" s="183"/>
      <c r="DX62" s="1522"/>
      <c r="DY62" s="1523"/>
      <c r="DZ62" s="1523"/>
      <c r="EA62" s="1523"/>
      <c r="EB62" s="1523"/>
      <c r="EC62" s="183" t="s">
        <v>47</v>
      </c>
      <c r="ED62" s="183"/>
      <c r="EE62" s="1522"/>
      <c r="EF62" s="1523"/>
      <c r="EG62" s="1523"/>
      <c r="EH62" s="1523"/>
      <c r="EI62" s="1523"/>
      <c r="EJ62" s="183" t="s">
        <v>47</v>
      </c>
      <c r="EK62" s="183"/>
      <c r="EL62" s="205"/>
      <c r="EM62" s="4"/>
      <c r="ES62" s="225"/>
      <c r="FA62" s="177"/>
      <c r="FB62" s="1579" t="s">
        <v>2274</v>
      </c>
      <c r="FC62" s="1580"/>
      <c r="FD62" s="1580"/>
      <c r="FE62" s="1580"/>
      <c r="FF62" s="1580"/>
      <c r="FG62" s="1580"/>
      <c r="FH62" s="1580"/>
      <c r="FI62" s="1654"/>
      <c r="FJ62" s="1532"/>
      <c r="FK62" s="1523"/>
      <c r="FL62" s="1523"/>
      <c r="FM62" s="1523"/>
      <c r="FN62" s="1523"/>
      <c r="FO62" s="183" t="s">
        <v>47</v>
      </c>
      <c r="FP62" s="183"/>
      <c r="FQ62" s="1522"/>
      <c r="FR62" s="1523"/>
      <c r="FS62" s="1523"/>
      <c r="FT62" s="1523"/>
      <c r="FU62" s="1523"/>
      <c r="FV62" s="183" t="s">
        <v>47</v>
      </c>
      <c r="FW62" s="183"/>
      <c r="FX62" s="1522"/>
      <c r="FY62" s="1523"/>
      <c r="FZ62" s="1523"/>
      <c r="GA62" s="1523"/>
      <c r="GB62" s="1523"/>
      <c r="GC62" s="183" t="s">
        <v>47</v>
      </c>
      <c r="GD62" s="183"/>
      <c r="GE62" s="1522"/>
      <c r="GF62" s="1523"/>
      <c r="GG62" s="1523"/>
      <c r="GH62" s="1523"/>
      <c r="GI62" s="1523"/>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611" t="s">
        <v>2262</v>
      </c>
      <c r="C65" s="1612"/>
      <c r="D65" s="1612"/>
      <c r="E65" s="1612"/>
      <c r="F65" s="1612"/>
      <c r="G65" s="1612"/>
      <c r="H65" s="1612"/>
      <c r="I65" s="1612"/>
      <c r="J65" s="1519"/>
      <c r="K65" s="1520"/>
      <c r="L65" s="1520"/>
      <c r="M65" s="1520"/>
      <c r="N65" s="1520"/>
      <c r="O65" s="1520"/>
      <c r="P65" s="1525"/>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611" t="s">
        <v>2262</v>
      </c>
      <c r="BC65" s="1612"/>
      <c r="BD65" s="1612"/>
      <c r="BE65" s="1612"/>
      <c r="BF65" s="1612"/>
      <c r="BG65" s="1612"/>
      <c r="BH65" s="1612"/>
      <c r="BI65" s="1612"/>
      <c r="BJ65" s="1519"/>
      <c r="BK65" s="1520"/>
      <c r="BL65" s="1520"/>
      <c r="BM65" s="1520"/>
      <c r="BN65" s="1520"/>
      <c r="BO65" s="1520"/>
      <c r="BP65" s="1525"/>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611" t="s">
        <v>2262</v>
      </c>
      <c r="DC65" s="1612"/>
      <c r="DD65" s="1612"/>
      <c r="DE65" s="1612"/>
      <c r="DF65" s="1612"/>
      <c r="DG65" s="1612"/>
      <c r="DH65" s="1612"/>
      <c r="DI65" s="1612"/>
      <c r="DJ65" s="1519"/>
      <c r="DK65" s="1520"/>
      <c r="DL65" s="1520"/>
      <c r="DM65" s="1520"/>
      <c r="DN65" s="1520"/>
      <c r="DO65" s="1520"/>
      <c r="DP65" s="1525"/>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611" t="s">
        <v>2262</v>
      </c>
      <c r="FC65" s="1612"/>
      <c r="FD65" s="1612"/>
      <c r="FE65" s="1612"/>
      <c r="FF65" s="1612"/>
      <c r="FG65" s="1612"/>
      <c r="FH65" s="1612"/>
      <c r="FI65" s="1612"/>
      <c r="FJ65" s="1519"/>
      <c r="FK65" s="1520"/>
      <c r="FL65" s="1520"/>
      <c r="FM65" s="1520"/>
      <c r="FN65" s="1520"/>
      <c r="FO65" s="1520"/>
      <c r="FP65" s="1525"/>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577" t="s">
        <v>2267</v>
      </c>
      <c r="C66" s="1578"/>
      <c r="D66" s="1578"/>
      <c r="E66" s="1578"/>
      <c r="F66" s="1578"/>
      <c r="G66" s="1578"/>
      <c r="H66" s="1578"/>
      <c r="I66" s="1653"/>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577" t="s">
        <v>2267</v>
      </c>
      <c r="BC66" s="1578"/>
      <c r="BD66" s="1578"/>
      <c r="BE66" s="1578"/>
      <c r="BF66" s="1578"/>
      <c r="BG66" s="1578"/>
      <c r="BH66" s="1578"/>
      <c r="BI66" s="1653"/>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577" t="s">
        <v>2267</v>
      </c>
      <c r="DC66" s="1578"/>
      <c r="DD66" s="1578"/>
      <c r="DE66" s="1578"/>
      <c r="DF66" s="1578"/>
      <c r="DG66" s="1578"/>
      <c r="DH66" s="1578"/>
      <c r="DI66" s="1653"/>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577" t="s">
        <v>2267</v>
      </c>
      <c r="FC66" s="1578"/>
      <c r="FD66" s="1578"/>
      <c r="FE66" s="1578"/>
      <c r="FF66" s="1578"/>
      <c r="FG66" s="1578"/>
      <c r="FH66" s="1578"/>
      <c r="FI66" s="1653"/>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644" t="s">
        <v>2268</v>
      </c>
      <c r="C67" s="1599"/>
      <c r="D67" s="1599"/>
      <c r="E67" s="1599"/>
      <c r="F67" s="1599"/>
      <c r="G67" s="1599"/>
      <c r="H67" s="1599"/>
      <c r="I67" s="2261"/>
      <c r="J67" s="181"/>
      <c r="K67" s="3" t="s">
        <v>54</v>
      </c>
      <c r="L67" s="3"/>
      <c r="M67" s="3"/>
      <c r="N67" s="3"/>
      <c r="O67" s="3"/>
      <c r="P67" s="3"/>
      <c r="Q67" s="3"/>
      <c r="R67" s="3"/>
      <c r="S67" s="1585" t="s">
        <v>55</v>
      </c>
      <c r="T67" s="1585"/>
      <c r="U67" s="1585"/>
      <c r="V67" s="1585"/>
      <c r="W67" s="1585"/>
      <c r="X67" s="3"/>
      <c r="Y67" s="3"/>
      <c r="Z67" s="1585" t="s">
        <v>56</v>
      </c>
      <c r="AA67" s="1585"/>
      <c r="AB67" s="1585"/>
      <c r="AC67" s="1585"/>
      <c r="AD67" s="1585"/>
      <c r="AE67" s="1585"/>
      <c r="AF67" s="1585"/>
      <c r="AG67" s="1585"/>
      <c r="AH67" s="1585"/>
      <c r="AI67" s="1651"/>
      <c r="AJ67" s="4"/>
      <c r="AK67" s="4"/>
      <c r="AL67" s="178"/>
      <c r="AM67" s="4" t="str">
        <f>IF(AND($AN$13=TRUE,COUNTIF(AN67:AP67,TRUE)=0),"未入力",IF(COUNTIF(AN67:AP67,TRUE)=2,"複数選択",""))</f>
        <v/>
      </c>
      <c r="AN67" s="8" t="b">
        <v>0</v>
      </c>
      <c r="AO67" s="8" t="b">
        <v>0</v>
      </c>
      <c r="AP67" s="6" t="b">
        <v>0</v>
      </c>
      <c r="AS67" s="225"/>
      <c r="BA67" s="177"/>
      <c r="BB67" s="1644" t="s">
        <v>2268</v>
      </c>
      <c r="BC67" s="1599"/>
      <c r="BD67" s="1599"/>
      <c r="BE67" s="1599"/>
      <c r="BF67" s="1599"/>
      <c r="BG67" s="1599"/>
      <c r="BH67" s="1599"/>
      <c r="BI67" s="2261"/>
      <c r="BJ67" s="181"/>
      <c r="BK67" s="3" t="s">
        <v>54</v>
      </c>
      <c r="BL67" s="3"/>
      <c r="BM67" s="3"/>
      <c r="BN67" s="3"/>
      <c r="BO67" s="3"/>
      <c r="BP67" s="3"/>
      <c r="BQ67" s="3"/>
      <c r="BR67" s="3"/>
      <c r="BS67" s="1585" t="s">
        <v>55</v>
      </c>
      <c r="BT67" s="1585"/>
      <c r="BU67" s="1585"/>
      <c r="BV67" s="1585"/>
      <c r="BW67" s="1585"/>
      <c r="BX67" s="3"/>
      <c r="BY67" s="3"/>
      <c r="BZ67" s="1585" t="s">
        <v>56</v>
      </c>
      <c r="CA67" s="1585"/>
      <c r="CB67" s="1585"/>
      <c r="CC67" s="1585"/>
      <c r="CD67" s="1585"/>
      <c r="CE67" s="1585"/>
      <c r="CF67" s="1585"/>
      <c r="CG67" s="1585"/>
      <c r="CH67" s="1585"/>
      <c r="CI67" s="1651"/>
      <c r="CJ67" s="4"/>
      <c r="CK67" s="4"/>
      <c r="CL67" s="178"/>
      <c r="CM67" s="4" t="str">
        <f>IF(AND($AN$13=TRUE,COUNTIF(CN67:CP67,TRUE)=0),"未入力",IF(COUNTIF(CN67:CP67,TRUE)=2,"複数選択",""))</f>
        <v/>
      </c>
      <c r="CN67" s="8" t="b">
        <v>0</v>
      </c>
      <c r="CO67" s="8" t="b">
        <v>0</v>
      </c>
      <c r="CP67" s="6" t="b">
        <v>0</v>
      </c>
      <c r="CS67" s="225"/>
      <c r="DA67" s="177"/>
      <c r="DB67" s="1644" t="s">
        <v>2268</v>
      </c>
      <c r="DC67" s="1599"/>
      <c r="DD67" s="1599"/>
      <c r="DE67" s="1599"/>
      <c r="DF67" s="1599"/>
      <c r="DG67" s="1599"/>
      <c r="DH67" s="1599"/>
      <c r="DI67" s="2261"/>
      <c r="DJ67" s="181"/>
      <c r="DK67" s="3" t="s">
        <v>54</v>
      </c>
      <c r="DL67" s="3"/>
      <c r="DM67" s="3"/>
      <c r="DN67" s="3"/>
      <c r="DO67" s="3"/>
      <c r="DP67" s="3"/>
      <c r="DQ67" s="3"/>
      <c r="DR67" s="3"/>
      <c r="DS67" s="1585" t="s">
        <v>55</v>
      </c>
      <c r="DT67" s="1585"/>
      <c r="DU67" s="1585"/>
      <c r="DV67" s="1585"/>
      <c r="DW67" s="1585"/>
      <c r="DX67" s="3"/>
      <c r="DY67" s="3"/>
      <c r="DZ67" s="1585" t="s">
        <v>56</v>
      </c>
      <c r="EA67" s="1585"/>
      <c r="EB67" s="1585"/>
      <c r="EC67" s="1585"/>
      <c r="ED67" s="1585"/>
      <c r="EE67" s="1585"/>
      <c r="EF67" s="1585"/>
      <c r="EG67" s="1585"/>
      <c r="EH67" s="1585"/>
      <c r="EI67" s="1651"/>
      <c r="EJ67" s="4"/>
      <c r="EK67" s="4"/>
      <c r="EL67" s="178"/>
      <c r="EM67" s="4" t="str">
        <f>IF(AND($AN$13=TRUE,COUNTIF(EN67:EP67,TRUE)=0),"未入力",IF(COUNTIF(EN67:EP67,TRUE)=2,"複数選択",""))</f>
        <v/>
      </c>
      <c r="EN67" s="6" t="b">
        <v>0</v>
      </c>
      <c r="EO67" s="6" t="b">
        <v>0</v>
      </c>
      <c r="EP67" s="6" t="b">
        <v>0</v>
      </c>
      <c r="ES67" s="225"/>
      <c r="FA67" s="177"/>
      <c r="FB67" s="1644" t="s">
        <v>2268</v>
      </c>
      <c r="FC67" s="1599"/>
      <c r="FD67" s="1599"/>
      <c r="FE67" s="1599"/>
      <c r="FF67" s="1599"/>
      <c r="FG67" s="1599"/>
      <c r="FH67" s="1599"/>
      <c r="FI67" s="2261"/>
      <c r="FJ67" s="181"/>
      <c r="FK67" s="3" t="s">
        <v>54</v>
      </c>
      <c r="FL67" s="3"/>
      <c r="FM67" s="3"/>
      <c r="FN67" s="3"/>
      <c r="FO67" s="3"/>
      <c r="FP67" s="3"/>
      <c r="FQ67" s="3"/>
      <c r="FR67" s="3"/>
      <c r="FS67" s="1585" t="s">
        <v>55</v>
      </c>
      <c r="FT67" s="1585"/>
      <c r="FU67" s="1585"/>
      <c r="FV67" s="1585"/>
      <c r="FW67" s="1585"/>
      <c r="FX67" s="3"/>
      <c r="FY67" s="3"/>
      <c r="FZ67" s="1585" t="s">
        <v>56</v>
      </c>
      <c r="GA67" s="1585"/>
      <c r="GB67" s="1585"/>
      <c r="GC67" s="1585"/>
      <c r="GD67" s="1585"/>
      <c r="GE67" s="1585"/>
      <c r="GF67" s="1585"/>
      <c r="GG67" s="1585"/>
      <c r="GH67" s="1585"/>
      <c r="GI67" s="1651"/>
      <c r="GJ67" s="4"/>
      <c r="GK67" s="4"/>
      <c r="GL67" s="178"/>
      <c r="GM67" s="4" t="str">
        <f>IF(AND($AN$13=TRUE,COUNTIF(GN67:GP67,TRUE)=0),"未入力",IF(COUNTIF(GN67:GP67,TRUE)=2,"複数選択",""))</f>
        <v/>
      </c>
      <c r="GN67" s="6" t="b">
        <v>0</v>
      </c>
      <c r="GO67" s="6" t="b">
        <v>0</v>
      </c>
      <c r="GP67" s="6" t="b">
        <v>0</v>
      </c>
    </row>
    <row r="68" spans="1:199" ht="17.100000000000001" customHeight="1">
      <c r="A68" s="177"/>
      <c r="B68" s="1645"/>
      <c r="C68" s="1646"/>
      <c r="D68" s="1646"/>
      <c r="E68" s="1646"/>
      <c r="F68" s="1646"/>
      <c r="G68" s="1646"/>
      <c r="H68" s="1646"/>
      <c r="I68" s="2262"/>
      <c r="J68" s="179"/>
      <c r="K68" s="1587" t="s">
        <v>57</v>
      </c>
      <c r="L68" s="1587"/>
      <c r="M68" s="1587"/>
      <c r="N68" s="1587"/>
      <c r="O68" s="1587"/>
      <c r="P68" s="1587"/>
      <c r="Q68" s="1587"/>
      <c r="R68" s="1587"/>
      <c r="S68" s="7"/>
      <c r="T68" s="7"/>
      <c r="U68" s="1587" t="s">
        <v>58</v>
      </c>
      <c r="V68" s="1587"/>
      <c r="W68" s="1587"/>
      <c r="X68" s="1587"/>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645"/>
      <c r="BC68" s="1646"/>
      <c r="BD68" s="1646"/>
      <c r="BE68" s="1646"/>
      <c r="BF68" s="1646"/>
      <c r="BG68" s="1646"/>
      <c r="BH68" s="1646"/>
      <c r="BI68" s="2262"/>
      <c r="BJ68" s="179"/>
      <c r="BK68" s="1587" t="s">
        <v>57</v>
      </c>
      <c r="BL68" s="1587"/>
      <c r="BM68" s="1587"/>
      <c r="BN68" s="1587"/>
      <c r="BO68" s="1587"/>
      <c r="BP68" s="1587"/>
      <c r="BQ68" s="1587"/>
      <c r="BR68" s="1587"/>
      <c r="BS68" s="7"/>
      <c r="BT68" s="7"/>
      <c r="BU68" s="1587" t="s">
        <v>58</v>
      </c>
      <c r="BV68" s="1587"/>
      <c r="BW68" s="1587"/>
      <c r="BX68" s="1587"/>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645"/>
      <c r="DC68" s="1646"/>
      <c r="DD68" s="1646"/>
      <c r="DE68" s="1646"/>
      <c r="DF68" s="1646"/>
      <c r="DG68" s="1646"/>
      <c r="DH68" s="1646"/>
      <c r="DI68" s="2262"/>
      <c r="DJ68" s="179"/>
      <c r="DK68" s="1587" t="s">
        <v>57</v>
      </c>
      <c r="DL68" s="1587"/>
      <c r="DM68" s="1587"/>
      <c r="DN68" s="1587"/>
      <c r="DO68" s="1587"/>
      <c r="DP68" s="1587"/>
      <c r="DQ68" s="1587"/>
      <c r="DR68" s="1587"/>
      <c r="DS68" s="7"/>
      <c r="DT68" s="7"/>
      <c r="DU68" s="1587" t="s">
        <v>58</v>
      </c>
      <c r="DV68" s="1587"/>
      <c r="DW68" s="1587"/>
      <c r="DX68" s="1587"/>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645"/>
      <c r="FC68" s="1646"/>
      <c r="FD68" s="1646"/>
      <c r="FE68" s="1646"/>
      <c r="FF68" s="1646"/>
      <c r="FG68" s="1646"/>
      <c r="FH68" s="1646"/>
      <c r="FI68" s="2262"/>
      <c r="FJ68" s="179"/>
      <c r="FK68" s="1587" t="s">
        <v>57</v>
      </c>
      <c r="FL68" s="1587"/>
      <c r="FM68" s="1587"/>
      <c r="FN68" s="1587"/>
      <c r="FO68" s="1587"/>
      <c r="FP68" s="1587"/>
      <c r="FQ68" s="1587"/>
      <c r="FR68" s="1587"/>
      <c r="FS68" s="7"/>
      <c r="FT68" s="7"/>
      <c r="FU68" s="1587" t="s">
        <v>58</v>
      </c>
      <c r="FV68" s="1587"/>
      <c r="FW68" s="1587"/>
      <c r="FX68" s="1587"/>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583" t="s">
        <v>2269</v>
      </c>
      <c r="C69" s="1584"/>
      <c r="D69" s="1584"/>
      <c r="E69" s="1584"/>
      <c r="F69" s="1584"/>
      <c r="G69" s="1584"/>
      <c r="H69" s="1584"/>
      <c r="I69" s="2263"/>
      <c r="J69" s="182"/>
      <c r="K69" s="1612" t="s">
        <v>59</v>
      </c>
      <c r="L69" s="1612"/>
      <c r="M69" s="1612"/>
      <c r="N69" s="1612"/>
      <c r="O69" s="1612"/>
      <c r="P69" s="255"/>
      <c r="Q69" s="183"/>
      <c r="R69" s="1584" t="s">
        <v>60</v>
      </c>
      <c r="S69" s="1584"/>
      <c r="T69" s="1584"/>
      <c r="U69" s="1584"/>
      <c r="V69" s="1584"/>
      <c r="W69" s="1584"/>
      <c r="X69" s="183"/>
      <c r="Y69" s="1612" t="s">
        <v>61</v>
      </c>
      <c r="Z69" s="1612"/>
      <c r="AA69" s="1612"/>
      <c r="AB69" s="1612"/>
      <c r="AC69" s="1612"/>
      <c r="AD69" s="1613"/>
      <c r="AE69" s="4"/>
      <c r="AF69" s="4"/>
      <c r="AG69" s="4"/>
      <c r="AH69" s="4"/>
      <c r="AJ69" s="4"/>
      <c r="AK69" s="4"/>
      <c r="AL69" s="178"/>
      <c r="AM69" s="4" t="str">
        <f>IF(AND($AN$13=TRUE,M69=""),"未入力","")</f>
        <v/>
      </c>
      <c r="AN69" s="6" t="b">
        <v>0</v>
      </c>
      <c r="AO69" s="6" t="b">
        <v>0</v>
      </c>
      <c r="AP69" s="6" t="b">
        <v>0</v>
      </c>
      <c r="AS69" s="225"/>
      <c r="BA69" s="177"/>
      <c r="BB69" s="1583" t="s">
        <v>2269</v>
      </c>
      <c r="BC69" s="1584"/>
      <c r="BD69" s="1584"/>
      <c r="BE69" s="1584"/>
      <c r="BF69" s="1584"/>
      <c r="BG69" s="1584"/>
      <c r="BH69" s="1584"/>
      <c r="BI69" s="2263"/>
      <c r="BJ69" s="182"/>
      <c r="BK69" s="1612" t="s">
        <v>59</v>
      </c>
      <c r="BL69" s="1612"/>
      <c r="BM69" s="1612"/>
      <c r="BN69" s="1612"/>
      <c r="BO69" s="1612"/>
      <c r="BP69" s="255"/>
      <c r="BQ69" s="183"/>
      <c r="BR69" s="1584" t="s">
        <v>60</v>
      </c>
      <c r="BS69" s="1584"/>
      <c r="BT69" s="1584"/>
      <c r="BU69" s="1584"/>
      <c r="BV69" s="1584"/>
      <c r="BW69" s="1584"/>
      <c r="BX69" s="183"/>
      <c r="BY69" s="1612" t="s">
        <v>61</v>
      </c>
      <c r="BZ69" s="1612"/>
      <c r="CA69" s="1612"/>
      <c r="CB69" s="1612"/>
      <c r="CC69" s="1612"/>
      <c r="CD69" s="1613"/>
      <c r="CE69" s="4"/>
      <c r="CF69" s="4"/>
      <c r="CH69" s="4"/>
      <c r="CJ69" s="4"/>
      <c r="CK69" s="4"/>
      <c r="CL69" s="178"/>
      <c r="CM69" s="4" t="str">
        <f>IF(AND($AN$13=TRUE,BM69=""),"未入力","")</f>
        <v/>
      </c>
      <c r="CN69" s="6" t="b">
        <v>0</v>
      </c>
      <c r="CO69" s="6" t="b">
        <v>0</v>
      </c>
      <c r="CP69" s="6" t="b">
        <v>0</v>
      </c>
      <c r="CS69" s="225"/>
      <c r="DA69" s="177"/>
      <c r="DB69" s="1583" t="s">
        <v>2269</v>
      </c>
      <c r="DC69" s="1584"/>
      <c r="DD69" s="1584"/>
      <c r="DE69" s="1584"/>
      <c r="DF69" s="1584"/>
      <c r="DG69" s="1584"/>
      <c r="DH69" s="1584"/>
      <c r="DI69" s="2263"/>
      <c r="DJ69" s="182"/>
      <c r="DK69" s="1612" t="s">
        <v>59</v>
      </c>
      <c r="DL69" s="1612"/>
      <c r="DM69" s="1612"/>
      <c r="DN69" s="1612"/>
      <c r="DO69" s="1612"/>
      <c r="DP69" s="255"/>
      <c r="DQ69" s="183"/>
      <c r="DR69" s="1584" t="s">
        <v>60</v>
      </c>
      <c r="DS69" s="1584"/>
      <c r="DT69" s="1584"/>
      <c r="DU69" s="1584"/>
      <c r="DV69" s="1584"/>
      <c r="DW69" s="1584"/>
      <c r="DX69" s="183"/>
      <c r="DY69" s="1612" t="s">
        <v>61</v>
      </c>
      <c r="DZ69" s="1612"/>
      <c r="EA69" s="1612"/>
      <c r="EB69" s="1612"/>
      <c r="EC69" s="1612"/>
      <c r="ED69" s="1613"/>
      <c r="EE69" s="4"/>
      <c r="EF69" s="4"/>
      <c r="EH69" s="4"/>
      <c r="EJ69" s="4"/>
      <c r="EK69" s="4"/>
      <c r="EL69" s="178"/>
      <c r="EM69" s="4" t="str">
        <f>IF(AND($AN$13=TRUE,DM69=""),"未入力","")</f>
        <v/>
      </c>
      <c r="EN69" s="6" t="b">
        <v>0</v>
      </c>
      <c r="EO69" s="6" t="b">
        <v>0</v>
      </c>
      <c r="EP69" s="6" t="b">
        <v>0</v>
      </c>
      <c r="ES69" s="225"/>
      <c r="FA69" s="177"/>
      <c r="FB69" s="1583" t="s">
        <v>2269</v>
      </c>
      <c r="FC69" s="1584"/>
      <c r="FD69" s="1584"/>
      <c r="FE69" s="1584"/>
      <c r="FF69" s="1584"/>
      <c r="FG69" s="1584"/>
      <c r="FH69" s="1584"/>
      <c r="FI69" s="2263"/>
      <c r="FJ69" s="182"/>
      <c r="FK69" s="1612" t="s">
        <v>59</v>
      </c>
      <c r="FL69" s="1612"/>
      <c r="FM69" s="1612"/>
      <c r="FN69" s="1612"/>
      <c r="FO69" s="1612"/>
      <c r="FP69" s="255"/>
      <c r="FQ69" s="183"/>
      <c r="FR69" s="1584" t="s">
        <v>60</v>
      </c>
      <c r="FS69" s="1584"/>
      <c r="FT69" s="1584"/>
      <c r="FU69" s="1584"/>
      <c r="FV69" s="1584"/>
      <c r="FW69" s="1584"/>
      <c r="FX69" s="183"/>
      <c r="FY69" s="1612" t="s">
        <v>61</v>
      </c>
      <c r="FZ69" s="1612"/>
      <c r="GA69" s="1612"/>
      <c r="GB69" s="1612"/>
      <c r="GC69" s="1612"/>
      <c r="GD69" s="1613"/>
      <c r="GE69" s="4"/>
      <c r="GF69" s="4"/>
      <c r="GH69" s="4"/>
      <c r="GJ69" s="4"/>
      <c r="GK69" s="4"/>
      <c r="GL69" s="178"/>
      <c r="GM69" s="4" t="str">
        <f>IF(AND($AN$13=TRUE,FM69=""),"未入力","")</f>
        <v/>
      </c>
      <c r="GN69" s="6" t="b">
        <v>0</v>
      </c>
      <c r="GO69" s="6" t="b">
        <v>0</v>
      </c>
      <c r="GP69" s="6" t="b">
        <v>0</v>
      </c>
    </row>
    <row r="70" spans="1:199" ht="17.100000000000001" customHeight="1">
      <c r="A70" s="177"/>
      <c r="B70" s="1611" t="s">
        <v>2270</v>
      </c>
      <c r="C70" s="1612"/>
      <c r="D70" s="1612"/>
      <c r="E70" s="1612"/>
      <c r="F70" s="1612"/>
      <c r="G70" s="1612"/>
      <c r="H70" s="1612"/>
      <c r="I70" s="1613"/>
      <c r="J70" s="182"/>
      <c r="K70" s="1612" t="s">
        <v>62</v>
      </c>
      <c r="L70" s="1612"/>
      <c r="M70" s="1612"/>
      <c r="N70" s="1612"/>
      <c r="O70" s="1612"/>
      <c r="P70" s="255"/>
      <c r="Q70" s="183"/>
      <c r="R70" s="1612" t="s">
        <v>63</v>
      </c>
      <c r="S70" s="1612"/>
      <c r="T70" s="1612"/>
      <c r="U70" s="1612"/>
      <c r="V70" s="1612"/>
      <c r="W70" s="1612"/>
      <c r="X70" s="183"/>
      <c r="Y70" s="1584" t="s">
        <v>64</v>
      </c>
      <c r="Z70" s="1584"/>
      <c r="AA70" s="1584"/>
      <c r="AB70" s="1584"/>
      <c r="AC70" s="1584"/>
      <c r="AD70" s="2263"/>
      <c r="AE70" s="4"/>
      <c r="AF70" s="4"/>
      <c r="AG70" s="4"/>
      <c r="AH70" s="4"/>
      <c r="AJ70" s="4"/>
      <c r="AK70" s="4"/>
      <c r="AL70" s="178"/>
      <c r="AM70" s="4" t="str">
        <f>IF(AND($AN$13=TRUE,COUNTIF(AN70:AP70,TRUE)=0),"未入力","")</f>
        <v/>
      </c>
      <c r="AN70" s="8" t="b">
        <v>0</v>
      </c>
      <c r="AO70" s="8" t="b">
        <v>0</v>
      </c>
      <c r="AP70" s="8" t="b">
        <v>0</v>
      </c>
      <c r="AS70" s="225"/>
      <c r="BA70" s="177"/>
      <c r="BB70" s="1611" t="s">
        <v>2270</v>
      </c>
      <c r="BC70" s="1612"/>
      <c r="BD70" s="1612"/>
      <c r="BE70" s="1612"/>
      <c r="BF70" s="1612"/>
      <c r="BG70" s="1612"/>
      <c r="BH70" s="1612"/>
      <c r="BI70" s="1613"/>
      <c r="BJ70" s="182"/>
      <c r="BK70" s="1612" t="s">
        <v>62</v>
      </c>
      <c r="BL70" s="1612"/>
      <c r="BM70" s="1612"/>
      <c r="BN70" s="1612"/>
      <c r="BO70" s="1612"/>
      <c r="BP70" s="255"/>
      <c r="BQ70" s="183"/>
      <c r="BR70" s="1612" t="s">
        <v>63</v>
      </c>
      <c r="BS70" s="1612"/>
      <c r="BT70" s="1612"/>
      <c r="BU70" s="1612"/>
      <c r="BV70" s="1612"/>
      <c r="BW70" s="1612"/>
      <c r="BX70" s="183"/>
      <c r="BY70" s="1584" t="s">
        <v>64</v>
      </c>
      <c r="BZ70" s="1584"/>
      <c r="CA70" s="1584"/>
      <c r="CB70" s="1584"/>
      <c r="CC70" s="1584"/>
      <c r="CD70" s="2263"/>
      <c r="CE70" s="4"/>
      <c r="CF70" s="4"/>
      <c r="CG70" s="4"/>
      <c r="CH70" s="4"/>
      <c r="CJ70" s="4"/>
      <c r="CK70" s="4"/>
      <c r="CL70" s="178"/>
      <c r="CM70" s="4" t="str">
        <f>IF(AND($AN$13=TRUE,COUNTIF(CN70:CP70,TRUE)=0),"未入力","")</f>
        <v/>
      </c>
      <c r="CN70" s="8" t="b">
        <v>0</v>
      </c>
      <c r="CO70" s="8" t="b">
        <v>0</v>
      </c>
      <c r="CP70" s="8" t="b">
        <v>0</v>
      </c>
      <c r="CS70" s="225"/>
      <c r="DA70" s="177"/>
      <c r="DB70" s="1611" t="s">
        <v>2270</v>
      </c>
      <c r="DC70" s="1612"/>
      <c r="DD70" s="1612"/>
      <c r="DE70" s="1612"/>
      <c r="DF70" s="1612"/>
      <c r="DG70" s="1612"/>
      <c r="DH70" s="1612"/>
      <c r="DI70" s="1613"/>
      <c r="DJ70" s="182"/>
      <c r="DK70" s="1612" t="s">
        <v>62</v>
      </c>
      <c r="DL70" s="1612"/>
      <c r="DM70" s="1612"/>
      <c r="DN70" s="1612"/>
      <c r="DO70" s="1612"/>
      <c r="DP70" s="255"/>
      <c r="DQ70" s="183"/>
      <c r="DR70" s="1612" t="s">
        <v>63</v>
      </c>
      <c r="DS70" s="1612"/>
      <c r="DT70" s="1612"/>
      <c r="DU70" s="1612"/>
      <c r="DV70" s="1612"/>
      <c r="DW70" s="1612"/>
      <c r="DX70" s="183"/>
      <c r="DY70" s="1584" t="s">
        <v>64</v>
      </c>
      <c r="DZ70" s="1584"/>
      <c r="EA70" s="1584"/>
      <c r="EB70" s="1584"/>
      <c r="EC70" s="1584"/>
      <c r="ED70" s="2263"/>
      <c r="EE70" s="4"/>
      <c r="EF70" s="4"/>
      <c r="EG70" s="4"/>
      <c r="EH70" s="4"/>
      <c r="EJ70" s="4"/>
      <c r="EK70" s="4"/>
      <c r="EL70" s="178"/>
      <c r="EM70" s="4" t="str">
        <f>IF(AND($AN$13=TRUE,COUNTIF(EN70:EP70,TRUE)=0),"未入力","")</f>
        <v/>
      </c>
      <c r="EN70" s="6" t="b">
        <v>0</v>
      </c>
      <c r="EO70" s="6" t="b">
        <v>0</v>
      </c>
      <c r="EP70" s="6" t="b">
        <v>0</v>
      </c>
      <c r="ES70" s="225"/>
      <c r="FA70" s="177"/>
      <c r="FB70" s="1611" t="s">
        <v>2270</v>
      </c>
      <c r="FC70" s="1612"/>
      <c r="FD70" s="1612"/>
      <c r="FE70" s="1612"/>
      <c r="FF70" s="1612"/>
      <c r="FG70" s="1612"/>
      <c r="FH70" s="1612"/>
      <c r="FI70" s="1613"/>
      <c r="FJ70" s="182"/>
      <c r="FK70" s="1612" t="s">
        <v>62</v>
      </c>
      <c r="FL70" s="1612"/>
      <c r="FM70" s="1612"/>
      <c r="FN70" s="1612"/>
      <c r="FO70" s="1612"/>
      <c r="FP70" s="255"/>
      <c r="FQ70" s="183"/>
      <c r="FR70" s="1612" t="s">
        <v>63</v>
      </c>
      <c r="FS70" s="1612"/>
      <c r="FT70" s="1612"/>
      <c r="FU70" s="1612"/>
      <c r="FV70" s="1612"/>
      <c r="FW70" s="1612"/>
      <c r="FX70" s="183"/>
      <c r="FY70" s="1584" t="s">
        <v>64</v>
      </c>
      <c r="FZ70" s="1584"/>
      <c r="GA70" s="1584"/>
      <c r="GB70" s="1584"/>
      <c r="GC70" s="1584"/>
      <c r="GD70" s="2263"/>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611" t="s">
        <v>2271</v>
      </c>
      <c r="C71" s="1612"/>
      <c r="D71" s="1612"/>
      <c r="E71" s="1612"/>
      <c r="F71" s="1612"/>
      <c r="G71" s="1612"/>
      <c r="H71" s="1612"/>
      <c r="I71" s="1613"/>
      <c r="J71" s="181"/>
      <c r="K71" s="1584" t="s">
        <v>65</v>
      </c>
      <c r="L71" s="1584"/>
      <c r="M71" s="1584"/>
      <c r="N71" s="1584"/>
      <c r="O71" s="1584"/>
      <c r="P71" s="1584"/>
      <c r="Q71" s="3"/>
      <c r="R71" s="1585" t="s">
        <v>66</v>
      </c>
      <c r="S71" s="1585"/>
      <c r="T71" s="1585"/>
      <c r="U71" s="1585"/>
      <c r="V71" s="1585"/>
      <c r="W71" s="1585"/>
      <c r="X71" s="3"/>
      <c r="Y71" s="1585" t="s">
        <v>67</v>
      </c>
      <c r="Z71" s="1585"/>
      <c r="AA71" s="1585"/>
      <c r="AB71" s="1585"/>
      <c r="AC71" s="1585"/>
      <c r="AD71" s="176"/>
      <c r="AE71" s="2238"/>
      <c r="AF71" s="2238"/>
      <c r="AG71" s="2238"/>
      <c r="AH71" s="2238"/>
      <c r="AI71" s="2238"/>
      <c r="AJ71" s="4"/>
      <c r="AK71" s="4"/>
      <c r="AL71" s="178"/>
      <c r="AM71" s="4" t="str">
        <f>IF(AND($AN$13=TRUE,N71=""),"未入力","")</f>
        <v/>
      </c>
      <c r="AN71" s="6" t="b">
        <v>0</v>
      </c>
      <c r="AO71" s="6" t="b">
        <v>0</v>
      </c>
      <c r="AP71" s="6" t="b">
        <v>0</v>
      </c>
      <c r="AS71" s="225"/>
      <c r="BA71" s="177"/>
      <c r="BB71" s="1611" t="s">
        <v>2271</v>
      </c>
      <c r="BC71" s="1612"/>
      <c r="BD71" s="1612"/>
      <c r="BE71" s="1612"/>
      <c r="BF71" s="1612"/>
      <c r="BG71" s="1612"/>
      <c r="BH71" s="1612"/>
      <c r="BI71" s="1613"/>
      <c r="BJ71" s="181"/>
      <c r="BK71" s="1584" t="s">
        <v>65</v>
      </c>
      <c r="BL71" s="1584"/>
      <c r="BM71" s="1584"/>
      <c r="BN71" s="1584"/>
      <c r="BO71" s="1584"/>
      <c r="BP71" s="1584"/>
      <c r="BQ71" s="3"/>
      <c r="BR71" s="1585" t="s">
        <v>66</v>
      </c>
      <c r="BS71" s="1585"/>
      <c r="BT71" s="1585"/>
      <c r="BU71" s="1585"/>
      <c r="BV71" s="1585"/>
      <c r="BW71" s="1585"/>
      <c r="BX71" s="3"/>
      <c r="BY71" s="1585" t="s">
        <v>67</v>
      </c>
      <c r="BZ71" s="1585"/>
      <c r="CA71" s="1585"/>
      <c r="CB71" s="1585"/>
      <c r="CC71" s="1585"/>
      <c r="CD71" s="176"/>
      <c r="CE71" s="2238"/>
      <c r="CF71" s="2238"/>
      <c r="CG71" s="2238"/>
      <c r="CH71" s="2238"/>
      <c r="CI71" s="2238"/>
      <c r="CJ71" s="4"/>
      <c r="CK71" s="4"/>
      <c r="CL71" s="178"/>
      <c r="CM71" s="4" t="str">
        <f>IF(AND($AN$13=TRUE,BN71=""),"未入力","")</f>
        <v/>
      </c>
      <c r="CN71" s="6" t="b">
        <v>0</v>
      </c>
      <c r="CO71" s="6" t="b">
        <v>0</v>
      </c>
      <c r="CP71" s="6" t="b">
        <v>0</v>
      </c>
      <c r="CS71" s="225"/>
      <c r="DA71" s="177"/>
      <c r="DB71" s="1611" t="s">
        <v>2271</v>
      </c>
      <c r="DC71" s="1612"/>
      <c r="DD71" s="1612"/>
      <c r="DE71" s="1612"/>
      <c r="DF71" s="1612"/>
      <c r="DG71" s="1612"/>
      <c r="DH71" s="1612"/>
      <c r="DI71" s="1613"/>
      <c r="DJ71" s="181"/>
      <c r="DK71" s="1584" t="s">
        <v>65</v>
      </c>
      <c r="DL71" s="1584"/>
      <c r="DM71" s="1584"/>
      <c r="DN71" s="1584"/>
      <c r="DO71" s="1584"/>
      <c r="DP71" s="1584"/>
      <c r="DQ71" s="3"/>
      <c r="DR71" s="1585" t="s">
        <v>66</v>
      </c>
      <c r="DS71" s="1585"/>
      <c r="DT71" s="1585"/>
      <c r="DU71" s="1585"/>
      <c r="DV71" s="1585"/>
      <c r="DW71" s="1585"/>
      <c r="DX71" s="3"/>
      <c r="DY71" s="1585" t="s">
        <v>67</v>
      </c>
      <c r="DZ71" s="1585"/>
      <c r="EA71" s="1585"/>
      <c r="EB71" s="1585"/>
      <c r="EC71" s="1585"/>
      <c r="ED71" s="176"/>
      <c r="EE71" s="2238"/>
      <c r="EF71" s="2238"/>
      <c r="EG71" s="2238"/>
      <c r="EH71" s="2238"/>
      <c r="EI71" s="2238"/>
      <c r="EJ71" s="4"/>
      <c r="EK71" s="4"/>
      <c r="EL71" s="178"/>
      <c r="EM71" s="4" t="str">
        <f>IF(AND($AN$13=TRUE,DN71=""),"未入力","")</f>
        <v/>
      </c>
      <c r="EN71" s="6" t="b">
        <v>0</v>
      </c>
      <c r="EO71" s="6" t="b">
        <v>0</v>
      </c>
      <c r="EP71" s="6" t="b">
        <v>0</v>
      </c>
      <c r="ES71" s="225"/>
      <c r="FA71" s="177"/>
      <c r="FB71" s="1611" t="s">
        <v>2271</v>
      </c>
      <c r="FC71" s="1612"/>
      <c r="FD71" s="1612"/>
      <c r="FE71" s="1612"/>
      <c r="FF71" s="1612"/>
      <c r="FG71" s="1612"/>
      <c r="FH71" s="1612"/>
      <c r="FI71" s="1613"/>
      <c r="FJ71" s="181"/>
      <c r="FK71" s="1584" t="s">
        <v>65</v>
      </c>
      <c r="FL71" s="1584"/>
      <c r="FM71" s="1584"/>
      <c r="FN71" s="1584"/>
      <c r="FO71" s="1584"/>
      <c r="FP71" s="1584"/>
      <c r="FQ71" s="3"/>
      <c r="FR71" s="1585" t="s">
        <v>66</v>
      </c>
      <c r="FS71" s="1585"/>
      <c r="FT71" s="1585"/>
      <c r="FU71" s="1585"/>
      <c r="FV71" s="1585"/>
      <c r="FW71" s="1585"/>
      <c r="FX71" s="3"/>
      <c r="FY71" s="1585" t="s">
        <v>67</v>
      </c>
      <c r="FZ71" s="1585"/>
      <c r="GA71" s="1585"/>
      <c r="GB71" s="1585"/>
      <c r="GC71" s="1585"/>
      <c r="GD71" s="176"/>
      <c r="GE71" s="2238"/>
      <c r="GF71" s="2238"/>
      <c r="GG71" s="2238"/>
      <c r="GH71" s="2238"/>
      <c r="GI71" s="2238"/>
      <c r="GJ71" s="4"/>
      <c r="GK71" s="4"/>
      <c r="GL71" s="178"/>
      <c r="GM71" s="4" t="str">
        <f>IF(AND($AN$13=TRUE,FN71=""),"未入力","")</f>
        <v/>
      </c>
      <c r="GN71" s="6" t="b">
        <v>0</v>
      </c>
      <c r="GO71" s="6" t="b">
        <v>0</v>
      </c>
      <c r="GP71" s="6" t="b">
        <v>0</v>
      </c>
    </row>
    <row r="72" spans="1:199" ht="17.100000000000001" customHeight="1">
      <c r="A72" s="177"/>
      <c r="B72" s="1611" t="s">
        <v>2272</v>
      </c>
      <c r="C72" s="1612"/>
      <c r="D72" s="1612"/>
      <c r="E72" s="1612"/>
      <c r="F72" s="1612"/>
      <c r="G72" s="1612"/>
      <c r="H72" s="1612"/>
      <c r="I72" s="1613"/>
      <c r="J72" s="182"/>
      <c r="K72" s="1612" t="s">
        <v>68</v>
      </c>
      <c r="L72" s="1612"/>
      <c r="M72" s="1612"/>
      <c r="N72" s="1612"/>
      <c r="O72" s="1612"/>
      <c r="P72" s="2264"/>
      <c r="Q72" s="189"/>
      <c r="R72" s="1612" t="s">
        <v>69</v>
      </c>
      <c r="S72" s="1612"/>
      <c r="T72" s="1612"/>
      <c r="U72" s="1612"/>
      <c r="V72" s="1612"/>
      <c r="W72" s="183"/>
      <c r="X72" s="189"/>
      <c r="Y72" s="1612" t="s">
        <v>70</v>
      </c>
      <c r="Z72" s="1612"/>
      <c r="AA72" s="1612"/>
      <c r="AB72" s="1612"/>
      <c r="AC72" s="1612"/>
      <c r="AD72" s="183"/>
      <c r="AE72" s="191"/>
      <c r="AF72" s="1585" t="s">
        <v>71</v>
      </c>
      <c r="AG72" s="1585"/>
      <c r="AH72" s="1585"/>
      <c r="AI72" s="1585"/>
      <c r="AJ72" s="1585"/>
      <c r="AK72" s="232"/>
      <c r="AL72" s="205"/>
      <c r="AM72" s="4" t="str">
        <f>IF(AND($AN$13=TRUE,N72=""),"未入力","")</f>
        <v/>
      </c>
      <c r="AN72" s="6" t="b">
        <v>0</v>
      </c>
      <c r="AO72" s="6" t="b">
        <v>0</v>
      </c>
      <c r="AP72" s="6" t="b">
        <v>0</v>
      </c>
      <c r="AQ72" s="6" t="b">
        <v>0</v>
      </c>
      <c r="AS72" s="225"/>
      <c r="BA72" s="177"/>
      <c r="BB72" s="1611" t="s">
        <v>2272</v>
      </c>
      <c r="BC72" s="1612"/>
      <c r="BD72" s="1612"/>
      <c r="BE72" s="1612"/>
      <c r="BF72" s="1612"/>
      <c r="BG72" s="1612"/>
      <c r="BH72" s="1612"/>
      <c r="BI72" s="1613"/>
      <c r="BJ72" s="182"/>
      <c r="BK72" s="1612" t="s">
        <v>68</v>
      </c>
      <c r="BL72" s="1612"/>
      <c r="BM72" s="1612"/>
      <c r="BN72" s="1612"/>
      <c r="BO72" s="1612"/>
      <c r="BP72" s="2264"/>
      <c r="BQ72" s="189"/>
      <c r="BR72" s="1612" t="s">
        <v>69</v>
      </c>
      <c r="BS72" s="1612"/>
      <c r="BT72" s="1612"/>
      <c r="BU72" s="1612"/>
      <c r="BV72" s="1612"/>
      <c r="BW72" s="183"/>
      <c r="BX72" s="189"/>
      <c r="BY72" s="1612" t="s">
        <v>70</v>
      </c>
      <c r="BZ72" s="1612"/>
      <c r="CA72" s="1612"/>
      <c r="CB72" s="1612"/>
      <c r="CC72" s="1612"/>
      <c r="CD72" s="183"/>
      <c r="CE72" s="191"/>
      <c r="CF72" s="1585" t="s">
        <v>71</v>
      </c>
      <c r="CG72" s="1585"/>
      <c r="CH72" s="1585"/>
      <c r="CI72" s="1585"/>
      <c r="CJ72" s="1585"/>
      <c r="CK72" s="232"/>
      <c r="CL72" s="205"/>
      <c r="CM72" s="4" t="str">
        <f>IF(AND($AN$13=TRUE,BN72=""),"未入力","")</f>
        <v/>
      </c>
      <c r="CN72" s="6" t="b">
        <v>0</v>
      </c>
      <c r="CO72" s="6" t="b">
        <v>0</v>
      </c>
      <c r="CP72" s="6" t="b">
        <v>0</v>
      </c>
      <c r="CQ72" s="6" t="b">
        <v>0</v>
      </c>
      <c r="CS72" s="225"/>
      <c r="DA72" s="177"/>
      <c r="DB72" s="1611" t="s">
        <v>2272</v>
      </c>
      <c r="DC72" s="1612"/>
      <c r="DD72" s="1612"/>
      <c r="DE72" s="1612"/>
      <c r="DF72" s="1612"/>
      <c r="DG72" s="1612"/>
      <c r="DH72" s="1612"/>
      <c r="DI72" s="1613"/>
      <c r="DJ72" s="182"/>
      <c r="DK72" s="1612" t="s">
        <v>68</v>
      </c>
      <c r="DL72" s="1612"/>
      <c r="DM72" s="1612"/>
      <c r="DN72" s="1612"/>
      <c r="DO72" s="1612"/>
      <c r="DP72" s="2264"/>
      <c r="DQ72" s="189"/>
      <c r="DR72" s="1612" t="s">
        <v>69</v>
      </c>
      <c r="DS72" s="1612"/>
      <c r="DT72" s="1612"/>
      <c r="DU72" s="1612"/>
      <c r="DV72" s="1612"/>
      <c r="DW72" s="183"/>
      <c r="DX72" s="189"/>
      <c r="DY72" s="1612" t="s">
        <v>70</v>
      </c>
      <c r="DZ72" s="1612"/>
      <c r="EA72" s="1612"/>
      <c r="EB72" s="1612"/>
      <c r="EC72" s="1612"/>
      <c r="ED72" s="183"/>
      <c r="EE72" s="191"/>
      <c r="EF72" s="1585" t="s">
        <v>71</v>
      </c>
      <c r="EG72" s="1585"/>
      <c r="EH72" s="1585"/>
      <c r="EI72" s="1585"/>
      <c r="EJ72" s="1585"/>
      <c r="EK72" s="232"/>
      <c r="EL72" s="205"/>
      <c r="EM72" s="4" t="str">
        <f>IF(AND($AN$13=TRUE,DN72=""),"未入力","")</f>
        <v/>
      </c>
      <c r="EN72" s="6" t="b">
        <v>0</v>
      </c>
      <c r="EO72" s="6" t="b">
        <v>0</v>
      </c>
      <c r="EP72" s="6" t="b">
        <v>0</v>
      </c>
      <c r="EQ72" s="6" t="b">
        <v>0</v>
      </c>
      <c r="ES72" s="225"/>
      <c r="FA72" s="177"/>
      <c r="FB72" s="1611" t="s">
        <v>2272</v>
      </c>
      <c r="FC72" s="1612"/>
      <c r="FD72" s="1612"/>
      <c r="FE72" s="1612"/>
      <c r="FF72" s="1612"/>
      <c r="FG72" s="1612"/>
      <c r="FH72" s="1612"/>
      <c r="FI72" s="1613"/>
      <c r="FJ72" s="182"/>
      <c r="FK72" s="1612" t="s">
        <v>68</v>
      </c>
      <c r="FL72" s="1612"/>
      <c r="FM72" s="1612"/>
      <c r="FN72" s="1612"/>
      <c r="FO72" s="1612"/>
      <c r="FP72" s="2264"/>
      <c r="FQ72" s="189"/>
      <c r="FR72" s="1612" t="s">
        <v>69</v>
      </c>
      <c r="FS72" s="1612"/>
      <c r="FT72" s="1612"/>
      <c r="FU72" s="1612"/>
      <c r="FV72" s="1612"/>
      <c r="FW72" s="183"/>
      <c r="FX72" s="189"/>
      <c r="FY72" s="1612" t="s">
        <v>70</v>
      </c>
      <c r="FZ72" s="1612"/>
      <c r="GA72" s="1612"/>
      <c r="GB72" s="1612"/>
      <c r="GC72" s="1612"/>
      <c r="GD72" s="183"/>
      <c r="GE72" s="191"/>
      <c r="GF72" s="1585" t="s">
        <v>71</v>
      </c>
      <c r="GG72" s="1585"/>
      <c r="GH72" s="1585"/>
      <c r="GI72" s="1585"/>
      <c r="GJ72" s="1585"/>
      <c r="GK72" s="232"/>
      <c r="GL72" s="205"/>
      <c r="GM72" s="4" t="str">
        <f>IF(AND($AN$13=TRUE,FN72=""),"未入力","")</f>
        <v/>
      </c>
      <c r="GN72" s="6" t="b">
        <v>0</v>
      </c>
      <c r="GO72" s="6" t="b">
        <v>0</v>
      </c>
      <c r="GP72" s="6" t="b">
        <v>0</v>
      </c>
      <c r="GQ72" s="6" t="b">
        <v>0</v>
      </c>
    </row>
    <row r="73" spans="1:199" ht="20.100000000000001" customHeight="1">
      <c r="A73" s="177"/>
      <c r="B73" s="1611" t="s">
        <v>2273</v>
      </c>
      <c r="C73" s="1612"/>
      <c r="D73" s="1612"/>
      <c r="E73" s="1612"/>
      <c r="F73" s="1612"/>
      <c r="G73" s="1612"/>
      <c r="H73" s="1612"/>
      <c r="I73" s="1613"/>
      <c r="J73" s="1519"/>
      <c r="K73" s="1520"/>
      <c r="L73" s="1520"/>
      <c r="M73" s="1520"/>
      <c r="N73" s="1520"/>
      <c r="O73" s="183" t="s">
        <v>72</v>
      </c>
      <c r="P73" s="183"/>
      <c r="Q73" s="1521"/>
      <c r="R73" s="1520"/>
      <c r="S73" s="1520"/>
      <c r="T73" s="1520"/>
      <c r="U73" s="1520"/>
      <c r="V73" s="183" t="s">
        <v>72</v>
      </c>
      <c r="W73" s="183"/>
      <c r="X73" s="1521"/>
      <c r="Y73" s="1520"/>
      <c r="Z73" s="1520"/>
      <c r="AA73" s="1520"/>
      <c r="AB73" s="1520"/>
      <c r="AC73" s="183" t="s">
        <v>72</v>
      </c>
      <c r="AD73" s="183"/>
      <c r="AE73" s="1522"/>
      <c r="AF73" s="1523"/>
      <c r="AG73" s="1523"/>
      <c r="AH73" s="1523"/>
      <c r="AI73" s="1523"/>
      <c r="AJ73" s="3" t="s">
        <v>72</v>
      </c>
      <c r="AK73" s="3"/>
      <c r="AL73" s="205"/>
      <c r="AM73" s="4"/>
      <c r="AS73" s="225"/>
      <c r="BA73" s="177"/>
      <c r="BB73" s="1611" t="s">
        <v>2273</v>
      </c>
      <c r="BC73" s="1612"/>
      <c r="BD73" s="1612"/>
      <c r="BE73" s="1612"/>
      <c r="BF73" s="1612"/>
      <c r="BG73" s="1612"/>
      <c r="BH73" s="1612"/>
      <c r="BI73" s="1613"/>
      <c r="BJ73" s="1519"/>
      <c r="BK73" s="1520"/>
      <c r="BL73" s="1520"/>
      <c r="BM73" s="1520"/>
      <c r="BN73" s="1520"/>
      <c r="BO73" s="183" t="s">
        <v>72</v>
      </c>
      <c r="BP73" s="183"/>
      <c r="BQ73" s="1521"/>
      <c r="BR73" s="1520"/>
      <c r="BS73" s="1520"/>
      <c r="BT73" s="1520"/>
      <c r="BU73" s="1520"/>
      <c r="BV73" s="183" t="s">
        <v>72</v>
      </c>
      <c r="BW73" s="183"/>
      <c r="BX73" s="1521"/>
      <c r="BY73" s="1520"/>
      <c r="BZ73" s="1520"/>
      <c r="CA73" s="1520"/>
      <c r="CB73" s="1520"/>
      <c r="CC73" s="183" t="s">
        <v>72</v>
      </c>
      <c r="CD73" s="183"/>
      <c r="CE73" s="1522"/>
      <c r="CF73" s="1523"/>
      <c r="CG73" s="1523"/>
      <c r="CH73" s="1523"/>
      <c r="CI73" s="1523"/>
      <c r="CJ73" s="3" t="s">
        <v>72</v>
      </c>
      <c r="CK73" s="3"/>
      <c r="CL73" s="205"/>
      <c r="CM73" s="4"/>
      <c r="CS73" s="225"/>
      <c r="DA73" s="177"/>
      <c r="DB73" s="1611" t="s">
        <v>2273</v>
      </c>
      <c r="DC73" s="1612"/>
      <c r="DD73" s="1612"/>
      <c r="DE73" s="1612"/>
      <c r="DF73" s="1612"/>
      <c r="DG73" s="1612"/>
      <c r="DH73" s="1612"/>
      <c r="DI73" s="1613"/>
      <c r="DJ73" s="1519"/>
      <c r="DK73" s="1520"/>
      <c r="DL73" s="1520"/>
      <c r="DM73" s="1520"/>
      <c r="DN73" s="1520"/>
      <c r="DO73" s="183" t="s">
        <v>72</v>
      </c>
      <c r="DP73" s="183"/>
      <c r="DQ73" s="1521"/>
      <c r="DR73" s="1520"/>
      <c r="DS73" s="1520"/>
      <c r="DT73" s="1520"/>
      <c r="DU73" s="1520"/>
      <c r="DV73" s="183" t="s">
        <v>72</v>
      </c>
      <c r="DW73" s="183"/>
      <c r="DX73" s="1521"/>
      <c r="DY73" s="1520"/>
      <c r="DZ73" s="1520"/>
      <c r="EA73" s="1520"/>
      <c r="EB73" s="1520"/>
      <c r="EC73" s="183" t="s">
        <v>72</v>
      </c>
      <c r="ED73" s="183"/>
      <c r="EE73" s="1522"/>
      <c r="EF73" s="1523"/>
      <c r="EG73" s="1523"/>
      <c r="EH73" s="1523"/>
      <c r="EI73" s="1523"/>
      <c r="EJ73" s="3" t="s">
        <v>72</v>
      </c>
      <c r="EK73" s="3"/>
      <c r="EL73" s="205"/>
      <c r="EM73" s="4"/>
      <c r="ES73" s="225"/>
      <c r="FA73" s="177"/>
      <c r="FB73" s="1611" t="s">
        <v>2273</v>
      </c>
      <c r="FC73" s="1612"/>
      <c r="FD73" s="1612"/>
      <c r="FE73" s="1612"/>
      <c r="FF73" s="1612"/>
      <c r="FG73" s="1612"/>
      <c r="FH73" s="1612"/>
      <c r="FI73" s="1613"/>
      <c r="FJ73" s="1519"/>
      <c r="FK73" s="1520"/>
      <c r="FL73" s="1520"/>
      <c r="FM73" s="1520"/>
      <c r="FN73" s="1520"/>
      <c r="FO73" s="183" t="s">
        <v>72</v>
      </c>
      <c r="FP73" s="183"/>
      <c r="FQ73" s="1521"/>
      <c r="FR73" s="1520"/>
      <c r="FS73" s="1520"/>
      <c r="FT73" s="1520"/>
      <c r="FU73" s="1520"/>
      <c r="FV73" s="183" t="s">
        <v>72</v>
      </c>
      <c r="FW73" s="183"/>
      <c r="FX73" s="1521"/>
      <c r="FY73" s="1520"/>
      <c r="FZ73" s="1520"/>
      <c r="GA73" s="1520"/>
      <c r="GB73" s="1520"/>
      <c r="GC73" s="183" t="s">
        <v>72</v>
      </c>
      <c r="GD73" s="183"/>
      <c r="GE73" s="1522"/>
      <c r="GF73" s="1523"/>
      <c r="GG73" s="1523"/>
      <c r="GH73" s="1523"/>
      <c r="GI73" s="1523"/>
      <c r="GJ73" s="3" t="s">
        <v>72</v>
      </c>
      <c r="GK73" s="3"/>
      <c r="GL73" s="205"/>
      <c r="GM73" s="4"/>
    </row>
    <row r="74" spans="1:199" ht="27" customHeight="1">
      <c r="A74" s="177"/>
      <c r="B74" s="1677" t="s">
        <v>2274</v>
      </c>
      <c r="C74" s="1678"/>
      <c r="D74" s="1678"/>
      <c r="E74" s="1678"/>
      <c r="F74" s="1678"/>
      <c r="G74" s="1678"/>
      <c r="H74" s="1678"/>
      <c r="I74" s="1679"/>
      <c r="J74" s="1532"/>
      <c r="K74" s="1523"/>
      <c r="L74" s="1523"/>
      <c r="M74" s="1523"/>
      <c r="N74" s="1523"/>
      <c r="O74" s="183" t="s">
        <v>47</v>
      </c>
      <c r="P74" s="183"/>
      <c r="Q74" s="1522"/>
      <c r="R74" s="1523"/>
      <c r="S74" s="1523"/>
      <c r="T74" s="1523"/>
      <c r="U74" s="1523"/>
      <c r="V74" s="183" t="s">
        <v>47</v>
      </c>
      <c r="W74" s="183"/>
      <c r="X74" s="1522"/>
      <c r="Y74" s="1523"/>
      <c r="Z74" s="1523"/>
      <c r="AA74" s="1523"/>
      <c r="AB74" s="1523"/>
      <c r="AC74" s="183" t="s">
        <v>47</v>
      </c>
      <c r="AD74" s="183"/>
      <c r="AE74" s="1522"/>
      <c r="AF74" s="1523"/>
      <c r="AG74" s="1523"/>
      <c r="AH74" s="1523"/>
      <c r="AI74" s="1523"/>
      <c r="AJ74" s="183" t="s">
        <v>47</v>
      </c>
      <c r="AK74" s="183"/>
      <c r="AL74" s="205"/>
      <c r="AM74" s="4"/>
      <c r="AS74" s="225"/>
      <c r="BA74" s="177"/>
      <c r="BB74" s="1677" t="s">
        <v>2274</v>
      </c>
      <c r="BC74" s="1678"/>
      <c r="BD74" s="1678"/>
      <c r="BE74" s="1678"/>
      <c r="BF74" s="1678"/>
      <c r="BG74" s="1678"/>
      <c r="BH74" s="1678"/>
      <c r="BI74" s="1679"/>
      <c r="BJ74" s="1532"/>
      <c r="BK74" s="1523"/>
      <c r="BL74" s="1523"/>
      <c r="BM74" s="1523"/>
      <c r="BN74" s="1523"/>
      <c r="BO74" s="183" t="s">
        <v>47</v>
      </c>
      <c r="BP74" s="183"/>
      <c r="BQ74" s="1522"/>
      <c r="BR74" s="1523"/>
      <c r="BS74" s="1523"/>
      <c r="BT74" s="1523"/>
      <c r="BU74" s="1523"/>
      <c r="BV74" s="183" t="s">
        <v>47</v>
      </c>
      <c r="BW74" s="183"/>
      <c r="BX74" s="1522"/>
      <c r="BY74" s="1523"/>
      <c r="BZ74" s="1523"/>
      <c r="CA74" s="1523"/>
      <c r="CB74" s="1523"/>
      <c r="CC74" s="183" t="s">
        <v>47</v>
      </c>
      <c r="CD74" s="183"/>
      <c r="CE74" s="1522"/>
      <c r="CF74" s="1523"/>
      <c r="CG74" s="1523"/>
      <c r="CH74" s="1523"/>
      <c r="CI74" s="1523"/>
      <c r="CJ74" s="183" t="s">
        <v>47</v>
      </c>
      <c r="CK74" s="183"/>
      <c r="CL74" s="205"/>
      <c r="CM74" s="4"/>
      <c r="CS74" s="225"/>
      <c r="DA74" s="177"/>
      <c r="DB74" s="1677" t="s">
        <v>2274</v>
      </c>
      <c r="DC74" s="1678"/>
      <c r="DD74" s="1678"/>
      <c r="DE74" s="1678"/>
      <c r="DF74" s="1678"/>
      <c r="DG74" s="1678"/>
      <c r="DH74" s="1678"/>
      <c r="DI74" s="1679"/>
      <c r="DJ74" s="1532"/>
      <c r="DK74" s="1523"/>
      <c r="DL74" s="1523"/>
      <c r="DM74" s="1523"/>
      <c r="DN74" s="1523"/>
      <c r="DO74" s="183" t="s">
        <v>47</v>
      </c>
      <c r="DP74" s="183"/>
      <c r="DQ74" s="1522"/>
      <c r="DR74" s="1523"/>
      <c r="DS74" s="1523"/>
      <c r="DT74" s="1523"/>
      <c r="DU74" s="1523"/>
      <c r="DV74" s="183" t="s">
        <v>47</v>
      </c>
      <c r="DW74" s="183"/>
      <c r="DX74" s="1522"/>
      <c r="DY74" s="1523"/>
      <c r="DZ74" s="1523"/>
      <c r="EA74" s="1523"/>
      <c r="EB74" s="1523"/>
      <c r="EC74" s="183" t="s">
        <v>47</v>
      </c>
      <c r="ED74" s="183"/>
      <c r="EE74" s="1522"/>
      <c r="EF74" s="1523"/>
      <c r="EG74" s="1523"/>
      <c r="EH74" s="1523"/>
      <c r="EI74" s="1523"/>
      <c r="EJ74" s="183" t="s">
        <v>47</v>
      </c>
      <c r="EK74" s="183"/>
      <c r="EL74" s="205"/>
      <c r="EM74" s="4"/>
      <c r="ES74" s="225"/>
      <c r="FA74" s="177"/>
      <c r="FB74" s="1677" t="s">
        <v>2274</v>
      </c>
      <c r="FC74" s="1678"/>
      <c r="FD74" s="1678"/>
      <c r="FE74" s="1678"/>
      <c r="FF74" s="1678"/>
      <c r="FG74" s="1678"/>
      <c r="FH74" s="1678"/>
      <c r="FI74" s="1679"/>
      <c r="FJ74" s="1532"/>
      <c r="FK74" s="1523"/>
      <c r="FL74" s="1523"/>
      <c r="FM74" s="1523"/>
      <c r="FN74" s="1523"/>
      <c r="FO74" s="183" t="s">
        <v>47</v>
      </c>
      <c r="FP74" s="183"/>
      <c r="FQ74" s="1522"/>
      <c r="FR74" s="1523"/>
      <c r="FS74" s="1523"/>
      <c r="FT74" s="1523"/>
      <c r="FU74" s="1523"/>
      <c r="FV74" s="183" t="s">
        <v>47</v>
      </c>
      <c r="FW74" s="183"/>
      <c r="FX74" s="1522"/>
      <c r="FY74" s="1523"/>
      <c r="FZ74" s="1523"/>
      <c r="GA74" s="1523"/>
      <c r="GB74" s="1523"/>
      <c r="GC74" s="183" t="s">
        <v>47</v>
      </c>
      <c r="GD74" s="183"/>
      <c r="GE74" s="1522"/>
      <c r="GF74" s="1523"/>
      <c r="GG74" s="1523"/>
      <c r="GH74" s="1523"/>
      <c r="GI74" s="1523"/>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GE59:GI59"/>
    <mergeCell ref="FB60:FI60"/>
    <mergeCell ref="FK60:FP60"/>
    <mergeCell ref="FR60:FV60"/>
    <mergeCell ref="FY60:GC60"/>
    <mergeCell ref="GF60:GJ60"/>
    <mergeCell ref="FB61:FI61"/>
    <mergeCell ref="FJ61:FN61"/>
    <mergeCell ref="FQ61:FU61"/>
    <mergeCell ref="FX61:GB61"/>
    <mergeCell ref="GE61:GI61"/>
    <mergeCell ref="FB57:FI57"/>
    <mergeCell ref="FK57:FO57"/>
    <mergeCell ref="FR57:FW57"/>
    <mergeCell ref="FY57:GD57"/>
    <mergeCell ref="FB58:FI58"/>
    <mergeCell ref="FK58:FO58"/>
    <mergeCell ref="FR58:FW58"/>
    <mergeCell ref="FY58:GD58"/>
    <mergeCell ref="FB59:FI59"/>
    <mergeCell ref="FK59:FP59"/>
    <mergeCell ref="FR59:FW59"/>
    <mergeCell ref="FY59:GC5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GE47:GI47"/>
    <mergeCell ref="FB48:FI48"/>
    <mergeCell ref="FK48:FP48"/>
    <mergeCell ref="FR48:FV48"/>
    <mergeCell ref="FY48:GC48"/>
    <mergeCell ref="GF48:GJ48"/>
    <mergeCell ref="FB49:FI49"/>
    <mergeCell ref="FJ49:FN49"/>
    <mergeCell ref="FQ49:FU49"/>
    <mergeCell ref="FX49:GB49"/>
    <mergeCell ref="GE49:GI49"/>
    <mergeCell ref="FB45:FI45"/>
    <mergeCell ref="FK45:FO45"/>
    <mergeCell ref="FR45:FW45"/>
    <mergeCell ref="FY45:GD45"/>
    <mergeCell ref="FB46:FI46"/>
    <mergeCell ref="FK46:FO46"/>
    <mergeCell ref="FR46:FW46"/>
    <mergeCell ref="FY46:GD46"/>
    <mergeCell ref="FB47:FI47"/>
    <mergeCell ref="FK47:FP47"/>
    <mergeCell ref="FR47:FW47"/>
    <mergeCell ref="FY47:GC47"/>
    <mergeCell ref="FA37:GJ37"/>
    <mergeCell ref="FB41:FI41"/>
    <mergeCell ref="FJ41:FP41"/>
    <mergeCell ref="FB42:FI42"/>
    <mergeCell ref="FB43:FI44"/>
    <mergeCell ref="FS43:FW43"/>
    <mergeCell ref="FZ43:GI43"/>
    <mergeCell ref="FK44:FR44"/>
    <mergeCell ref="FU44:FX44"/>
    <mergeCell ref="FB31:FI32"/>
    <mergeCell ref="FK31:FP31"/>
    <mergeCell ref="FT31:FY31"/>
    <mergeCell ref="GC31:GH31"/>
    <mergeCell ref="FM32:FO32"/>
    <mergeCell ref="FP32:FQ32"/>
    <mergeCell ref="FV32:FX32"/>
    <mergeCell ref="FY32:FZ32"/>
    <mergeCell ref="GE32:GG32"/>
    <mergeCell ref="GH32:GI32"/>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12:FI13"/>
    <mergeCell ref="FJ12:FR12"/>
    <mergeCell ref="FS12:GA12"/>
    <mergeCell ref="GB12:GJ12"/>
    <mergeCell ref="FJ13:FR13"/>
    <mergeCell ref="FS13:GA13"/>
    <mergeCell ref="GB13:GJ13"/>
    <mergeCell ref="FB14:FI15"/>
    <mergeCell ref="FJ14:FR15"/>
    <mergeCell ref="FS14:GA15"/>
    <mergeCell ref="GB14:GJ15"/>
    <mergeCell ref="FA7:FI7"/>
    <mergeCell ref="FJ7:FR7"/>
    <mergeCell ref="FA9:FK9"/>
    <mergeCell ref="FB10:FI10"/>
    <mergeCell ref="FJ10:FR10"/>
    <mergeCell ref="FS10:GA10"/>
    <mergeCell ref="GB10:GJ10"/>
    <mergeCell ref="FB11:FI11"/>
    <mergeCell ref="FJ11:FR11"/>
    <mergeCell ref="FS11:GA11"/>
    <mergeCell ref="GB11:GJ1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0:DI60"/>
    <mergeCell ref="DK60:DP60"/>
    <mergeCell ref="DR60:DV60"/>
    <mergeCell ref="DY60:EC60"/>
    <mergeCell ref="EF60:EJ60"/>
    <mergeCell ref="DB61:DI61"/>
    <mergeCell ref="DJ61:DN61"/>
    <mergeCell ref="DQ61:DU61"/>
    <mergeCell ref="DX61:EB61"/>
    <mergeCell ref="EE61:EI61"/>
    <mergeCell ref="DB58:DI58"/>
    <mergeCell ref="DK58:DO58"/>
    <mergeCell ref="DR58:DW58"/>
    <mergeCell ref="DY58:ED58"/>
    <mergeCell ref="DB59:DI59"/>
    <mergeCell ref="DK59:DP59"/>
    <mergeCell ref="DR59:DW59"/>
    <mergeCell ref="DY59:EC59"/>
    <mergeCell ref="EE59:EI59"/>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49:DI49"/>
    <mergeCell ref="DJ49:DN49"/>
    <mergeCell ref="DQ49:DU49"/>
    <mergeCell ref="DX49:EB49"/>
    <mergeCell ref="EE49:EI49"/>
    <mergeCell ref="DB50:DI50"/>
    <mergeCell ref="DJ50:DN50"/>
    <mergeCell ref="DQ50:DU50"/>
    <mergeCell ref="DX50:EB50"/>
    <mergeCell ref="EE50:EI50"/>
    <mergeCell ref="DB47:DI47"/>
    <mergeCell ref="DK47:DP47"/>
    <mergeCell ref="DR47:DW47"/>
    <mergeCell ref="DY47:EC47"/>
    <mergeCell ref="EE47:EI47"/>
    <mergeCell ref="DB48:DI48"/>
    <mergeCell ref="DK48:DP48"/>
    <mergeCell ref="DR48:DV48"/>
    <mergeCell ref="DY48:EC48"/>
    <mergeCell ref="EF48:EJ48"/>
    <mergeCell ref="DZ43:EI43"/>
    <mergeCell ref="DK44:DR44"/>
    <mergeCell ref="DU44:DX44"/>
    <mergeCell ref="DB45:DI45"/>
    <mergeCell ref="DK45:DO45"/>
    <mergeCell ref="DR45:DW45"/>
    <mergeCell ref="DY45:ED45"/>
    <mergeCell ref="DB46:DI46"/>
    <mergeCell ref="DK46:DO46"/>
    <mergeCell ref="DR46:DW46"/>
    <mergeCell ref="DY46:ED4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T25:DV25"/>
    <mergeCell ref="DW25:DZ25"/>
    <mergeCell ref="EC25:EE25"/>
    <mergeCell ref="EF25:EI25"/>
    <mergeCell ref="DB26:DI28"/>
    <mergeCell ref="DK26:DO26"/>
    <mergeCell ref="DP26:DQ26"/>
    <mergeCell ref="DT26:DX26"/>
    <mergeCell ref="DY26:DZ26"/>
    <mergeCell ref="EC26:EG26"/>
    <mergeCell ref="EH26:EI26"/>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DS14:EA15"/>
    <mergeCell ref="EB14:EJ15"/>
    <mergeCell ref="DB16:DI16"/>
    <mergeCell ref="DK16:DO16"/>
    <mergeCell ref="DP16:DQ16"/>
    <mergeCell ref="DT16:DX16"/>
    <mergeCell ref="DY16:DZ16"/>
    <mergeCell ref="EC16:EG16"/>
    <mergeCell ref="EH16:EI16"/>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CE71:CI71"/>
    <mergeCell ref="BB72:BI72"/>
    <mergeCell ref="BK72:BP72"/>
    <mergeCell ref="BR72:BV72"/>
    <mergeCell ref="BY72:CC72"/>
    <mergeCell ref="CF72:CJ72"/>
    <mergeCell ref="BB73:BI73"/>
    <mergeCell ref="BJ73:BN73"/>
    <mergeCell ref="BQ73:BU73"/>
    <mergeCell ref="BX73:CB73"/>
    <mergeCell ref="CE73:CI73"/>
    <mergeCell ref="BB69:BI69"/>
    <mergeCell ref="BK69:BO69"/>
    <mergeCell ref="BR69:BW69"/>
    <mergeCell ref="BY69:CD69"/>
    <mergeCell ref="BB70:BI70"/>
    <mergeCell ref="BK70:BO70"/>
    <mergeCell ref="BR70:BW70"/>
    <mergeCell ref="BY70:CD70"/>
    <mergeCell ref="BB71:BI71"/>
    <mergeCell ref="BK71:BP71"/>
    <mergeCell ref="BR71:BW71"/>
    <mergeCell ref="BY71:CC7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CE59:CI59"/>
    <mergeCell ref="BB60:BI60"/>
    <mergeCell ref="BK60:BP60"/>
    <mergeCell ref="BR60:BV60"/>
    <mergeCell ref="BY60:CC60"/>
    <mergeCell ref="CF60:CJ60"/>
    <mergeCell ref="BB61:BI61"/>
    <mergeCell ref="BJ61:BN61"/>
    <mergeCell ref="BQ61:BU61"/>
    <mergeCell ref="BX61:CB61"/>
    <mergeCell ref="CE61:CI61"/>
    <mergeCell ref="BB57:BI57"/>
    <mergeCell ref="BK57:BO57"/>
    <mergeCell ref="BR57:BW57"/>
    <mergeCell ref="BY57:CD57"/>
    <mergeCell ref="BB58:BI58"/>
    <mergeCell ref="BK58:BO58"/>
    <mergeCell ref="BR58:BW58"/>
    <mergeCell ref="BY58:CD58"/>
    <mergeCell ref="BB59:BI59"/>
    <mergeCell ref="BK59:BP59"/>
    <mergeCell ref="BR59:BW59"/>
    <mergeCell ref="BY59:CC5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CE47:CI47"/>
    <mergeCell ref="BB48:BI48"/>
    <mergeCell ref="BK48:BP48"/>
    <mergeCell ref="BR48:BV48"/>
    <mergeCell ref="BY48:CC48"/>
    <mergeCell ref="CF48:CJ48"/>
    <mergeCell ref="BB49:BI49"/>
    <mergeCell ref="BJ49:BN49"/>
    <mergeCell ref="BQ49:BU49"/>
    <mergeCell ref="BX49:CB49"/>
    <mergeCell ref="CE49:CI49"/>
    <mergeCell ref="BB45:BI45"/>
    <mergeCell ref="BK45:BO45"/>
    <mergeCell ref="BR45:BW45"/>
    <mergeCell ref="BY45:CD45"/>
    <mergeCell ref="BB46:BI46"/>
    <mergeCell ref="BK46:BO46"/>
    <mergeCell ref="BR46:BW46"/>
    <mergeCell ref="BY46:CD46"/>
    <mergeCell ref="BB47:BI47"/>
    <mergeCell ref="BK47:BP47"/>
    <mergeCell ref="BR47:BW47"/>
    <mergeCell ref="BY47:CC47"/>
    <mergeCell ref="BA37:CJ37"/>
    <mergeCell ref="BB41:BI41"/>
    <mergeCell ref="BJ41:BP41"/>
    <mergeCell ref="BB42:BI42"/>
    <mergeCell ref="BB43:BI44"/>
    <mergeCell ref="BS43:BW43"/>
    <mergeCell ref="BZ43:CI43"/>
    <mergeCell ref="BK44:BR44"/>
    <mergeCell ref="BU44:BX44"/>
    <mergeCell ref="BB31:BI32"/>
    <mergeCell ref="BK31:BP31"/>
    <mergeCell ref="BT31:BY31"/>
    <mergeCell ref="CC31:CH31"/>
    <mergeCell ref="BM32:BO32"/>
    <mergeCell ref="BP32:BQ32"/>
    <mergeCell ref="BV32:BX32"/>
    <mergeCell ref="BY32:BZ32"/>
    <mergeCell ref="CE32:CG32"/>
    <mergeCell ref="CH32:CI32"/>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12:BI13"/>
    <mergeCell ref="BJ12:BR12"/>
    <mergeCell ref="BS12:CA12"/>
    <mergeCell ref="CB12:CJ12"/>
    <mergeCell ref="BJ13:BR13"/>
    <mergeCell ref="BS13:CA13"/>
    <mergeCell ref="CB13:CJ13"/>
    <mergeCell ref="BB14:BI15"/>
    <mergeCell ref="BJ14:BR15"/>
    <mergeCell ref="BS14:CA15"/>
    <mergeCell ref="CB14:CJ15"/>
    <mergeCell ref="BB10:BI10"/>
    <mergeCell ref="BJ10:BR10"/>
    <mergeCell ref="BS10:CA10"/>
    <mergeCell ref="CB10:CJ10"/>
    <mergeCell ref="BB11:BI11"/>
    <mergeCell ref="BJ11:BR11"/>
    <mergeCell ref="BS11:CA11"/>
    <mergeCell ref="CB11:CJ11"/>
    <mergeCell ref="BD1:CI1"/>
    <mergeCell ref="B73:I73"/>
    <mergeCell ref="J73:N73"/>
    <mergeCell ref="Q73:U73"/>
    <mergeCell ref="X73:AB73"/>
    <mergeCell ref="AE73:AI73"/>
    <mergeCell ref="B74:I74"/>
    <mergeCell ref="J74:N74"/>
    <mergeCell ref="Q74:U74"/>
    <mergeCell ref="X74:AB74"/>
    <mergeCell ref="AE74:AI74"/>
    <mergeCell ref="B71:I71"/>
    <mergeCell ref="K71:P71"/>
    <mergeCell ref="R71:W71"/>
    <mergeCell ref="Y71:AC71"/>
    <mergeCell ref="AE71:AI71"/>
    <mergeCell ref="B72:I72"/>
    <mergeCell ref="K72:P72"/>
    <mergeCell ref="R72:V72"/>
    <mergeCell ref="Y72:AC72"/>
    <mergeCell ref="AF72:AJ7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61:I61"/>
    <mergeCell ref="J61:N61"/>
    <mergeCell ref="Q61:U61"/>
    <mergeCell ref="X61:AB61"/>
    <mergeCell ref="AE61:AI61"/>
    <mergeCell ref="B62:I62"/>
    <mergeCell ref="J62:N62"/>
    <mergeCell ref="Q62:U62"/>
    <mergeCell ref="X62:AB62"/>
    <mergeCell ref="AE62:AI62"/>
    <mergeCell ref="B59:I59"/>
    <mergeCell ref="K59:P59"/>
    <mergeCell ref="R59:W59"/>
    <mergeCell ref="Y59:AC59"/>
    <mergeCell ref="AE59:AI59"/>
    <mergeCell ref="B60:I60"/>
    <mergeCell ref="K60:P60"/>
    <mergeCell ref="R60:V60"/>
    <mergeCell ref="Y60:AC60"/>
    <mergeCell ref="AF60:AJ6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49:I49"/>
    <mergeCell ref="J49:N49"/>
    <mergeCell ref="Q49:U49"/>
    <mergeCell ref="X49:AB49"/>
    <mergeCell ref="AE49:AI49"/>
    <mergeCell ref="B50:I50"/>
    <mergeCell ref="J50:N50"/>
    <mergeCell ref="Q50:U50"/>
    <mergeCell ref="X50:AB50"/>
    <mergeCell ref="AE50:AI50"/>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3:I44"/>
    <mergeCell ref="S43:W43"/>
    <mergeCell ref="Z43:AI43"/>
    <mergeCell ref="K44:R44"/>
    <mergeCell ref="U44:X44"/>
    <mergeCell ref="B45:I45"/>
    <mergeCell ref="K45:O45"/>
    <mergeCell ref="R45:W45"/>
    <mergeCell ref="Y45:AD45"/>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K25:M25"/>
    <mergeCell ref="N25:Q25"/>
    <mergeCell ref="T25:V25"/>
    <mergeCell ref="W25:Z25"/>
    <mergeCell ref="AC25:AE25"/>
    <mergeCell ref="AF25:AI25"/>
    <mergeCell ref="K24:M24"/>
    <mergeCell ref="N24:R24"/>
    <mergeCell ref="T24:V24"/>
    <mergeCell ref="W24:AA24"/>
    <mergeCell ref="AC24:AE24"/>
    <mergeCell ref="AF24:AJ24"/>
    <mergeCell ref="AC23:AE23"/>
    <mergeCell ref="AF23:AI23"/>
    <mergeCell ref="AF20:AJ20"/>
    <mergeCell ref="K21:M21"/>
    <mergeCell ref="N21:Q21"/>
    <mergeCell ref="T21:V21"/>
    <mergeCell ref="W21:Z21"/>
    <mergeCell ref="AC21:AE21"/>
    <mergeCell ref="AF21:AI21"/>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B14:I15"/>
    <mergeCell ref="J14:R15"/>
    <mergeCell ref="S14:AA15"/>
    <mergeCell ref="AB14:AJ15"/>
    <mergeCell ref="B16:I16"/>
    <mergeCell ref="K16:O16"/>
    <mergeCell ref="P16:Q16"/>
    <mergeCell ref="T16:X16"/>
    <mergeCell ref="Y16:Z16"/>
    <mergeCell ref="AC16:AG16"/>
    <mergeCell ref="AH16:AI16"/>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チェック1">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チェック4">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チェック17">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チェック18">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チェック19">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チェック20">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チェック68">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チェック69">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チェック70">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チェック71">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チェック72">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チェック34">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チェック1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チェック1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チェック16">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チェック83">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チェック84">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チェック85">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チェック73">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チェック74">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チェック75">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チェック76">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チェック77">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チェック78">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チェック79">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チェック80">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チェック81">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250" t="s">
        <v>2021</v>
      </c>
      <c r="C2" s="2265"/>
      <c r="D2" s="2265"/>
    </row>
    <row r="3" spans="2:17">
      <c r="B3" s="2265"/>
      <c r="C3" s="2265"/>
      <c r="D3" s="2265"/>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activeCell="C4" sqref="C4"/>
      <selection pane="bottomLeft" activeCell="C4" sqref="C4"/>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267" t="s">
        <v>2064</v>
      </c>
      <c r="AV4" s="2268"/>
      <c r="AW4" s="208" t="s">
        <v>2065</v>
      </c>
      <c r="AX4" s="208" t="s">
        <v>2346</v>
      </c>
      <c r="AY4" s="2267" t="s">
        <v>2067</v>
      </c>
      <c r="AZ4" s="2268"/>
      <c r="BA4" s="2268"/>
      <c r="BB4" s="2268"/>
      <c r="BC4" s="2267" t="s">
        <v>2068</v>
      </c>
      <c r="BD4" s="2268"/>
      <c r="BE4" s="2268"/>
      <c r="BF4" s="2268"/>
      <c r="BG4" s="2267" t="s">
        <v>2069</v>
      </c>
      <c r="BH4" s="2268"/>
      <c r="BI4" s="2268"/>
      <c r="BJ4" s="2267" t="s">
        <v>2074</v>
      </c>
      <c r="BK4" s="2268"/>
      <c r="BL4" s="2268"/>
      <c r="BM4" s="2268"/>
      <c r="BN4" s="2268"/>
      <c r="BO4" s="2266" t="s">
        <v>2070</v>
      </c>
      <c r="BP4" s="2266"/>
      <c r="BQ4" s="2266"/>
      <c r="BR4" s="2266"/>
      <c r="BS4" s="2266" t="s">
        <v>2071</v>
      </c>
      <c r="BT4" s="2266"/>
      <c r="BU4" s="2266"/>
      <c r="BV4" s="2266"/>
      <c r="BW4" s="209" t="s">
        <v>2067</v>
      </c>
      <c r="BX4" s="2269" t="s">
        <v>2339</v>
      </c>
      <c r="BY4" s="2269"/>
      <c r="BZ4" s="2269" t="s">
        <v>2072</v>
      </c>
      <c r="CA4" s="2269"/>
      <c r="CB4" s="2269" t="s">
        <v>2073</v>
      </c>
      <c r="CC4" s="2269"/>
      <c r="CD4" s="2269"/>
      <c r="CE4" s="2269"/>
      <c r="CF4" s="2269"/>
      <c r="CG4" s="2269"/>
      <c r="CH4" s="2269"/>
      <c r="CI4" s="2269"/>
      <c r="CJ4" s="2266" t="s">
        <v>2075</v>
      </c>
      <c r="CK4" s="2266"/>
      <c r="CL4" s="2266"/>
      <c r="CM4" s="2266"/>
      <c r="CN4" s="2266"/>
      <c r="CO4" s="2266"/>
      <c r="CP4" s="2266"/>
      <c r="CQ4" s="2266" t="s">
        <v>2076</v>
      </c>
      <c r="CR4" s="2266"/>
      <c r="CS4" s="2266"/>
      <c r="CT4" s="2266" t="s">
        <v>2347</v>
      </c>
      <c r="CU4" s="2266"/>
      <c r="CV4" s="210" t="s">
        <v>2348</v>
      </c>
      <c r="CW4" s="2273" t="s">
        <v>2349</v>
      </c>
      <c r="CX4" s="2269"/>
      <c r="CY4" s="2269"/>
      <c r="CZ4" s="2269"/>
      <c r="DA4" s="2269"/>
      <c r="DB4" s="2273" t="s">
        <v>2347</v>
      </c>
      <c r="DC4" s="2273"/>
      <c r="DD4" s="2273"/>
      <c r="DE4" s="2273"/>
      <c r="DF4" s="2273" t="s">
        <v>2334</v>
      </c>
      <c r="DG4" s="2269"/>
      <c r="DH4" s="2273" t="s">
        <v>2350</v>
      </c>
      <c r="DI4" s="2269"/>
      <c r="DJ4" s="2273" t="s">
        <v>2335</v>
      </c>
      <c r="DK4" s="2273"/>
      <c r="DL4" s="2273"/>
      <c r="DM4" s="2273"/>
      <c r="DN4" s="2273"/>
      <c r="DO4" s="2273" t="s">
        <v>2351</v>
      </c>
      <c r="DP4" s="2273"/>
      <c r="DQ4" s="2273" t="s">
        <v>2352</v>
      </c>
      <c r="DR4" s="2273"/>
      <c r="DS4" s="2273"/>
      <c r="DT4" s="2273"/>
      <c r="DU4" s="2273"/>
      <c r="DV4" s="2273"/>
      <c r="DW4" s="210" t="s">
        <v>2353</v>
      </c>
      <c r="DX4" s="2273" t="s">
        <v>2337</v>
      </c>
      <c r="DY4" s="2273"/>
      <c r="DZ4" s="2273"/>
      <c r="EA4" s="2273" t="s">
        <v>2338</v>
      </c>
      <c r="EB4" s="2273"/>
      <c r="EC4" s="2273"/>
      <c r="ED4" s="2273" t="s">
        <v>2341</v>
      </c>
      <c r="EE4" s="2273"/>
      <c r="EF4" s="2270" t="s">
        <v>2339</v>
      </c>
      <c r="EG4" s="2271"/>
      <c r="EH4" s="2272"/>
      <c r="EI4" s="2273" t="s">
        <v>2337</v>
      </c>
      <c r="EJ4" s="2273"/>
      <c r="EK4" s="2273" t="s">
        <v>2340</v>
      </c>
      <c r="EL4" s="2273"/>
      <c r="EM4" s="2273"/>
      <c r="EN4" s="2273"/>
      <c r="EO4" s="2273"/>
      <c r="EP4" s="2273"/>
      <c r="EQ4" s="211" t="s">
        <v>2354</v>
      </c>
      <c r="ER4" s="212" t="s">
        <v>2355</v>
      </c>
      <c r="ES4" s="2269" t="s">
        <v>2342</v>
      </c>
      <c r="ET4" s="2269"/>
      <c r="EU4" s="2269"/>
      <c r="EV4" s="2273" t="s">
        <v>2343</v>
      </c>
      <c r="EW4" s="2273"/>
      <c r="EX4" s="209" t="s">
        <v>2344</v>
      </c>
      <c r="EY4" s="2273" t="s">
        <v>2345</v>
      </c>
      <c r="EZ4" s="2273"/>
      <c r="FA4" s="2273"/>
      <c r="FB4" s="2273"/>
      <c r="FC4" s="2273"/>
      <c r="FD4" s="211" t="s">
        <v>2356</v>
      </c>
      <c r="FE4" s="2273" t="s">
        <v>2065</v>
      </c>
      <c r="FF4" s="2273"/>
      <c r="FG4" s="2273"/>
      <c r="FH4" s="2273"/>
      <c r="FI4" s="211" t="s">
        <v>2357</v>
      </c>
      <c r="FJ4" s="2266" t="s">
        <v>2066</v>
      </c>
      <c r="FK4" s="2266"/>
      <c r="FL4" s="2266"/>
      <c r="FM4" s="2266"/>
      <c r="FN4" s="2266" t="s">
        <v>2474</v>
      </c>
      <c r="FO4" s="2266"/>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DQ4:DV4"/>
    <mergeCell ref="DX4:DZ4"/>
    <mergeCell ref="EA4:EC4"/>
    <mergeCell ref="ED4:EE4"/>
    <mergeCell ref="FJ4:FM4"/>
    <mergeCell ref="EI4:EJ4"/>
    <mergeCell ref="EK4:EP4"/>
    <mergeCell ref="ES4:EU4"/>
    <mergeCell ref="EV4:EW4"/>
    <mergeCell ref="EY4:FC4"/>
    <mergeCell ref="FE4:FH4"/>
    <mergeCell ref="DB4:DE4"/>
    <mergeCell ref="DF4:DG4"/>
    <mergeCell ref="DH4:DI4"/>
    <mergeCell ref="DJ4:DN4"/>
    <mergeCell ref="DO4:DP4"/>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301" t="s">
        <v>2475</v>
      </c>
      <c r="B1" s="1301"/>
      <c r="C1" s="1301"/>
      <c r="D1" s="1301"/>
      <c r="E1" s="130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row>
    <row r="2" spans="1:31" ht="15.75" customHeight="1">
      <c r="A2" s="1303" t="s">
        <v>2739</v>
      </c>
      <c r="B2" s="1303"/>
      <c r="C2" s="1303"/>
      <c r="D2" s="1303"/>
      <c r="E2" s="1302"/>
      <c r="F2" s="1302"/>
      <c r="G2" s="1302"/>
      <c r="H2" s="1302"/>
      <c r="I2" s="1302"/>
      <c r="J2" s="1302"/>
      <c r="K2" s="1302"/>
      <c r="L2" s="1302"/>
      <c r="M2" s="1302"/>
      <c r="N2" s="1302"/>
      <c r="O2" s="1302"/>
      <c r="P2" s="1302"/>
      <c r="Q2" s="1302"/>
      <c r="R2" s="1302"/>
      <c r="S2" s="1302"/>
      <c r="T2" s="1302"/>
      <c r="U2" s="1302"/>
      <c r="V2" s="1302"/>
      <c r="W2" s="1302"/>
      <c r="X2" s="1302"/>
      <c r="Y2" s="1302"/>
      <c r="Z2" s="1302"/>
      <c r="AA2" s="1302"/>
      <c r="AB2" s="1302"/>
      <c r="AC2" s="1302"/>
    </row>
    <row r="3" spans="1:31" s="318" customFormat="1" ht="15" customHeight="1">
      <c r="A3" s="365" t="s">
        <v>2740</v>
      </c>
      <c r="B3" s="365"/>
      <c r="C3" s="365"/>
      <c r="D3" s="365"/>
      <c r="E3" s="365"/>
      <c r="F3" s="365"/>
      <c r="G3" s="365"/>
      <c r="H3" s="365"/>
      <c r="I3" s="365"/>
      <c r="J3" s="365"/>
      <c r="K3" s="1304"/>
      <c r="L3" s="1304"/>
      <c r="M3" s="1304"/>
      <c r="N3" s="1304"/>
      <c r="O3" s="1304"/>
      <c r="P3" s="1304"/>
      <c r="Q3" s="1304"/>
      <c r="R3" s="1304"/>
      <c r="S3" s="1304"/>
      <c r="T3" s="1304"/>
      <c r="U3" s="1304"/>
      <c r="V3" s="1304"/>
      <c r="W3" s="1304"/>
      <c r="X3" s="1304"/>
      <c r="Y3" s="1304"/>
      <c r="Z3" s="1304"/>
      <c r="AA3" s="1304"/>
      <c r="AB3" s="1304"/>
      <c r="AC3" s="1304"/>
    </row>
    <row r="4" spans="1:31" s="318" customFormat="1" ht="15" customHeight="1">
      <c r="A4" s="320" t="s">
        <v>2741</v>
      </c>
      <c r="B4" s="320"/>
      <c r="C4" s="320"/>
      <c r="D4" s="320"/>
      <c r="E4" s="320"/>
      <c r="F4" s="320"/>
      <c r="G4" s="320"/>
      <c r="H4" s="320"/>
      <c r="I4" s="320"/>
      <c r="J4" s="320"/>
      <c r="K4" s="1219"/>
      <c r="L4" s="1219"/>
      <c r="M4" s="1219"/>
      <c r="N4" s="1219"/>
      <c r="O4" s="1219"/>
      <c r="P4" s="1219"/>
      <c r="Q4" s="1219"/>
      <c r="R4" s="1219"/>
      <c r="S4" s="1219"/>
      <c r="T4" s="1219"/>
      <c r="U4" s="1219"/>
      <c r="V4" s="1219"/>
      <c r="W4" s="1219"/>
      <c r="X4" s="1219"/>
      <c r="Y4" s="1219"/>
      <c r="Z4" s="1219"/>
      <c r="AA4" s="1219"/>
      <c r="AB4" s="1219"/>
      <c r="AC4" s="1219"/>
      <c r="AD4" s="317"/>
    </row>
    <row r="5" spans="1:31" s="318" customFormat="1" ht="15" customHeight="1">
      <c r="A5" s="320" t="s">
        <v>2742</v>
      </c>
      <c r="B5" s="320"/>
      <c r="C5" s="320"/>
      <c r="D5" s="320"/>
      <c r="E5" s="320"/>
      <c r="F5" s="320"/>
      <c r="G5" s="320"/>
      <c r="H5" s="320"/>
      <c r="I5" s="320"/>
      <c r="J5" s="320"/>
      <c r="K5" s="1219"/>
      <c r="L5" s="1219"/>
      <c r="M5" s="1219"/>
      <c r="N5" s="1219"/>
      <c r="O5" s="1219"/>
      <c r="P5" s="1219"/>
      <c r="Q5" s="1219"/>
      <c r="R5" s="1219"/>
      <c r="S5" s="1219"/>
      <c r="T5" s="1219"/>
      <c r="U5" s="1219"/>
      <c r="V5" s="1219"/>
      <c r="W5" s="1219"/>
      <c r="X5" s="1219"/>
      <c r="Y5" s="1219"/>
      <c r="Z5" s="1219"/>
      <c r="AA5" s="1219"/>
      <c r="AB5" s="1219"/>
      <c r="AC5" s="1219"/>
      <c r="AD5" s="317"/>
    </row>
    <row r="6" spans="1:31" s="318" customFormat="1" ht="15" customHeight="1">
      <c r="A6" s="320" t="s">
        <v>2743</v>
      </c>
      <c r="B6" s="320"/>
      <c r="C6" s="320"/>
      <c r="D6" s="320"/>
      <c r="E6" s="320"/>
      <c r="F6" s="320"/>
      <c r="G6" s="320"/>
      <c r="H6" s="320"/>
      <c r="I6" s="320"/>
      <c r="J6" s="320"/>
      <c r="K6" s="1218"/>
      <c r="L6" s="1218"/>
      <c r="M6" s="1218"/>
      <c r="N6" s="322"/>
      <c r="O6" s="322"/>
      <c r="P6" s="322"/>
      <c r="Q6" s="320"/>
      <c r="R6" s="320"/>
      <c r="S6" s="320"/>
      <c r="T6" s="320"/>
      <c r="U6" s="320"/>
      <c r="V6" s="320"/>
      <c r="W6" s="320"/>
      <c r="X6" s="320"/>
      <c r="Y6" s="320"/>
      <c r="Z6" s="320"/>
      <c r="AA6" s="320"/>
      <c r="AB6" s="320"/>
      <c r="AC6" s="320"/>
      <c r="AD6" s="317"/>
    </row>
    <row r="7" spans="1:31" s="318" customFormat="1" ht="15" customHeight="1">
      <c r="A7" s="320" t="s">
        <v>2744</v>
      </c>
      <c r="B7" s="320"/>
      <c r="C7" s="320"/>
      <c r="D7" s="320"/>
      <c r="E7" s="320"/>
      <c r="F7" s="320"/>
      <c r="G7" s="320"/>
      <c r="H7" s="320"/>
      <c r="I7" s="320"/>
      <c r="J7" s="320"/>
      <c r="K7" s="1216"/>
      <c r="L7" s="1216"/>
      <c r="M7" s="1216"/>
      <c r="N7" s="1216"/>
      <c r="O7" s="1216"/>
      <c r="P7" s="1216"/>
      <c r="Q7" s="1216"/>
      <c r="R7" s="1216"/>
      <c r="S7" s="1216"/>
      <c r="T7" s="1216"/>
      <c r="U7" s="1216"/>
      <c r="V7" s="1216"/>
      <c r="W7" s="1216"/>
      <c r="X7" s="1216"/>
      <c r="Y7" s="1216"/>
      <c r="Z7" s="1216"/>
      <c r="AA7" s="1216"/>
      <c r="AB7" s="1216"/>
      <c r="AC7" s="1216"/>
      <c r="AD7" s="317"/>
    </row>
    <row r="8" spans="1:31" s="318" customFormat="1" ht="15" customHeight="1">
      <c r="A8" s="320" t="s">
        <v>2745</v>
      </c>
      <c r="B8" s="320"/>
      <c r="C8" s="320"/>
      <c r="D8" s="320"/>
      <c r="E8" s="320"/>
      <c r="F8" s="320"/>
      <c r="G8" s="320"/>
      <c r="H8" s="320"/>
      <c r="I8" s="320"/>
      <c r="J8" s="320"/>
      <c r="K8" s="1221"/>
      <c r="L8" s="1221"/>
      <c r="M8" s="1221"/>
      <c r="N8" s="1221"/>
      <c r="O8" s="1221"/>
      <c r="P8" s="1221"/>
      <c r="Q8" s="1221"/>
      <c r="R8" s="1221"/>
      <c r="S8" s="1221"/>
      <c r="T8" s="1221"/>
      <c r="U8" s="1221"/>
      <c r="V8" s="1221"/>
      <c r="W8" s="1221"/>
      <c r="X8" s="1221"/>
      <c r="Y8" s="1221"/>
      <c r="Z8" s="1221"/>
      <c r="AA8" s="1221"/>
      <c r="AB8" s="1221"/>
      <c r="AC8" s="1221"/>
      <c r="AD8" s="317"/>
    </row>
    <row r="9" spans="1:31" s="318" customFormat="1" ht="9.9499999999999993" customHeight="1">
      <c r="A9" s="320"/>
      <c r="B9" s="320"/>
      <c r="C9" s="320"/>
      <c r="D9" s="320"/>
      <c r="E9" s="320"/>
      <c r="F9" s="320"/>
      <c r="G9" s="320"/>
      <c r="H9" s="320"/>
      <c r="I9" s="320"/>
      <c r="J9" s="320"/>
      <c r="K9" s="366"/>
      <c r="L9" s="366"/>
      <c r="M9" s="366"/>
      <c r="N9" s="366"/>
      <c r="O9" s="367"/>
      <c r="P9" s="367"/>
      <c r="Q9" s="367"/>
      <c r="R9" s="367"/>
      <c r="S9" s="367"/>
      <c r="T9" s="367"/>
      <c r="U9" s="358"/>
      <c r="V9" s="358"/>
      <c r="W9" s="358"/>
      <c r="X9" s="358"/>
      <c r="Y9" s="358"/>
      <c r="Z9" s="358"/>
      <c r="AA9" s="358"/>
      <c r="AB9" s="358"/>
      <c r="AC9" s="358"/>
      <c r="AD9" s="317"/>
    </row>
    <row r="10" spans="1:31" s="318" customFormat="1" ht="15" customHeight="1" thickBot="1">
      <c r="A10" s="368" t="s">
        <v>2746</v>
      </c>
      <c r="B10" s="368"/>
      <c r="C10" s="368"/>
      <c r="D10" s="368"/>
      <c r="E10" s="368"/>
      <c r="F10" s="368"/>
      <c r="G10" s="368"/>
      <c r="H10" s="368"/>
      <c r="I10" s="368"/>
      <c r="J10" s="368"/>
      <c r="K10" s="368"/>
      <c r="L10" s="368"/>
      <c r="M10" s="368"/>
      <c r="N10" s="368"/>
      <c r="O10" s="368"/>
      <c r="P10" s="368"/>
      <c r="Q10" s="368"/>
      <c r="R10" s="368"/>
      <c r="S10" s="368"/>
      <c r="T10" s="368"/>
      <c r="U10" s="368"/>
      <c r="V10" s="368"/>
      <c r="W10" s="368"/>
      <c r="X10" s="368"/>
      <c r="Y10" s="368"/>
      <c r="Z10" s="368"/>
      <c r="AA10" s="368"/>
      <c r="AB10" s="368"/>
      <c r="AC10" s="368"/>
      <c r="AD10" s="317"/>
    </row>
    <row r="11" spans="1:31" s="318" customFormat="1" ht="15" customHeight="1" thickBot="1">
      <c r="A11" s="369" t="s">
        <v>2747</v>
      </c>
      <c r="B11" s="369"/>
      <c r="C11" s="369"/>
      <c r="D11" s="369"/>
      <c r="E11" s="369"/>
      <c r="F11" s="370"/>
      <c r="G11" s="370"/>
      <c r="H11" s="370"/>
      <c r="I11" s="370"/>
      <c r="J11" s="370"/>
      <c r="K11" s="370" t="s">
        <v>2571</v>
      </c>
      <c r="L11" s="1305" t="str">
        <f>IFERROR(VLOOKUP(AE11,AF84:AS93,2,FALSE),"")</f>
        <v/>
      </c>
      <c r="M11" s="1305"/>
      <c r="N11" s="1305"/>
      <c r="O11" s="1294" t="s">
        <v>2572</v>
      </c>
      <c r="P11" s="1294"/>
      <c r="Q11" s="1294"/>
      <c r="R11" s="1305" t="str">
        <f>IFERROR(VLOOKUP(AE11,AF84:AR93,3,FALSE),"")</f>
        <v/>
      </c>
      <c r="S11" s="1305"/>
      <c r="T11" s="1305"/>
      <c r="U11" s="1294" t="s">
        <v>2573</v>
      </c>
      <c r="V11" s="1294"/>
      <c r="W11" s="1294"/>
      <c r="X11" s="1306" t="str">
        <f>IFERROR(VLOOKUP(AE11,AF84:AR93,4,FALSE),"")</f>
        <v/>
      </c>
      <c r="Y11" s="1306"/>
      <c r="Z11" s="1306"/>
      <c r="AA11" s="1306"/>
      <c r="AB11" s="1306"/>
      <c r="AC11" s="369" t="s">
        <v>17</v>
      </c>
      <c r="AD11" s="317"/>
      <c r="AE11" s="372"/>
    </row>
    <row r="12" spans="1:31" s="318" customFormat="1" ht="15" customHeight="1">
      <c r="A12" s="369" t="s">
        <v>2742</v>
      </c>
      <c r="B12" s="369"/>
      <c r="C12" s="369"/>
      <c r="D12" s="369"/>
      <c r="E12" s="369"/>
      <c r="F12" s="373"/>
      <c r="G12" s="373"/>
      <c r="H12" s="373"/>
      <c r="I12" s="373"/>
      <c r="J12" s="373"/>
      <c r="K12" s="1307" t="str">
        <f>IFERROR(VLOOKUP(AE11,AF84:AR93,5,FALSE),"")</f>
        <v/>
      </c>
      <c r="L12" s="1307"/>
      <c r="M12" s="1307"/>
      <c r="N12" s="1307"/>
      <c r="O12" s="1307"/>
      <c r="P12" s="1307"/>
      <c r="Q12" s="1307"/>
      <c r="R12" s="1307"/>
      <c r="S12" s="1307"/>
      <c r="T12" s="1307"/>
      <c r="U12" s="1307"/>
      <c r="V12" s="1307"/>
      <c r="W12" s="1307"/>
      <c r="X12" s="1307"/>
      <c r="Y12" s="1307"/>
      <c r="Z12" s="1307"/>
      <c r="AA12" s="1307"/>
      <c r="AB12" s="1307"/>
      <c r="AC12" s="1307"/>
      <c r="AD12" s="317"/>
    </row>
    <row r="13" spans="1:31" s="318" customFormat="1" ht="15" customHeight="1">
      <c r="A13" s="369" t="s">
        <v>2748</v>
      </c>
      <c r="B13" s="369"/>
      <c r="C13" s="369"/>
      <c r="D13" s="369"/>
      <c r="E13" s="369"/>
      <c r="F13" s="369"/>
      <c r="G13" s="369"/>
      <c r="H13" s="369"/>
      <c r="I13" s="369"/>
      <c r="J13" s="369"/>
      <c r="K13" s="370" t="s">
        <v>2571</v>
      </c>
      <c r="L13" s="1305" t="str">
        <f>IFERROR(VLOOKUP(AE11,AF84:AS93,6,FALSE),"")</f>
        <v/>
      </c>
      <c r="M13" s="1305"/>
      <c r="N13" s="1294" t="s">
        <v>2576</v>
      </c>
      <c r="O13" s="1294"/>
      <c r="P13" s="1294"/>
      <c r="Q13" s="1294"/>
      <c r="R13" s="1294"/>
      <c r="S13" s="1306" t="str">
        <f>IFERROR(VLOOKUP(AE11,AF84:AR93,7,FALSE),"")</f>
        <v/>
      </c>
      <c r="T13" s="1306"/>
      <c r="U13" s="1294" t="s">
        <v>2577</v>
      </c>
      <c r="V13" s="1294"/>
      <c r="W13" s="1294"/>
      <c r="X13" s="1294"/>
      <c r="Y13" s="1306" t="str">
        <f>IFERROR(VLOOKUP(AE11,AF84:AR93,8,FALSE),"")</f>
        <v/>
      </c>
      <c r="Z13" s="1306"/>
      <c r="AA13" s="1306"/>
      <c r="AB13" s="1306"/>
      <c r="AC13" s="369" t="s">
        <v>17</v>
      </c>
      <c r="AD13" s="317"/>
    </row>
    <row r="14" spans="1:31" s="318" customFormat="1" ht="15" customHeight="1">
      <c r="A14" s="369"/>
      <c r="B14" s="369"/>
      <c r="C14" s="369"/>
      <c r="D14" s="369"/>
      <c r="E14" s="369"/>
      <c r="F14" s="369"/>
      <c r="G14" s="369"/>
      <c r="H14" s="369"/>
      <c r="I14" s="369"/>
      <c r="J14" s="369"/>
      <c r="K14" s="1307" t="str">
        <f>IFERROR(VLOOKUP(AE11,AF84:AR93,9,FALSE),"")</f>
        <v/>
      </c>
      <c r="L14" s="1307"/>
      <c r="M14" s="1307"/>
      <c r="N14" s="1307"/>
      <c r="O14" s="1307"/>
      <c r="P14" s="1307"/>
      <c r="Q14" s="1307"/>
      <c r="R14" s="1307"/>
      <c r="S14" s="1307"/>
      <c r="T14" s="1307"/>
      <c r="U14" s="1307"/>
      <c r="V14" s="1307"/>
      <c r="W14" s="1307"/>
      <c r="X14" s="1307"/>
      <c r="Y14" s="1307"/>
      <c r="Z14" s="1307"/>
      <c r="AA14" s="1307"/>
      <c r="AB14" s="1307"/>
      <c r="AC14" s="1307"/>
      <c r="AD14" s="317"/>
    </row>
    <row r="15" spans="1:31" s="318" customFormat="1" ht="15" customHeight="1">
      <c r="A15" s="369" t="s">
        <v>2749</v>
      </c>
      <c r="B15" s="369"/>
      <c r="C15" s="369"/>
      <c r="D15" s="369"/>
      <c r="E15" s="369"/>
      <c r="F15" s="369"/>
      <c r="G15" s="369"/>
      <c r="H15" s="369"/>
      <c r="I15" s="369"/>
      <c r="J15" s="369"/>
      <c r="K15" s="1308" t="str">
        <f>IFERROR(VLOOKUP(AE11,AF84:AR93,10,FALSE),"")</f>
        <v/>
      </c>
      <c r="L15" s="1308"/>
      <c r="M15" s="1308"/>
      <c r="N15" s="360"/>
      <c r="O15" s="360"/>
      <c r="P15" s="360"/>
      <c r="Q15" s="369"/>
      <c r="R15" s="369"/>
      <c r="S15" s="369"/>
      <c r="T15" s="369"/>
      <c r="U15" s="369"/>
      <c r="V15" s="369"/>
      <c r="W15" s="369"/>
      <c r="X15" s="369"/>
      <c r="Y15" s="369"/>
      <c r="Z15" s="369"/>
      <c r="AA15" s="369"/>
      <c r="AB15" s="369"/>
      <c r="AC15" s="369"/>
      <c r="AD15" s="317"/>
    </row>
    <row r="16" spans="1:31" s="318" customFormat="1" ht="15" customHeight="1">
      <c r="A16" s="369" t="s">
        <v>2750</v>
      </c>
      <c r="B16" s="369"/>
      <c r="C16" s="369"/>
      <c r="D16" s="369"/>
      <c r="E16" s="369"/>
      <c r="F16" s="369"/>
      <c r="G16" s="369"/>
      <c r="H16" s="369"/>
      <c r="I16" s="369"/>
      <c r="J16" s="369"/>
      <c r="K16" s="1243" t="str">
        <f>IFERROR(VLOOKUP(AE11,AF84:AR93,11,FALSE),"")</f>
        <v/>
      </c>
      <c r="L16" s="1243"/>
      <c r="M16" s="1243"/>
      <c r="N16" s="1243"/>
      <c r="O16" s="1243"/>
      <c r="P16" s="1243"/>
      <c r="Q16" s="1243"/>
      <c r="R16" s="1243"/>
      <c r="S16" s="1243"/>
      <c r="T16" s="1243"/>
      <c r="U16" s="1243"/>
      <c r="V16" s="1243"/>
      <c r="W16" s="1243"/>
      <c r="X16" s="1243"/>
      <c r="Y16" s="1243"/>
      <c r="Z16" s="1243"/>
      <c r="AA16" s="1243"/>
      <c r="AB16" s="1243"/>
      <c r="AC16" s="1243"/>
      <c r="AD16" s="317"/>
    </row>
    <row r="17" spans="1:31" s="318" customFormat="1" ht="15" customHeight="1">
      <c r="A17" s="369" t="s">
        <v>2751</v>
      </c>
      <c r="B17" s="369"/>
      <c r="C17" s="369"/>
      <c r="D17" s="369"/>
      <c r="E17" s="369"/>
      <c r="F17" s="369"/>
      <c r="G17" s="369"/>
      <c r="H17" s="369"/>
      <c r="I17" s="369"/>
      <c r="J17" s="369"/>
      <c r="K17" s="1244" t="str">
        <f>IFERROR(VLOOKUP(AE11,AF84:AR93,12,FALSE),"")</f>
        <v/>
      </c>
      <c r="L17" s="1244"/>
      <c r="M17" s="1244"/>
      <c r="N17" s="1244"/>
      <c r="O17" s="1244"/>
      <c r="P17" s="1244"/>
      <c r="Q17" s="1244"/>
      <c r="R17" s="1244"/>
      <c r="S17" s="1244"/>
      <c r="T17" s="1244"/>
      <c r="U17" s="1244"/>
      <c r="V17" s="1244"/>
      <c r="W17" s="1244"/>
      <c r="X17" s="1244"/>
      <c r="Y17" s="1244"/>
      <c r="Z17" s="1244"/>
      <c r="AA17" s="1244"/>
      <c r="AB17" s="1244"/>
      <c r="AC17" s="1244"/>
      <c r="AD17" s="317"/>
    </row>
    <row r="18" spans="1:31" s="318" customFormat="1" ht="9.9499999999999993" customHeight="1">
      <c r="A18" s="369"/>
      <c r="B18" s="369"/>
      <c r="C18" s="369"/>
      <c r="D18" s="369"/>
      <c r="E18" s="369"/>
      <c r="F18" s="369"/>
      <c r="G18" s="369"/>
      <c r="H18" s="369"/>
      <c r="I18" s="369"/>
      <c r="J18" s="369"/>
      <c r="K18" s="374"/>
      <c r="L18" s="374"/>
      <c r="M18" s="374"/>
      <c r="N18" s="374"/>
      <c r="O18" s="375"/>
      <c r="P18" s="375"/>
      <c r="Q18" s="375"/>
      <c r="R18" s="375"/>
      <c r="S18" s="375"/>
      <c r="T18" s="375"/>
      <c r="U18" s="369"/>
      <c r="V18" s="369"/>
      <c r="W18" s="369"/>
      <c r="X18" s="369"/>
      <c r="Y18" s="369"/>
      <c r="Z18" s="369"/>
      <c r="AA18" s="369"/>
      <c r="AB18" s="369"/>
      <c r="AC18" s="369"/>
      <c r="AD18" s="317"/>
    </row>
    <row r="19" spans="1:31" s="318" customFormat="1" ht="15" customHeight="1">
      <c r="A19" s="368" t="s">
        <v>2752</v>
      </c>
      <c r="B19" s="368"/>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17"/>
    </row>
    <row r="20" spans="1:31" s="318" customFormat="1" ht="15" customHeight="1" thickBot="1">
      <c r="A20" s="369" t="s">
        <v>2753</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17"/>
    </row>
    <row r="21" spans="1:31" s="318" customFormat="1" ht="15" customHeight="1" thickBot="1">
      <c r="A21" s="369" t="s">
        <v>2747</v>
      </c>
      <c r="B21" s="369"/>
      <c r="C21" s="369"/>
      <c r="D21" s="369"/>
      <c r="E21" s="369"/>
      <c r="F21" s="370"/>
      <c r="G21" s="370"/>
      <c r="H21" s="370"/>
      <c r="I21" s="370"/>
      <c r="J21" s="370"/>
      <c r="K21" s="370" t="s">
        <v>2571</v>
      </c>
      <c r="L21" s="1305" t="str">
        <f>IFERROR(VLOOKUP(AE21,AF84:AS93,2,FALSE),"")</f>
        <v/>
      </c>
      <c r="M21" s="1305"/>
      <c r="N21" s="1305"/>
      <c r="O21" s="1294" t="s">
        <v>2572</v>
      </c>
      <c r="P21" s="1294"/>
      <c r="Q21" s="1294"/>
      <c r="R21" s="1305" t="str">
        <f>IFERROR(VLOOKUP(AE21,AF84:AR93,3,FALSE),"")</f>
        <v/>
      </c>
      <c r="S21" s="1305"/>
      <c r="T21" s="1305"/>
      <c r="U21" s="1294" t="s">
        <v>2573</v>
      </c>
      <c r="V21" s="1294"/>
      <c r="W21" s="1294"/>
      <c r="X21" s="1306" t="str">
        <f>IFERROR(VLOOKUP(AE21,AF84:AR93,4,FALSE),"")</f>
        <v/>
      </c>
      <c r="Y21" s="1306"/>
      <c r="Z21" s="1306"/>
      <c r="AA21" s="1306"/>
      <c r="AB21" s="371"/>
      <c r="AC21" s="369" t="s">
        <v>17</v>
      </c>
      <c r="AD21" s="317"/>
      <c r="AE21" s="372"/>
    </row>
    <row r="22" spans="1:31" s="318" customFormat="1" ht="15" customHeight="1">
      <c r="A22" s="369" t="s">
        <v>2754</v>
      </c>
      <c r="B22" s="369"/>
      <c r="C22" s="369"/>
      <c r="D22" s="369"/>
      <c r="E22" s="369"/>
      <c r="F22" s="373"/>
      <c r="G22" s="373"/>
      <c r="H22" s="373"/>
      <c r="I22" s="373"/>
      <c r="J22" s="373"/>
      <c r="K22" s="1307" t="str">
        <f>IFERROR(VLOOKUP(AE21,AF84:AR93,5,FALSE),"")</f>
        <v/>
      </c>
      <c r="L22" s="1307"/>
      <c r="M22" s="1307"/>
      <c r="N22" s="1307"/>
      <c r="O22" s="1307"/>
      <c r="P22" s="1307"/>
      <c r="Q22" s="1307"/>
      <c r="R22" s="1307"/>
      <c r="S22" s="1307"/>
      <c r="T22" s="1307"/>
      <c r="U22" s="1307"/>
      <c r="V22" s="1307"/>
      <c r="W22" s="1307"/>
      <c r="X22" s="1307"/>
      <c r="Y22" s="1307"/>
      <c r="Z22" s="1307"/>
      <c r="AA22" s="1307"/>
      <c r="AB22" s="1307"/>
      <c r="AC22" s="1307"/>
      <c r="AD22" s="317"/>
    </row>
    <row r="23" spans="1:31" s="318" customFormat="1" ht="15" customHeight="1">
      <c r="A23" s="369" t="s">
        <v>2748</v>
      </c>
      <c r="B23" s="369"/>
      <c r="C23" s="369"/>
      <c r="D23" s="369"/>
      <c r="E23" s="369"/>
      <c r="F23" s="369"/>
      <c r="G23" s="369"/>
      <c r="H23" s="369"/>
      <c r="I23" s="369"/>
      <c r="J23" s="369"/>
      <c r="K23" s="370" t="s">
        <v>2571</v>
      </c>
      <c r="L23" s="1306" t="str">
        <f>IFERROR(VLOOKUP(AE21,AF84:AS93,6,FALSE),"")</f>
        <v/>
      </c>
      <c r="M23" s="1306"/>
      <c r="N23" s="1294" t="s">
        <v>2576</v>
      </c>
      <c r="O23" s="1294"/>
      <c r="P23" s="1294"/>
      <c r="Q23" s="1294"/>
      <c r="R23" s="1294"/>
      <c r="S23" s="1306" t="str">
        <f>IFERROR(VLOOKUP(AE21,AF84:AR93,7,FALSE),"")</f>
        <v/>
      </c>
      <c r="T23" s="1306"/>
      <c r="U23" s="1294" t="s">
        <v>2577</v>
      </c>
      <c r="V23" s="1294"/>
      <c r="W23" s="1294"/>
      <c r="X23" s="1294"/>
      <c r="Y23" s="1306" t="str">
        <f>IFERROR(VLOOKUP(AE21,AF84:AR93,8,FALSE),"")</f>
        <v/>
      </c>
      <c r="Z23" s="1306"/>
      <c r="AA23" s="1306"/>
      <c r="AB23" s="371"/>
      <c r="AC23" s="369" t="s">
        <v>17</v>
      </c>
      <c r="AD23" s="317"/>
    </row>
    <row r="24" spans="1:31" s="318" customFormat="1" ht="15" customHeight="1">
      <c r="A24" s="369"/>
      <c r="B24" s="369"/>
      <c r="C24" s="369"/>
      <c r="D24" s="369"/>
      <c r="E24" s="369"/>
      <c r="F24" s="369"/>
      <c r="G24" s="369"/>
      <c r="H24" s="369"/>
      <c r="I24" s="369"/>
      <c r="J24" s="369"/>
      <c r="K24" s="1244" t="str">
        <f>IFERROR(VLOOKUP(AE21,AF84:AR93,9,FALSE),"")</f>
        <v/>
      </c>
      <c r="L24" s="1244"/>
      <c r="M24" s="1244"/>
      <c r="N24" s="1244"/>
      <c r="O24" s="1244"/>
      <c r="P24" s="1244"/>
      <c r="Q24" s="1244"/>
      <c r="R24" s="1244"/>
      <c r="S24" s="1244"/>
      <c r="T24" s="1244"/>
      <c r="U24" s="1244"/>
      <c r="V24" s="1244"/>
      <c r="W24" s="1244"/>
      <c r="X24" s="1244"/>
      <c r="Y24" s="1244"/>
      <c r="Z24" s="1244"/>
      <c r="AA24" s="1244"/>
      <c r="AB24" s="1244"/>
      <c r="AC24" s="1244"/>
      <c r="AD24" s="317"/>
    </row>
    <row r="25" spans="1:31" s="318" customFormat="1" ht="15" customHeight="1">
      <c r="A25" s="369" t="s">
        <v>2749</v>
      </c>
      <c r="B25" s="369"/>
      <c r="C25" s="369"/>
      <c r="D25" s="369"/>
      <c r="E25" s="369"/>
      <c r="F25" s="369"/>
      <c r="G25" s="369"/>
      <c r="H25" s="369"/>
      <c r="I25" s="369"/>
      <c r="J25" s="369"/>
      <c r="K25" s="1308" t="str">
        <f>IFERROR(VLOOKUP(AE21,AF84:AR93,10,FALSE),"")</f>
        <v/>
      </c>
      <c r="L25" s="1308"/>
      <c r="M25" s="1308"/>
      <c r="N25" s="360"/>
      <c r="O25" s="360"/>
      <c r="P25" s="360"/>
      <c r="Q25" s="369"/>
      <c r="R25" s="369"/>
      <c r="S25" s="369"/>
      <c r="T25" s="369"/>
      <c r="U25" s="369"/>
      <c r="V25" s="369"/>
      <c r="W25" s="369"/>
      <c r="X25" s="369"/>
      <c r="Y25" s="369"/>
      <c r="Z25" s="369"/>
      <c r="AA25" s="369"/>
      <c r="AB25" s="369"/>
      <c r="AC25" s="369"/>
      <c r="AD25" s="317"/>
    </row>
    <row r="26" spans="1:31" s="318" customFormat="1" ht="15" customHeight="1">
      <c r="A26" s="369" t="s">
        <v>2750</v>
      </c>
      <c r="B26" s="369"/>
      <c r="C26" s="369"/>
      <c r="D26" s="369"/>
      <c r="E26" s="369"/>
      <c r="F26" s="369"/>
      <c r="G26" s="369"/>
      <c r="H26" s="369"/>
      <c r="I26" s="369"/>
      <c r="J26" s="369"/>
      <c r="K26" s="1243" t="str">
        <f>IFERROR(VLOOKUP(AE21,AF84:AR93,11,FALSE),"")</f>
        <v/>
      </c>
      <c r="L26" s="1243"/>
      <c r="M26" s="1243"/>
      <c r="N26" s="1243"/>
      <c r="O26" s="1243"/>
      <c r="P26" s="1243"/>
      <c r="Q26" s="1243"/>
      <c r="R26" s="1243"/>
      <c r="S26" s="1243"/>
      <c r="T26" s="1243"/>
      <c r="U26" s="1243"/>
      <c r="V26" s="1243"/>
      <c r="W26" s="1243"/>
      <c r="X26" s="1243"/>
      <c r="Y26" s="1243"/>
      <c r="Z26" s="1243"/>
      <c r="AA26" s="1243"/>
      <c r="AB26" s="1243"/>
      <c r="AC26" s="1243"/>
      <c r="AD26" s="317"/>
    </row>
    <row r="27" spans="1:31" s="318" customFormat="1" ht="15" customHeight="1">
      <c r="A27" s="369" t="s">
        <v>2751</v>
      </c>
      <c r="B27" s="369"/>
      <c r="C27" s="369"/>
      <c r="D27" s="369"/>
      <c r="E27" s="369"/>
      <c r="F27" s="369"/>
      <c r="G27" s="369"/>
      <c r="H27" s="369"/>
      <c r="I27" s="369"/>
      <c r="J27" s="369"/>
      <c r="K27" s="1244" t="str">
        <f>IFERROR(VLOOKUP(AE21,AF84:AR93,12,FALSE),"")</f>
        <v/>
      </c>
      <c r="L27" s="1244"/>
      <c r="M27" s="1244"/>
      <c r="N27" s="1244"/>
      <c r="O27" s="1244"/>
      <c r="P27" s="1244"/>
      <c r="Q27" s="1244"/>
      <c r="R27" s="1244"/>
      <c r="S27" s="1244"/>
      <c r="T27" s="1244"/>
      <c r="U27" s="1244"/>
      <c r="V27" s="1244"/>
      <c r="W27" s="1244"/>
      <c r="X27" s="1244"/>
      <c r="Y27" s="1244"/>
      <c r="Z27" s="1244"/>
      <c r="AA27" s="1244"/>
      <c r="AB27" s="1244"/>
      <c r="AC27" s="1244"/>
      <c r="AD27" s="317"/>
    </row>
    <row r="28" spans="1:31" s="318" customFormat="1" ht="15" customHeight="1">
      <c r="A28" s="376" t="s">
        <v>2755</v>
      </c>
      <c r="B28" s="376"/>
      <c r="C28" s="376"/>
      <c r="D28" s="376"/>
      <c r="E28" s="376"/>
      <c r="F28" s="376"/>
      <c r="G28" s="376"/>
      <c r="H28" s="376"/>
      <c r="I28" s="376"/>
      <c r="J28" s="376"/>
      <c r="K28" s="1311" t="str">
        <f>IFERROR(VLOOKUP(AE21,AF84:AR93,13,FALSE),"")</f>
        <v/>
      </c>
      <c r="L28" s="1311"/>
      <c r="M28" s="1311"/>
      <c r="N28" s="1311"/>
      <c r="O28" s="1311"/>
      <c r="P28" s="1311"/>
      <c r="Q28" s="1311"/>
      <c r="R28" s="1311"/>
      <c r="S28" s="1311"/>
      <c r="T28" s="1311"/>
      <c r="U28" s="1311"/>
      <c r="V28" s="1311"/>
      <c r="W28" s="1311"/>
      <c r="X28" s="1311"/>
      <c r="Y28" s="1311"/>
      <c r="Z28" s="1311"/>
      <c r="AA28" s="1311"/>
      <c r="AB28" s="1311"/>
      <c r="AC28" s="1311"/>
      <c r="AD28" s="317"/>
    </row>
    <row r="29" spans="1:31" s="318" customFormat="1" ht="5.0999999999999996" customHeight="1">
      <c r="A29" s="369"/>
      <c r="B29" s="1309"/>
      <c r="C29" s="1309"/>
      <c r="D29" s="1309"/>
      <c r="E29" s="1309"/>
      <c r="F29" s="1309"/>
      <c r="G29" s="1309"/>
      <c r="H29" s="1309"/>
      <c r="I29" s="1309"/>
      <c r="J29" s="1309"/>
      <c r="K29" s="1310"/>
      <c r="L29" s="1310"/>
      <c r="M29" s="1310"/>
      <c r="N29" s="1310"/>
      <c r="O29" s="1310"/>
      <c r="P29" s="1310"/>
      <c r="Q29" s="1310"/>
      <c r="R29" s="1310"/>
      <c r="S29" s="1310"/>
      <c r="T29" s="1310"/>
      <c r="U29" s="1310"/>
      <c r="V29" s="1310"/>
      <c r="W29" s="1310"/>
      <c r="X29" s="1310"/>
      <c r="Y29" s="1310"/>
      <c r="Z29" s="1310"/>
      <c r="AA29" s="1310"/>
      <c r="AB29" s="1310"/>
      <c r="AC29" s="1310"/>
      <c r="AD29" s="317"/>
    </row>
    <row r="30" spans="1:31" s="318" customFormat="1" ht="15" customHeight="1" thickBot="1">
      <c r="A30" s="369" t="s">
        <v>2756</v>
      </c>
      <c r="B30" s="369"/>
      <c r="C30" s="369"/>
      <c r="D30" s="369"/>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17"/>
    </row>
    <row r="31" spans="1:31" s="318" customFormat="1" ht="15" customHeight="1" thickBot="1">
      <c r="A31" s="369" t="s">
        <v>2747</v>
      </c>
      <c r="B31" s="369"/>
      <c r="C31" s="369"/>
      <c r="D31" s="369"/>
      <c r="E31" s="369"/>
      <c r="F31" s="370"/>
      <c r="G31" s="370"/>
      <c r="H31" s="370"/>
      <c r="I31" s="370"/>
      <c r="J31" s="370"/>
      <c r="K31" s="370" t="s">
        <v>2571</v>
      </c>
      <c r="L31" s="1306" t="str">
        <f>IFERROR(VLOOKUP(AE31,AF84:AS93,2,FALSE),"")</f>
        <v/>
      </c>
      <c r="M31" s="1306"/>
      <c r="N31" s="1306"/>
      <c r="O31" s="1294" t="s">
        <v>2572</v>
      </c>
      <c r="P31" s="1294"/>
      <c r="Q31" s="1294"/>
      <c r="R31" s="1306" t="str">
        <f>IFERROR(VLOOKUP(AE31,AF84:AR93,3,FALSE),"")</f>
        <v/>
      </c>
      <c r="S31" s="1306"/>
      <c r="T31" s="1306"/>
      <c r="U31" s="1294" t="s">
        <v>2573</v>
      </c>
      <c r="V31" s="1294"/>
      <c r="W31" s="1294"/>
      <c r="X31" s="1306" t="str">
        <f>IFERROR(VLOOKUP(AE31,AF84:AR93,4,FALSE),"")</f>
        <v/>
      </c>
      <c r="Y31" s="1306"/>
      <c r="Z31" s="1306"/>
      <c r="AA31" s="1306"/>
      <c r="AB31" s="371"/>
      <c r="AC31" s="369" t="s">
        <v>17</v>
      </c>
      <c r="AD31" s="317"/>
      <c r="AE31" s="372"/>
    </row>
    <row r="32" spans="1:31" s="318" customFormat="1" ht="15" customHeight="1">
      <c r="A32" s="369" t="s">
        <v>2754</v>
      </c>
      <c r="B32" s="369"/>
      <c r="C32" s="369"/>
      <c r="D32" s="369"/>
      <c r="E32" s="369"/>
      <c r="F32" s="373"/>
      <c r="G32" s="373"/>
      <c r="H32" s="373"/>
      <c r="I32" s="373"/>
      <c r="J32" s="373"/>
      <c r="K32" s="1307" t="str">
        <f>IFERROR(VLOOKUP(AE31,AF84:AR93,5,FALSE),"")</f>
        <v/>
      </c>
      <c r="L32" s="1307"/>
      <c r="M32" s="1307"/>
      <c r="N32" s="1307"/>
      <c r="O32" s="1307"/>
      <c r="P32" s="1307"/>
      <c r="Q32" s="1307"/>
      <c r="R32" s="1307"/>
      <c r="S32" s="1307"/>
      <c r="T32" s="1307"/>
      <c r="U32" s="1307"/>
      <c r="V32" s="1307"/>
      <c r="W32" s="1307"/>
      <c r="X32" s="1307"/>
      <c r="Y32" s="1307"/>
      <c r="Z32" s="1307"/>
      <c r="AA32" s="1307"/>
      <c r="AB32" s="1307"/>
      <c r="AC32" s="1307"/>
      <c r="AD32" s="317"/>
    </row>
    <row r="33" spans="1:32" s="318" customFormat="1" ht="15" customHeight="1">
      <c r="A33" s="369" t="s">
        <v>2748</v>
      </c>
      <c r="B33" s="369"/>
      <c r="C33" s="369"/>
      <c r="D33" s="369"/>
      <c r="E33" s="369"/>
      <c r="F33" s="369"/>
      <c r="G33" s="369"/>
      <c r="H33" s="369"/>
      <c r="I33" s="369"/>
      <c r="J33" s="369"/>
      <c r="K33" s="370" t="s">
        <v>2571</v>
      </c>
      <c r="L33" s="1305" t="str">
        <f>IFERROR(VLOOKUP(AE31,AF84:AS93,6,FALSE),"")</f>
        <v/>
      </c>
      <c r="M33" s="1305"/>
      <c r="N33" s="1294" t="s">
        <v>2576</v>
      </c>
      <c r="O33" s="1294"/>
      <c r="P33" s="1294"/>
      <c r="Q33" s="1294"/>
      <c r="R33" s="1294"/>
      <c r="S33" s="1306" t="str">
        <f>IFERROR(VLOOKUP(AE31,AF84:AR93,7,FALSE),"")</f>
        <v/>
      </c>
      <c r="T33" s="1306"/>
      <c r="U33" s="1294" t="s">
        <v>2577</v>
      </c>
      <c r="V33" s="1294"/>
      <c r="W33" s="1294"/>
      <c r="X33" s="1294"/>
      <c r="Y33" s="1306" t="str">
        <f>IFERROR(VLOOKUP(AE31,AF84:AR93,8,FALSE),"")</f>
        <v/>
      </c>
      <c r="Z33" s="1306"/>
      <c r="AA33" s="1306"/>
      <c r="AB33" s="371"/>
      <c r="AC33" s="369" t="s">
        <v>17</v>
      </c>
      <c r="AD33" s="317"/>
    </row>
    <row r="34" spans="1:32" s="318" customFormat="1" ht="15" customHeight="1">
      <c r="A34" s="369"/>
      <c r="B34" s="1312"/>
      <c r="C34" s="1312"/>
      <c r="D34" s="1312"/>
      <c r="E34" s="1312"/>
      <c r="F34" s="1312"/>
      <c r="G34" s="1312"/>
      <c r="H34" s="1312"/>
      <c r="I34" s="1312"/>
      <c r="J34" s="1312"/>
      <c r="K34" s="1313" t="str">
        <f>IFERROR(VLOOKUP(AE31,AF84:AR93,9,FALSE),"")</f>
        <v/>
      </c>
      <c r="L34" s="1313"/>
      <c r="M34" s="1313"/>
      <c r="N34" s="1313"/>
      <c r="O34" s="1313"/>
      <c r="P34" s="1313"/>
      <c r="Q34" s="1313"/>
      <c r="R34" s="1313"/>
      <c r="S34" s="1313"/>
      <c r="T34" s="1313"/>
      <c r="U34" s="1313"/>
      <c r="V34" s="1313"/>
      <c r="W34" s="1313"/>
      <c r="X34" s="1313"/>
      <c r="Y34" s="1313"/>
      <c r="Z34" s="1313"/>
      <c r="AA34" s="1313"/>
      <c r="AB34" s="1313"/>
      <c r="AC34" s="1313"/>
      <c r="AD34" s="317"/>
    </row>
    <row r="35" spans="1:32" s="318" customFormat="1" ht="15" customHeight="1">
      <c r="A35" s="369" t="s">
        <v>2749</v>
      </c>
      <c r="B35" s="369"/>
      <c r="C35" s="369"/>
      <c r="D35" s="369"/>
      <c r="E35" s="369"/>
      <c r="F35" s="369"/>
      <c r="G35" s="369"/>
      <c r="H35" s="369"/>
      <c r="I35" s="369"/>
      <c r="J35" s="369"/>
      <c r="K35" s="1308" t="str">
        <f>IFERROR(VLOOKUP(AE31,AF84:AR93,10,FALSE),"")</f>
        <v/>
      </c>
      <c r="L35" s="1308"/>
      <c r="M35" s="1308"/>
      <c r="N35" s="360"/>
      <c r="O35" s="360"/>
      <c r="P35" s="360"/>
      <c r="Q35" s="369"/>
      <c r="R35" s="369"/>
      <c r="S35" s="369"/>
      <c r="T35" s="369"/>
      <c r="U35" s="369"/>
      <c r="V35" s="369"/>
      <c r="W35" s="369"/>
      <c r="X35" s="369"/>
      <c r="Y35" s="369"/>
      <c r="Z35" s="369"/>
      <c r="AA35" s="369"/>
      <c r="AB35" s="369"/>
      <c r="AC35" s="369"/>
      <c r="AD35" s="317"/>
    </row>
    <row r="36" spans="1:32" s="318" customFormat="1" ht="15" customHeight="1">
      <c r="A36" s="369" t="s">
        <v>2750</v>
      </c>
      <c r="B36" s="369"/>
      <c r="C36" s="369"/>
      <c r="D36" s="369"/>
      <c r="E36" s="369"/>
      <c r="F36" s="369"/>
      <c r="G36" s="369"/>
      <c r="H36" s="369"/>
      <c r="I36" s="369"/>
      <c r="J36" s="369"/>
      <c r="K36" s="1243" t="str">
        <f>IFERROR(VLOOKUP(AE31,AF84:AR93,11,FALSE),"")</f>
        <v/>
      </c>
      <c r="L36" s="1243"/>
      <c r="M36" s="1243"/>
      <c r="N36" s="1243"/>
      <c r="O36" s="1243"/>
      <c r="P36" s="1243"/>
      <c r="Q36" s="1243"/>
      <c r="R36" s="1243"/>
      <c r="S36" s="1243"/>
      <c r="T36" s="1243"/>
      <c r="U36" s="1243"/>
      <c r="V36" s="1243"/>
      <c r="W36" s="1243"/>
      <c r="X36" s="1243"/>
      <c r="Y36" s="1243"/>
      <c r="Z36" s="1243"/>
      <c r="AA36" s="1243"/>
      <c r="AB36" s="1243"/>
      <c r="AC36" s="1243"/>
      <c r="AD36" s="317"/>
    </row>
    <row r="37" spans="1:32" s="318" customFormat="1" ht="15" customHeight="1">
      <c r="A37" s="369" t="s">
        <v>2751</v>
      </c>
      <c r="B37" s="369"/>
      <c r="C37" s="369"/>
      <c r="D37" s="369"/>
      <c r="E37" s="369"/>
      <c r="F37" s="369"/>
      <c r="G37" s="369"/>
      <c r="H37" s="369"/>
      <c r="I37" s="369"/>
      <c r="J37" s="369"/>
      <c r="K37" s="1244" t="str">
        <f>IFERROR(VLOOKUP(AE31,AF84:AR93,12,FALSE),"")</f>
        <v/>
      </c>
      <c r="L37" s="1244"/>
      <c r="M37" s="1244"/>
      <c r="N37" s="1244"/>
      <c r="O37" s="1244"/>
      <c r="P37" s="1244"/>
      <c r="Q37" s="1244"/>
      <c r="R37" s="1244"/>
      <c r="S37" s="1244"/>
      <c r="T37" s="1244"/>
      <c r="U37" s="1244"/>
      <c r="V37" s="1244"/>
      <c r="W37" s="1244"/>
      <c r="X37" s="1244"/>
      <c r="Y37" s="1244"/>
      <c r="Z37" s="1244"/>
      <c r="AA37" s="1244"/>
      <c r="AB37" s="1244"/>
      <c r="AC37" s="1244"/>
      <c r="AD37" s="317"/>
    </row>
    <row r="38" spans="1:32" s="318" customFormat="1" ht="15" customHeight="1">
      <c r="A38" s="376" t="s">
        <v>2755</v>
      </c>
      <c r="B38" s="376"/>
      <c r="C38" s="376"/>
      <c r="D38" s="376"/>
      <c r="E38" s="376"/>
      <c r="F38" s="376"/>
      <c r="G38" s="376"/>
      <c r="H38" s="376"/>
      <c r="I38" s="376"/>
      <c r="J38" s="376"/>
      <c r="K38" s="1311" t="str">
        <f>IFERROR(VLOOKUP(AE31,AF84:AR93,13,FALSE),"")</f>
        <v/>
      </c>
      <c r="L38" s="1311"/>
      <c r="M38" s="1311"/>
      <c r="N38" s="1311"/>
      <c r="O38" s="1311"/>
      <c r="P38" s="1311"/>
      <c r="Q38" s="1311"/>
      <c r="R38" s="1311"/>
      <c r="S38" s="1311"/>
      <c r="T38" s="1311"/>
      <c r="U38" s="1311"/>
      <c r="V38" s="1311"/>
      <c r="W38" s="1311"/>
      <c r="X38" s="1311"/>
      <c r="Y38" s="1311"/>
      <c r="Z38" s="1311"/>
      <c r="AA38" s="1311"/>
      <c r="AB38" s="1311"/>
      <c r="AC38" s="1311"/>
      <c r="AD38" s="317"/>
    </row>
    <row r="39" spans="1:32" s="318" customFormat="1" ht="5.0999999999999996" customHeight="1" thickBot="1">
      <c r="A39" s="369"/>
      <c r="B39" s="1309"/>
      <c r="C39" s="1309"/>
      <c r="D39" s="1309"/>
      <c r="E39" s="1309"/>
      <c r="F39" s="1309"/>
      <c r="G39" s="1309"/>
      <c r="H39" s="1309"/>
      <c r="I39" s="1309"/>
      <c r="J39" s="1309"/>
      <c r="K39" s="1310"/>
      <c r="L39" s="1310"/>
      <c r="M39" s="1310"/>
      <c r="N39" s="1310"/>
      <c r="O39" s="1310"/>
      <c r="P39" s="1310"/>
      <c r="Q39" s="1310"/>
      <c r="R39" s="1310"/>
      <c r="S39" s="1310"/>
      <c r="T39" s="1310"/>
      <c r="U39" s="1310"/>
      <c r="V39" s="1310"/>
      <c r="W39" s="1310"/>
      <c r="X39" s="1310"/>
      <c r="Y39" s="1310"/>
      <c r="Z39" s="1310"/>
      <c r="AA39" s="1310"/>
      <c r="AB39" s="1310"/>
      <c r="AC39" s="1310"/>
      <c r="AD39" s="317"/>
    </row>
    <row r="40" spans="1:32" s="318" customFormat="1" ht="15" customHeight="1" thickBot="1">
      <c r="A40" s="369" t="s">
        <v>2747</v>
      </c>
      <c r="B40" s="369"/>
      <c r="C40" s="369"/>
      <c r="D40" s="369"/>
      <c r="E40" s="369"/>
      <c r="F40" s="370"/>
      <c r="G40" s="370"/>
      <c r="H40" s="370"/>
      <c r="I40" s="370"/>
      <c r="J40" s="370"/>
      <c r="K40" s="370" t="s">
        <v>2571</v>
      </c>
      <c r="L40" s="1306" t="str">
        <f>IFERROR(VLOOKUP(AE40,AF84:AS93,2,FALSE),"")</f>
        <v/>
      </c>
      <c r="M40" s="1306"/>
      <c r="N40" s="1306"/>
      <c r="O40" s="1294" t="s">
        <v>2572</v>
      </c>
      <c r="P40" s="1294"/>
      <c r="Q40" s="1294"/>
      <c r="R40" s="1306" t="str">
        <f>IFERROR(VLOOKUP(AE40,AF84:AR93,3,FALSE),"")</f>
        <v/>
      </c>
      <c r="S40" s="1306"/>
      <c r="T40" s="1306"/>
      <c r="U40" s="1294" t="s">
        <v>2573</v>
      </c>
      <c r="V40" s="1294"/>
      <c r="W40" s="1294"/>
      <c r="X40" s="1306" t="str">
        <f>IFERROR(VLOOKUP(AE40,AF84:AR93,4,FALSE),"")</f>
        <v/>
      </c>
      <c r="Y40" s="1306"/>
      <c r="Z40" s="1306"/>
      <c r="AA40" s="1306"/>
      <c r="AB40" s="371"/>
      <c r="AC40" s="369" t="s">
        <v>17</v>
      </c>
      <c r="AD40" s="317"/>
      <c r="AE40" s="372"/>
    </row>
    <row r="41" spans="1:32" s="318" customFormat="1" ht="15" customHeight="1">
      <c r="A41" s="369" t="s">
        <v>2754</v>
      </c>
      <c r="B41" s="369"/>
      <c r="C41" s="369"/>
      <c r="D41" s="369"/>
      <c r="E41" s="369"/>
      <c r="F41" s="373"/>
      <c r="G41" s="373"/>
      <c r="H41" s="373"/>
      <c r="I41" s="373"/>
      <c r="J41" s="373"/>
      <c r="K41" s="1307" t="str">
        <f>IFERROR(VLOOKUP(AE40,AF84:AR93,5,FALSE),"")</f>
        <v/>
      </c>
      <c r="L41" s="1307"/>
      <c r="M41" s="1307"/>
      <c r="N41" s="1307"/>
      <c r="O41" s="1307"/>
      <c r="P41" s="1307"/>
      <c r="Q41" s="1307"/>
      <c r="R41" s="1307"/>
      <c r="S41" s="1307"/>
      <c r="T41" s="1307"/>
      <c r="U41" s="1307"/>
      <c r="V41" s="1307"/>
      <c r="W41" s="1307"/>
      <c r="X41" s="1307"/>
      <c r="Y41" s="1307"/>
      <c r="Z41" s="1307"/>
      <c r="AA41" s="1307"/>
      <c r="AB41" s="1307"/>
      <c r="AC41" s="1307"/>
      <c r="AD41" s="317"/>
    </row>
    <row r="42" spans="1:32" s="318" customFormat="1" ht="15" customHeight="1">
      <c r="A42" s="369" t="s">
        <v>2748</v>
      </c>
      <c r="B42" s="378"/>
      <c r="C42" s="378"/>
      <c r="D42" s="378"/>
      <c r="E42" s="378"/>
      <c r="F42" s="378"/>
      <c r="G42" s="378"/>
      <c r="H42" s="378"/>
      <c r="I42" s="369"/>
      <c r="J42" s="369"/>
      <c r="K42" s="370" t="s">
        <v>2571</v>
      </c>
      <c r="L42" s="1306" t="str">
        <f>IFERROR(VLOOKUP(AE40,AF84:AS93,6,FALSE),"")</f>
        <v/>
      </c>
      <c r="M42" s="1306"/>
      <c r="N42" s="1294" t="s">
        <v>2576</v>
      </c>
      <c r="O42" s="1294"/>
      <c r="P42" s="1294"/>
      <c r="Q42" s="1294"/>
      <c r="R42" s="1294"/>
      <c r="S42" s="1306" t="str">
        <f>IFERROR(VLOOKUP(AE40,AF84:AR93,7,FALSE),"")</f>
        <v/>
      </c>
      <c r="T42" s="1306"/>
      <c r="U42" s="1294" t="s">
        <v>2577</v>
      </c>
      <c r="V42" s="1294"/>
      <c r="W42" s="1294"/>
      <c r="X42" s="1294"/>
      <c r="Y42" s="1306" t="str">
        <f>IFERROR(VLOOKUP(AE40,AF84:AR93,8,FALSE),"")</f>
        <v/>
      </c>
      <c r="Z42" s="1314"/>
      <c r="AA42" s="1314"/>
      <c r="AB42" s="379"/>
      <c r="AC42" s="378" t="s">
        <v>17</v>
      </c>
      <c r="AD42" s="380"/>
      <c r="AE42" s="381"/>
      <c r="AF42" s="381"/>
    </row>
    <row r="43" spans="1:32" s="318" customFormat="1" ht="15" customHeight="1">
      <c r="A43" s="369"/>
      <c r="B43" s="378"/>
      <c r="C43" s="378"/>
      <c r="D43" s="378"/>
      <c r="E43" s="378"/>
      <c r="F43" s="378"/>
      <c r="G43" s="378"/>
      <c r="H43" s="378"/>
      <c r="I43" s="369"/>
      <c r="J43" s="369"/>
      <c r="K43" s="1313" t="str">
        <f>IFERROR(VLOOKUP(AE40,AF84:AR93,9,FALSE),"")</f>
        <v/>
      </c>
      <c r="L43" s="1313"/>
      <c r="M43" s="1313"/>
      <c r="N43" s="1313"/>
      <c r="O43" s="1313"/>
      <c r="P43" s="1313"/>
      <c r="Q43" s="1313"/>
      <c r="R43" s="1313"/>
      <c r="S43" s="1313"/>
      <c r="T43" s="1313"/>
      <c r="U43" s="1313"/>
      <c r="V43" s="1313"/>
      <c r="W43" s="1313"/>
      <c r="X43" s="1313"/>
      <c r="Y43" s="1313"/>
      <c r="Z43" s="1315"/>
      <c r="AA43" s="1315"/>
      <c r="AB43" s="1315"/>
      <c r="AC43" s="1315"/>
      <c r="AD43" s="380"/>
      <c r="AE43" s="381"/>
      <c r="AF43" s="381"/>
    </row>
    <row r="44" spans="1:32" s="318" customFormat="1" ht="15" customHeight="1">
      <c r="A44" s="369" t="s">
        <v>2749</v>
      </c>
      <c r="B44" s="378"/>
      <c r="C44" s="378"/>
      <c r="D44" s="378"/>
      <c r="E44" s="378"/>
      <c r="F44" s="378"/>
      <c r="G44" s="378"/>
      <c r="H44" s="378"/>
      <c r="I44" s="369"/>
      <c r="J44" s="369"/>
      <c r="K44" s="1308" t="str">
        <f>IFERROR(VLOOKUP(AE40,AF84:AR93,10,FALSE),"")</f>
        <v/>
      </c>
      <c r="L44" s="1308"/>
      <c r="M44" s="1308"/>
      <c r="N44" s="360"/>
      <c r="O44" s="360"/>
      <c r="P44" s="360"/>
      <c r="Q44" s="369"/>
      <c r="R44" s="369"/>
      <c r="S44" s="369"/>
      <c r="T44" s="369"/>
      <c r="U44" s="369"/>
      <c r="V44" s="369"/>
      <c r="W44" s="369"/>
      <c r="X44" s="369"/>
      <c r="Y44" s="369"/>
      <c r="Z44" s="378"/>
      <c r="AA44" s="378"/>
      <c r="AB44" s="378"/>
      <c r="AC44" s="378"/>
      <c r="AD44" s="380"/>
      <c r="AE44" s="381"/>
      <c r="AF44" s="381"/>
    </row>
    <row r="45" spans="1:32" s="318" customFormat="1" ht="15" customHeight="1">
      <c r="A45" s="369" t="s">
        <v>2750</v>
      </c>
      <c r="B45" s="369"/>
      <c r="C45" s="369"/>
      <c r="D45" s="369"/>
      <c r="E45" s="369"/>
      <c r="F45" s="369"/>
      <c r="G45" s="369"/>
      <c r="H45" s="369"/>
      <c r="I45" s="369"/>
      <c r="J45" s="369"/>
      <c r="K45" s="1243" t="str">
        <f>IFERROR(VLOOKUP(AE40,AF84:AR93,11,FALSE),"")</f>
        <v/>
      </c>
      <c r="L45" s="1243"/>
      <c r="M45" s="1243"/>
      <c r="N45" s="1243"/>
      <c r="O45" s="1243"/>
      <c r="P45" s="1243"/>
      <c r="Q45" s="1243"/>
      <c r="R45" s="1243"/>
      <c r="S45" s="1243"/>
      <c r="T45" s="1243"/>
      <c r="U45" s="1243"/>
      <c r="V45" s="1243"/>
      <c r="W45" s="1243"/>
      <c r="X45" s="1243"/>
      <c r="Y45" s="1243"/>
      <c r="Z45" s="1243"/>
      <c r="AA45" s="1243"/>
      <c r="AB45" s="1243"/>
      <c r="AC45" s="1243"/>
      <c r="AD45" s="317"/>
    </row>
    <row r="46" spans="1:32" s="318" customFormat="1" ht="15" customHeight="1">
      <c r="A46" s="369" t="s">
        <v>2751</v>
      </c>
      <c r="B46" s="369"/>
      <c r="C46" s="369"/>
      <c r="D46" s="369"/>
      <c r="E46" s="369"/>
      <c r="F46" s="369"/>
      <c r="G46" s="369"/>
      <c r="H46" s="369"/>
      <c r="I46" s="369"/>
      <c r="J46" s="369"/>
      <c r="K46" s="1244" t="str">
        <f>IFERROR(VLOOKUP(AE40,AF84:AR93,12,FALSE),"")</f>
        <v/>
      </c>
      <c r="L46" s="1244"/>
      <c r="M46" s="1244"/>
      <c r="N46" s="1244"/>
      <c r="O46" s="1244"/>
      <c r="P46" s="1244"/>
      <c r="Q46" s="1244"/>
      <c r="R46" s="1244"/>
      <c r="S46" s="1244"/>
      <c r="T46" s="1244"/>
      <c r="U46" s="1244"/>
      <c r="V46" s="1244"/>
      <c r="W46" s="1244"/>
      <c r="X46" s="1244"/>
      <c r="Y46" s="1244"/>
      <c r="Z46" s="1244"/>
      <c r="AA46" s="1244"/>
      <c r="AB46" s="1244"/>
      <c r="AC46" s="1244"/>
      <c r="AD46" s="317"/>
    </row>
    <row r="47" spans="1:32" s="318" customFormat="1" ht="15" customHeight="1">
      <c r="A47" s="376" t="s">
        <v>2755</v>
      </c>
      <c r="B47" s="376"/>
      <c r="C47" s="376"/>
      <c r="D47" s="376"/>
      <c r="E47" s="376"/>
      <c r="F47" s="376"/>
      <c r="G47" s="376"/>
      <c r="H47" s="376"/>
      <c r="I47" s="376"/>
      <c r="J47" s="376"/>
      <c r="K47" s="1311" t="str">
        <f>IFERROR(VLOOKUP(AE40,AF84:AR93,13,FALSE),"")</f>
        <v/>
      </c>
      <c r="L47" s="1311"/>
      <c r="M47" s="1311"/>
      <c r="N47" s="1311"/>
      <c r="O47" s="1311"/>
      <c r="P47" s="1311"/>
      <c r="Q47" s="1311"/>
      <c r="R47" s="1311"/>
      <c r="S47" s="1311"/>
      <c r="T47" s="1311"/>
      <c r="U47" s="1311"/>
      <c r="V47" s="1311"/>
      <c r="W47" s="1311"/>
      <c r="X47" s="1311"/>
      <c r="Y47" s="1311"/>
      <c r="Z47" s="1311"/>
      <c r="AA47" s="1311"/>
      <c r="AB47" s="1311"/>
      <c r="AC47" s="1311"/>
      <c r="AD47" s="317"/>
    </row>
    <row r="48" spans="1:32" s="318" customFormat="1" ht="5.0999999999999996" customHeight="1" thickBot="1">
      <c r="A48" s="369"/>
      <c r="B48" s="1309"/>
      <c r="C48" s="1309"/>
      <c r="D48" s="1309"/>
      <c r="E48" s="1309"/>
      <c r="F48" s="1309"/>
      <c r="G48" s="1309"/>
      <c r="H48" s="1309"/>
      <c r="I48" s="1309"/>
      <c r="J48" s="1309"/>
      <c r="K48" s="1310"/>
      <c r="L48" s="1310"/>
      <c r="M48" s="1310"/>
      <c r="N48" s="1310"/>
      <c r="O48" s="1310"/>
      <c r="P48" s="1310"/>
      <c r="Q48" s="1310"/>
      <c r="R48" s="1310"/>
      <c r="S48" s="1310"/>
      <c r="T48" s="1310"/>
      <c r="U48" s="1310"/>
      <c r="V48" s="1310"/>
      <c r="W48" s="1310"/>
      <c r="X48" s="1310"/>
      <c r="Y48" s="1310"/>
      <c r="Z48" s="1310"/>
      <c r="AA48" s="1310"/>
      <c r="AB48" s="1310"/>
      <c r="AC48" s="1310"/>
      <c r="AD48" s="317"/>
    </row>
    <row r="49" spans="1:31" s="318" customFormat="1" ht="15" customHeight="1" thickBot="1">
      <c r="A49" s="369" t="s">
        <v>2747</v>
      </c>
      <c r="B49" s="369"/>
      <c r="C49" s="369"/>
      <c r="D49" s="369"/>
      <c r="E49" s="369"/>
      <c r="F49" s="370"/>
      <c r="G49" s="370"/>
      <c r="H49" s="370"/>
      <c r="I49" s="370"/>
      <c r="J49" s="370"/>
      <c r="K49" s="370" t="s">
        <v>2571</v>
      </c>
      <c r="L49" s="1306" t="str">
        <f>IFERROR(VLOOKUP(AE49,AF84:AS93,2,FALSE),"")</f>
        <v/>
      </c>
      <c r="M49" s="1306"/>
      <c r="N49" s="1306"/>
      <c r="O49" s="1294" t="s">
        <v>2572</v>
      </c>
      <c r="P49" s="1294"/>
      <c r="Q49" s="1294"/>
      <c r="R49" s="1306" t="str">
        <f>IFERROR(VLOOKUP(AE49,AF84:AR93,3,FALSE),"")</f>
        <v/>
      </c>
      <c r="S49" s="1306"/>
      <c r="T49" s="1306"/>
      <c r="U49" s="1294" t="s">
        <v>2573</v>
      </c>
      <c r="V49" s="1294"/>
      <c r="W49" s="1294"/>
      <c r="X49" s="1306" t="str">
        <f>IFERROR(VLOOKUP(AE49,AF84:AR93,4,FALSE),"")</f>
        <v/>
      </c>
      <c r="Y49" s="1306"/>
      <c r="Z49" s="1306"/>
      <c r="AA49" s="1306"/>
      <c r="AB49" s="371"/>
      <c r="AC49" s="369" t="s">
        <v>17</v>
      </c>
      <c r="AD49" s="317"/>
      <c r="AE49" s="372"/>
    </row>
    <row r="50" spans="1:31" s="318" customFormat="1" ht="15" customHeight="1">
      <c r="A50" s="369" t="s">
        <v>2754</v>
      </c>
      <c r="B50" s="369"/>
      <c r="C50" s="369"/>
      <c r="D50" s="369"/>
      <c r="E50" s="369"/>
      <c r="F50" s="373"/>
      <c r="G50" s="373"/>
      <c r="H50" s="373"/>
      <c r="I50" s="373"/>
      <c r="J50" s="373"/>
      <c r="K50" s="1307" t="str">
        <f>IFERROR(VLOOKUP(AE49,AF84:AR93,5,FALSE),"")</f>
        <v/>
      </c>
      <c r="L50" s="1307"/>
      <c r="M50" s="1307"/>
      <c r="N50" s="1307"/>
      <c r="O50" s="1307"/>
      <c r="P50" s="1307"/>
      <c r="Q50" s="1307"/>
      <c r="R50" s="1307"/>
      <c r="S50" s="1307"/>
      <c r="T50" s="1307"/>
      <c r="U50" s="1307"/>
      <c r="V50" s="1307"/>
      <c r="W50" s="1307"/>
      <c r="X50" s="1307"/>
      <c r="Y50" s="1307"/>
      <c r="Z50" s="1307"/>
      <c r="AA50" s="1307"/>
      <c r="AB50" s="1307"/>
      <c r="AC50" s="1307"/>
      <c r="AD50" s="317"/>
    </row>
    <row r="51" spans="1:31" s="318" customFormat="1" ht="15" customHeight="1">
      <c r="A51" s="369" t="s">
        <v>2748</v>
      </c>
      <c r="B51" s="369"/>
      <c r="C51" s="369"/>
      <c r="D51" s="369"/>
      <c r="E51" s="369"/>
      <c r="F51" s="369"/>
      <c r="G51" s="369"/>
      <c r="H51" s="369"/>
      <c r="I51" s="369"/>
      <c r="J51" s="369"/>
      <c r="K51" s="370" t="s">
        <v>2571</v>
      </c>
      <c r="L51" s="1306" t="str">
        <f>IFERROR(VLOOKUP(AE49,AF84:AS93,6,FALSE),"")</f>
        <v/>
      </c>
      <c r="M51" s="1306"/>
      <c r="N51" s="1294" t="s">
        <v>2576</v>
      </c>
      <c r="O51" s="1294"/>
      <c r="P51" s="1294"/>
      <c r="Q51" s="1294"/>
      <c r="R51" s="1294"/>
      <c r="S51" s="1306" t="str">
        <f>IFERROR(VLOOKUP(AE49,AF84:AR93,7,FALSE),"")</f>
        <v/>
      </c>
      <c r="T51" s="1306"/>
      <c r="U51" s="1294" t="s">
        <v>2577</v>
      </c>
      <c r="V51" s="1294"/>
      <c r="W51" s="1294"/>
      <c r="X51" s="1294"/>
      <c r="Y51" s="1306" t="str">
        <f>IFERROR(VLOOKUP(AE49,AF84:AR93,8,FALSE),"")</f>
        <v/>
      </c>
      <c r="Z51" s="1306"/>
      <c r="AA51" s="1306"/>
      <c r="AB51" s="371"/>
      <c r="AC51" s="369" t="s">
        <v>17</v>
      </c>
      <c r="AD51" s="317"/>
    </row>
    <row r="52" spans="1:31" s="318" customFormat="1" ht="15" customHeight="1">
      <c r="A52" s="369"/>
      <c r="B52" s="369"/>
      <c r="C52" s="369"/>
      <c r="D52" s="369"/>
      <c r="E52" s="369"/>
      <c r="F52" s="369"/>
      <c r="G52" s="369"/>
      <c r="H52" s="369"/>
      <c r="I52" s="369"/>
      <c r="J52" s="369"/>
      <c r="K52" s="1313" t="str">
        <f>IFERROR(VLOOKUP(AE49,AF84:AR93,9,FALSE),"")</f>
        <v/>
      </c>
      <c r="L52" s="1313"/>
      <c r="M52" s="1313"/>
      <c r="N52" s="1313"/>
      <c r="O52" s="1313"/>
      <c r="P52" s="1313"/>
      <c r="Q52" s="1313"/>
      <c r="R52" s="1313"/>
      <c r="S52" s="1313"/>
      <c r="T52" s="1313"/>
      <c r="U52" s="1313"/>
      <c r="V52" s="1313"/>
      <c r="W52" s="1313"/>
      <c r="X52" s="1313"/>
      <c r="Y52" s="1313"/>
      <c r="Z52" s="1313"/>
      <c r="AA52" s="1313"/>
      <c r="AB52" s="1313"/>
      <c r="AC52" s="1313"/>
      <c r="AD52" s="317"/>
    </row>
    <row r="53" spans="1:31" s="318" customFormat="1" ht="15" customHeight="1">
      <c r="A53" s="369" t="s">
        <v>2749</v>
      </c>
      <c r="B53" s="369"/>
      <c r="C53" s="369"/>
      <c r="D53" s="369"/>
      <c r="E53" s="369"/>
      <c r="F53" s="369"/>
      <c r="G53" s="369"/>
      <c r="H53" s="369"/>
      <c r="I53" s="369"/>
      <c r="J53" s="369"/>
      <c r="K53" s="1308" t="str">
        <f>IFERROR(VLOOKUP(AE49,AF84:AR93,10,FALSE),"")</f>
        <v/>
      </c>
      <c r="L53" s="1308"/>
      <c r="M53" s="1308"/>
      <c r="N53" s="360"/>
      <c r="O53" s="360"/>
      <c r="P53" s="360"/>
      <c r="Q53" s="369"/>
      <c r="R53" s="369"/>
      <c r="S53" s="369"/>
      <c r="T53" s="369"/>
      <c r="U53" s="369"/>
      <c r="V53" s="369"/>
      <c r="W53" s="369"/>
      <c r="X53" s="369"/>
      <c r="Y53" s="369"/>
      <c r="Z53" s="369"/>
      <c r="AA53" s="369"/>
      <c r="AB53" s="369"/>
      <c r="AC53" s="369"/>
      <c r="AD53" s="317"/>
    </row>
    <row r="54" spans="1:31" s="318" customFormat="1" ht="15" customHeight="1">
      <c r="A54" s="369" t="s">
        <v>2750</v>
      </c>
      <c r="B54" s="369"/>
      <c r="C54" s="369"/>
      <c r="D54" s="369"/>
      <c r="E54" s="369"/>
      <c r="F54" s="369"/>
      <c r="G54" s="369"/>
      <c r="H54" s="369"/>
      <c r="I54" s="369"/>
      <c r="J54" s="369"/>
      <c r="K54" s="1243" t="str">
        <f>IFERROR(VLOOKUP(AE49,AF84:AR93,11,FALSE),"")</f>
        <v/>
      </c>
      <c r="L54" s="1243"/>
      <c r="M54" s="1243"/>
      <c r="N54" s="1243"/>
      <c r="O54" s="1243"/>
      <c r="P54" s="1243"/>
      <c r="Q54" s="1243"/>
      <c r="R54" s="1243"/>
      <c r="S54" s="1243"/>
      <c r="T54" s="1243"/>
      <c r="U54" s="1243"/>
      <c r="V54" s="1243"/>
      <c r="W54" s="1243"/>
      <c r="X54" s="1243"/>
      <c r="Y54" s="1243"/>
      <c r="Z54" s="1243"/>
      <c r="AA54" s="1243"/>
      <c r="AB54" s="1243"/>
      <c r="AC54" s="1243"/>
      <c r="AD54" s="317"/>
    </row>
    <row r="55" spans="1:31" s="318" customFormat="1" ht="15" customHeight="1">
      <c r="A55" s="369" t="s">
        <v>2751</v>
      </c>
      <c r="B55" s="369"/>
      <c r="C55" s="369"/>
      <c r="D55" s="369"/>
      <c r="E55" s="369"/>
      <c r="F55" s="369"/>
      <c r="G55" s="369"/>
      <c r="H55" s="369"/>
      <c r="I55" s="369"/>
      <c r="J55" s="369"/>
      <c r="K55" s="1244" t="str">
        <f>IFERROR(VLOOKUP(AE49,AF84:AR93,12,FALSE),"")</f>
        <v/>
      </c>
      <c r="L55" s="1244"/>
      <c r="M55" s="1244"/>
      <c r="N55" s="1244"/>
      <c r="O55" s="1244"/>
      <c r="P55" s="1244"/>
      <c r="Q55" s="1244"/>
      <c r="R55" s="1244"/>
      <c r="S55" s="1244"/>
      <c r="T55" s="1244"/>
      <c r="U55" s="1244"/>
      <c r="V55" s="1244"/>
      <c r="W55" s="1244"/>
      <c r="X55" s="1244"/>
      <c r="Y55" s="1244"/>
      <c r="Z55" s="1244"/>
      <c r="AA55" s="1244"/>
      <c r="AB55" s="1244"/>
      <c r="AC55" s="1244"/>
      <c r="AD55" s="317"/>
    </row>
    <row r="56" spans="1:31" s="318" customFormat="1" ht="15" customHeight="1">
      <c r="A56" s="376" t="s">
        <v>2755</v>
      </c>
      <c r="B56" s="376"/>
      <c r="C56" s="376"/>
      <c r="D56" s="376"/>
      <c r="E56" s="376"/>
      <c r="F56" s="376"/>
      <c r="G56" s="376"/>
      <c r="H56" s="376"/>
      <c r="I56" s="376"/>
      <c r="J56" s="376"/>
      <c r="K56" s="1311" t="str">
        <f>IFERROR(VLOOKUP(AE49,AF84:AR93,13,FALSE),"")</f>
        <v/>
      </c>
      <c r="L56" s="1311"/>
      <c r="M56" s="1311"/>
      <c r="N56" s="1311"/>
      <c r="O56" s="1311"/>
      <c r="P56" s="1311"/>
      <c r="Q56" s="1311"/>
      <c r="R56" s="1311"/>
      <c r="S56" s="1311"/>
      <c r="T56" s="1311"/>
      <c r="U56" s="1311"/>
      <c r="V56" s="1311"/>
      <c r="W56" s="1311"/>
      <c r="X56" s="1311"/>
      <c r="Y56" s="1311"/>
      <c r="Z56" s="1311"/>
      <c r="AA56" s="1311"/>
      <c r="AB56" s="1311"/>
      <c r="AC56" s="1311"/>
      <c r="AD56" s="317"/>
    </row>
    <row r="82" spans="1:45">
      <c r="A82" s="333" t="s">
        <v>2592</v>
      </c>
    </row>
    <row r="83" spans="1:45" ht="13.5">
      <c r="A83" s="382" t="s">
        <v>2757</v>
      </c>
      <c r="Y83" s="333" t="s">
        <v>2594</v>
      </c>
      <c r="AC83" s="333" t="s">
        <v>2594</v>
      </c>
      <c r="AF83" s="333" t="s">
        <v>2758</v>
      </c>
      <c r="AJ83" s="333" t="s">
        <v>2758</v>
      </c>
    </row>
    <row r="84" spans="1:45" ht="13.5">
      <c r="A84" s="382" t="s">
        <v>2759</v>
      </c>
      <c r="Y84" s="333" t="s">
        <v>2596</v>
      </c>
      <c r="AC84" s="333" t="s">
        <v>2597</v>
      </c>
      <c r="AF84" s="333" t="s">
        <v>2569</v>
      </c>
      <c r="AG84" s="333">
        <f>'第二面（入力）'!L2</f>
        <v>0</v>
      </c>
      <c r="AH84" s="333">
        <f>'第二面（入力）'!S2</f>
        <v>0</v>
      </c>
      <c r="AI84" s="383">
        <f>'第二面（入力）'!Z2</f>
        <v>0</v>
      </c>
      <c r="AJ84" s="333">
        <f>'第二面（入力）'!K3</f>
        <v>0</v>
      </c>
      <c r="AK84" s="333">
        <f>'第二面（入力）'!L4</f>
        <v>0</v>
      </c>
      <c r="AL84" s="333">
        <f>'第二面（入力）'!T4</f>
        <v>0</v>
      </c>
      <c r="AM84" s="383">
        <f>'第二面（入力）'!AA4</f>
        <v>0</v>
      </c>
      <c r="AN84" s="333">
        <f>'第二面（入力）'!K5</f>
        <v>0</v>
      </c>
      <c r="AO84" s="333">
        <f>'第二面（入力）'!K6</f>
        <v>0</v>
      </c>
      <c r="AP84" s="333">
        <f>'第二面（入力）'!K7</f>
        <v>0</v>
      </c>
      <c r="AQ84" s="383">
        <f>'第二面（入力）'!K8</f>
        <v>0</v>
      </c>
      <c r="AR84" s="383">
        <f>'第二面（入力）'!K9</f>
        <v>0</v>
      </c>
      <c r="AS84" s="333" t="str">
        <f>IF('第二面（入力）'!$K$10="","",'第二面（入力）'!$K$10)</f>
        <v/>
      </c>
    </row>
    <row r="85" spans="1:45" ht="13.5">
      <c r="A85" s="382" t="s">
        <v>2760</v>
      </c>
      <c r="Y85" s="333" t="s">
        <v>2599</v>
      </c>
      <c r="AC85" s="333" t="s">
        <v>2600</v>
      </c>
      <c r="AF85" s="333" t="s">
        <v>2583</v>
      </c>
      <c r="AG85" s="333">
        <f>'第二面（入力）'!L12</f>
        <v>0</v>
      </c>
      <c r="AH85" s="333">
        <f>'第二面（入力）'!S12</f>
        <v>0</v>
      </c>
      <c r="AI85" s="383">
        <f>'第二面（入力）'!Z12</f>
        <v>0</v>
      </c>
      <c r="AJ85" s="333">
        <f>'第二面（入力）'!K13</f>
        <v>0</v>
      </c>
      <c r="AK85" s="333">
        <f>'第二面（入力）'!L14</f>
        <v>0</v>
      </c>
      <c r="AL85" s="333">
        <f>'第二面（入力）'!T14</f>
        <v>0</v>
      </c>
      <c r="AM85" s="383">
        <f>'第二面（入力）'!AA14</f>
        <v>0</v>
      </c>
      <c r="AN85" s="333">
        <f>'第二面（入力）'!K15</f>
        <v>0</v>
      </c>
      <c r="AO85" s="333">
        <f>'第二面（入力）'!K16</f>
        <v>0</v>
      </c>
      <c r="AP85" s="333">
        <f>'第二面（入力）'!K17</f>
        <v>0</v>
      </c>
      <c r="AQ85" s="383">
        <f>'第二面（入力）'!K18</f>
        <v>0</v>
      </c>
      <c r="AR85" s="383">
        <f>'第二面（入力）'!K19</f>
        <v>0</v>
      </c>
      <c r="AS85" s="333" t="str">
        <f>IF('第二面（入力）'!$K$20="","",'第二面（入力）'!$K$20)</f>
        <v/>
      </c>
    </row>
    <row r="86" spans="1:45" ht="13.5">
      <c r="A86" s="382" t="s">
        <v>2761</v>
      </c>
      <c r="Y86" s="333" t="s">
        <v>2602</v>
      </c>
      <c r="AC86" s="333" t="s">
        <v>2603</v>
      </c>
      <c r="AF86" s="333" t="s">
        <v>2584</v>
      </c>
      <c r="AG86" s="333">
        <f>'第二面（入力）'!L22</f>
        <v>0</v>
      </c>
      <c r="AH86" s="333">
        <f>'第二面（入力）'!S22</f>
        <v>0</v>
      </c>
      <c r="AI86" s="383">
        <f>'第二面（入力）'!Z22</f>
        <v>0</v>
      </c>
      <c r="AJ86" s="333">
        <f>'第二面（入力）'!K23</f>
        <v>0</v>
      </c>
      <c r="AK86" s="333">
        <f>'第二面（入力）'!L24</f>
        <v>0</v>
      </c>
      <c r="AL86" s="333">
        <f>'第二面（入力）'!T24</f>
        <v>0</v>
      </c>
      <c r="AM86" s="383">
        <f>'第二面（入力）'!AA24</f>
        <v>0</v>
      </c>
      <c r="AN86" s="333">
        <f>'第二面（入力）'!K25</f>
        <v>0</v>
      </c>
      <c r="AO86" s="333">
        <f>'第二面（入力）'!K26</f>
        <v>0</v>
      </c>
      <c r="AP86" s="333">
        <f>'第二面（入力）'!K27</f>
        <v>0</v>
      </c>
      <c r="AQ86" s="383">
        <f>'第二面（入力）'!K28</f>
        <v>0</v>
      </c>
      <c r="AR86" s="383">
        <f>'第二面（入力）'!K29</f>
        <v>0</v>
      </c>
      <c r="AS86" s="333" t="str">
        <f>IF('第二面（入力）'!$K$30="","",'第二面（入力）'!$K$30)</f>
        <v/>
      </c>
    </row>
    <row r="87" spans="1:45" ht="13.5">
      <c r="A87" s="382" t="s">
        <v>2762</v>
      </c>
      <c r="Y87" s="333" t="s">
        <v>2605</v>
      </c>
      <c r="AC87" s="333" t="s">
        <v>2606</v>
      </c>
      <c r="AF87" s="333" t="s">
        <v>2585</v>
      </c>
      <c r="AG87" s="333">
        <f>'第二面（入力）'!L32</f>
        <v>0</v>
      </c>
      <c r="AH87" s="333">
        <f>'第二面（入力）'!S32</f>
        <v>0</v>
      </c>
      <c r="AI87" s="383">
        <f>'第二面（入力）'!Z32</f>
        <v>0</v>
      </c>
      <c r="AJ87" s="333">
        <f>'第二面（入力）'!K33</f>
        <v>0</v>
      </c>
      <c r="AK87" s="333">
        <f>'第二面（入力）'!L34</f>
        <v>0</v>
      </c>
      <c r="AL87" s="333">
        <f>'第二面（入力）'!T34</f>
        <v>0</v>
      </c>
      <c r="AM87" s="383">
        <f>'第二面（入力）'!AA34</f>
        <v>0</v>
      </c>
      <c r="AN87" s="333">
        <f>'第二面（入力）'!K35</f>
        <v>0</v>
      </c>
      <c r="AO87" s="333">
        <f>'第二面（入力）'!K36</f>
        <v>0</v>
      </c>
      <c r="AP87" s="333">
        <f>'第二面（入力）'!K37</f>
        <v>0</v>
      </c>
      <c r="AQ87" s="383">
        <f>'第二面（入力）'!K38</f>
        <v>0</v>
      </c>
      <c r="AR87" s="383">
        <f>'第二面（入力）'!K39</f>
        <v>0</v>
      </c>
      <c r="AS87" s="333" t="str">
        <f>IF('第二面（入力）'!$K$40="","",'第二面（入力）'!$K$40)</f>
        <v/>
      </c>
    </row>
    <row r="88" spans="1:45" ht="13.5">
      <c r="A88" s="382" t="s">
        <v>2763</v>
      </c>
      <c r="Y88" s="333" t="s">
        <v>2608</v>
      </c>
      <c r="AC88" s="333" t="s">
        <v>2609</v>
      </c>
      <c r="AF88" s="333" t="s">
        <v>2586</v>
      </c>
      <c r="AG88" s="333">
        <f>'第二面（入力）'!L42</f>
        <v>0</v>
      </c>
      <c r="AH88" s="333">
        <f>'第二面（入力）'!S42</f>
        <v>0</v>
      </c>
      <c r="AI88" s="383">
        <f>'第二面（入力）'!Z42</f>
        <v>0</v>
      </c>
      <c r="AJ88" s="333">
        <f>'第二面（入力）'!K43</f>
        <v>0</v>
      </c>
      <c r="AK88" s="333">
        <f>'第二面（入力）'!L44</f>
        <v>0</v>
      </c>
      <c r="AL88" s="333">
        <f>'第二面（入力）'!T44</f>
        <v>0</v>
      </c>
      <c r="AM88" s="383">
        <f>'第二面（入力）'!AA44</f>
        <v>0</v>
      </c>
      <c r="AN88" s="333">
        <f>'第二面（入力）'!K45</f>
        <v>0</v>
      </c>
      <c r="AO88" s="333">
        <f>'第二面（入力）'!K46</f>
        <v>0</v>
      </c>
      <c r="AP88" s="333">
        <f>'第二面（入力）'!K47</f>
        <v>0</v>
      </c>
      <c r="AQ88" s="383">
        <f>'第二面（入力）'!K48</f>
        <v>0</v>
      </c>
      <c r="AR88" s="383">
        <f>'第二面（入力）'!K49</f>
        <v>0</v>
      </c>
      <c r="AS88" s="333" t="str">
        <f>IF('第二面（入力）'!$K$50="","",'第二面（入力）'!$K$50)</f>
        <v/>
      </c>
    </row>
    <row r="89" spans="1:45" ht="13.5">
      <c r="A89" s="382" t="s">
        <v>2764</v>
      </c>
      <c r="Y89" s="333" t="s">
        <v>2611</v>
      </c>
      <c r="AC89" s="333" t="s">
        <v>2612</v>
      </c>
      <c r="AF89" s="333" t="s">
        <v>2587</v>
      </c>
      <c r="AG89" s="333">
        <f>'第二面（入力）'!L52</f>
        <v>0</v>
      </c>
      <c r="AH89" s="333">
        <f>'第二面（入力）'!S52</f>
        <v>0</v>
      </c>
      <c r="AI89" s="383">
        <f>'第二面（入力）'!Z52</f>
        <v>0</v>
      </c>
      <c r="AJ89" s="333">
        <f>'第二面（入力）'!K53</f>
        <v>0</v>
      </c>
      <c r="AK89" s="333">
        <f>'第二面（入力）'!L54</f>
        <v>0</v>
      </c>
      <c r="AL89" s="333">
        <f>'第二面（入力）'!T54</f>
        <v>0</v>
      </c>
      <c r="AM89" s="383">
        <f>'第二面（入力）'!AA54</f>
        <v>0</v>
      </c>
      <c r="AN89" s="333">
        <f>'第二面（入力）'!K55</f>
        <v>0</v>
      </c>
      <c r="AO89" s="333">
        <f>'第二面（入力）'!K56</f>
        <v>0</v>
      </c>
      <c r="AP89" s="333">
        <f>'第二面（入力）'!K57</f>
        <v>0</v>
      </c>
      <c r="AQ89" s="383">
        <f>'第二面（入力）'!K58</f>
        <v>0</v>
      </c>
      <c r="AR89" s="383">
        <f>'第二面（入力）'!K59</f>
        <v>0</v>
      </c>
      <c r="AS89" s="333" t="str">
        <f>IF('第二面（入力）'!$K$60="","",'第二面（入力）'!$K$60)</f>
        <v/>
      </c>
    </row>
    <row r="90" spans="1:45" ht="13.5">
      <c r="A90" s="382" t="s">
        <v>2765</v>
      </c>
      <c r="Y90" s="333" t="s">
        <v>2614</v>
      </c>
      <c r="AC90" s="333" t="s">
        <v>2615</v>
      </c>
      <c r="AF90" s="333" t="s">
        <v>2588</v>
      </c>
      <c r="AG90" s="333">
        <f>'第二面（入力）'!L62</f>
        <v>0</v>
      </c>
      <c r="AH90" s="333">
        <f>'第二面（入力）'!S62</f>
        <v>0</v>
      </c>
      <c r="AI90" s="383">
        <f>'第二面（入力）'!Z62</f>
        <v>0</v>
      </c>
      <c r="AJ90" s="333">
        <f>'第二面（入力）'!K63</f>
        <v>0</v>
      </c>
      <c r="AK90" s="333">
        <f>'第二面（入力）'!L64</f>
        <v>0</v>
      </c>
      <c r="AL90" s="333">
        <f>'第二面（入力）'!T64</f>
        <v>0</v>
      </c>
      <c r="AM90" s="383">
        <f>'第二面（入力）'!AA64</f>
        <v>0</v>
      </c>
      <c r="AN90" s="333">
        <f>'第二面（入力）'!K65</f>
        <v>0</v>
      </c>
      <c r="AO90" s="333">
        <f>'第二面（入力）'!K66</f>
        <v>0</v>
      </c>
      <c r="AP90" s="333">
        <f>'第二面（入力）'!K67</f>
        <v>0</v>
      </c>
      <c r="AQ90" s="383">
        <f>'第二面（入力）'!K68</f>
        <v>0</v>
      </c>
      <c r="AR90" s="383">
        <f>'第二面（入力）'!K69</f>
        <v>0</v>
      </c>
      <c r="AS90" s="333" t="str">
        <f>IF('第二面（入力）'!$K$70="","",'第二面（入力）'!$K$70)</f>
        <v/>
      </c>
    </row>
    <row r="91" spans="1:45" ht="13.5">
      <c r="A91" s="382" t="s">
        <v>2766</v>
      </c>
      <c r="Y91" s="333" t="s">
        <v>2617</v>
      </c>
      <c r="AC91" s="333" t="s">
        <v>2618</v>
      </c>
      <c r="AF91" s="333" t="s">
        <v>2589</v>
      </c>
      <c r="AG91" s="333">
        <f>'第二面（入力）'!L72</f>
        <v>0</v>
      </c>
      <c r="AH91" s="333">
        <f>'第二面（入力）'!S72</f>
        <v>0</v>
      </c>
      <c r="AI91" s="383">
        <f>'第二面（入力）'!Z72</f>
        <v>0</v>
      </c>
      <c r="AJ91" s="333">
        <f>'第二面（入力）'!K73</f>
        <v>0</v>
      </c>
      <c r="AK91" s="333">
        <f>'第二面（入力）'!L74</f>
        <v>0</v>
      </c>
      <c r="AL91" s="333">
        <f>'第二面（入力）'!T74</f>
        <v>0</v>
      </c>
      <c r="AM91" s="383">
        <f>'第二面（入力）'!AA74</f>
        <v>0</v>
      </c>
      <c r="AN91" s="333">
        <f>'第二面（入力）'!K75</f>
        <v>0</v>
      </c>
      <c r="AO91" s="333">
        <f>'第二面（入力）'!K76</f>
        <v>0</v>
      </c>
      <c r="AP91" s="333">
        <f>'第二面（入力）'!K77</f>
        <v>0</v>
      </c>
      <c r="AQ91" s="383">
        <f>'第二面（入力）'!K78</f>
        <v>0</v>
      </c>
      <c r="AR91" s="383">
        <f>'第二面（入力）'!K79</f>
        <v>0</v>
      </c>
      <c r="AS91" s="333" t="str">
        <f>IF('第二面（入力）'!$K$80="","",'第二面（入力）'!$K$80)</f>
        <v/>
      </c>
    </row>
    <row r="92" spans="1:45" ht="13.5">
      <c r="A92" s="382" t="s">
        <v>2767</v>
      </c>
      <c r="Y92" s="333" t="s">
        <v>2620</v>
      </c>
      <c r="AC92" s="333" t="s">
        <v>2621</v>
      </c>
      <c r="AF92" s="333" t="s">
        <v>2590</v>
      </c>
      <c r="AG92" s="333">
        <f>'第二面（入力）'!L82</f>
        <v>0</v>
      </c>
      <c r="AH92" s="333">
        <f>'第二面（入力）'!S82</f>
        <v>0</v>
      </c>
      <c r="AI92" s="383">
        <f>'第二面（入力）'!Z82</f>
        <v>0</v>
      </c>
      <c r="AJ92" s="333">
        <f>'第二面（入力）'!K83</f>
        <v>0</v>
      </c>
      <c r="AK92" s="333">
        <f>'第二面（入力）'!L84</f>
        <v>0</v>
      </c>
      <c r="AL92" s="333">
        <f>'第二面（入力）'!T84</f>
        <v>0</v>
      </c>
      <c r="AM92" s="383">
        <f>'第二面（入力）'!AA84</f>
        <v>0</v>
      </c>
      <c r="AN92" s="333">
        <f>'第二面（入力）'!K85</f>
        <v>0</v>
      </c>
      <c r="AO92" s="333">
        <f>'第二面（入力）'!K86</f>
        <v>0</v>
      </c>
      <c r="AP92" s="333">
        <f>'第二面（入力）'!K87</f>
        <v>0</v>
      </c>
      <c r="AQ92" s="383">
        <f>'第二面（入力）'!K88</f>
        <v>0</v>
      </c>
      <c r="AR92" s="383">
        <f>'第二面（入力）'!K89</f>
        <v>0</v>
      </c>
      <c r="AS92" s="333" t="str">
        <f>IF('第二面（入力）'!$K$90="","",'第二面（入力）'!$K$90)</f>
        <v/>
      </c>
    </row>
    <row r="93" spans="1:45" ht="13.5">
      <c r="A93" s="382" t="s">
        <v>2768</v>
      </c>
      <c r="Y93" s="333" t="s">
        <v>2623</v>
      </c>
      <c r="AC93" s="333" t="s">
        <v>2624</v>
      </c>
      <c r="AF93" s="333" t="s">
        <v>2591</v>
      </c>
      <c r="AG93" s="333">
        <f>'第二面（入力）'!L92</f>
        <v>0</v>
      </c>
      <c r="AH93" s="333">
        <f>'第二面（入力）'!S92</f>
        <v>0</v>
      </c>
      <c r="AI93" s="383">
        <f>'第二面（入力）'!Z92</f>
        <v>0</v>
      </c>
      <c r="AJ93" s="333">
        <f>'第二面（入力）'!K93</f>
        <v>0</v>
      </c>
      <c r="AK93" s="333">
        <f>'第二面（入力）'!L94</f>
        <v>0</v>
      </c>
      <c r="AL93" s="333">
        <f>'第二面（入力）'!T94</f>
        <v>0</v>
      </c>
      <c r="AM93" s="383">
        <f>'第二面（入力）'!AA94</f>
        <v>0</v>
      </c>
      <c r="AN93" s="333">
        <f>'第二面（入力）'!K95</f>
        <v>0</v>
      </c>
      <c r="AO93" s="333">
        <f>'第二面（入力）'!K96</f>
        <v>0</v>
      </c>
      <c r="AP93" s="333">
        <f>'第二面（入力）'!K97</f>
        <v>0</v>
      </c>
      <c r="AQ93" s="383">
        <f>'第二面（入力）'!K98</f>
        <v>0</v>
      </c>
      <c r="AR93" s="383">
        <f>'第二面（入力）'!K99</f>
        <v>0</v>
      </c>
      <c r="AS93" s="333" t="str">
        <f>IF('第二面（入力）'!$K$100="","",'第二面（入力）'!$K$100)</f>
        <v/>
      </c>
    </row>
    <row r="94" spans="1:45" ht="13.5">
      <c r="A94" s="382" t="s">
        <v>2769</v>
      </c>
      <c r="Y94" s="333" t="s">
        <v>2626</v>
      </c>
      <c r="AC94" s="333" t="s">
        <v>2627</v>
      </c>
    </row>
    <row r="95" spans="1:45" ht="13.5">
      <c r="A95" s="382" t="s">
        <v>2770</v>
      </c>
      <c r="Y95" s="333" t="s">
        <v>2629</v>
      </c>
      <c r="AC95" s="333" t="s">
        <v>2630</v>
      </c>
    </row>
    <row r="96" spans="1:45" ht="13.5">
      <c r="A96" s="382" t="s">
        <v>2771</v>
      </c>
      <c r="Y96" s="333" t="s">
        <v>2632</v>
      </c>
      <c r="AC96" s="333" t="s">
        <v>2633</v>
      </c>
    </row>
    <row r="97" spans="1:29" ht="13.5">
      <c r="A97" s="382" t="s">
        <v>2772</v>
      </c>
      <c r="Y97" s="333" t="s">
        <v>2635</v>
      </c>
      <c r="AC97" s="333" t="s">
        <v>2636</v>
      </c>
    </row>
    <row r="98" spans="1:29" ht="13.5">
      <c r="A98" s="382" t="s">
        <v>2773</v>
      </c>
      <c r="Y98" s="333" t="s">
        <v>2638</v>
      </c>
      <c r="AC98" s="333" t="s">
        <v>2639</v>
      </c>
    </row>
    <row r="99" spans="1:29" ht="13.5">
      <c r="A99" s="382" t="s">
        <v>2774</v>
      </c>
      <c r="Y99" s="333" t="s">
        <v>2641</v>
      </c>
      <c r="AC99" s="333" t="s">
        <v>2642</v>
      </c>
    </row>
    <row r="100" spans="1:29">
      <c r="A100" s="333" t="s">
        <v>2775</v>
      </c>
      <c r="Y100" s="333" t="s">
        <v>2644</v>
      </c>
      <c r="AC100" s="333" t="s">
        <v>2645</v>
      </c>
    </row>
    <row r="101" spans="1:29">
      <c r="A101" s="333" t="s">
        <v>2776</v>
      </c>
      <c r="Y101" s="333" t="s">
        <v>2646</v>
      </c>
      <c r="AC101" s="333" t="s">
        <v>2647</v>
      </c>
    </row>
    <row r="102" spans="1:29" ht="13.5">
      <c r="A102" s="382" t="s">
        <v>2777</v>
      </c>
      <c r="Y102" s="333" t="s">
        <v>2648</v>
      </c>
      <c r="AC102" s="333" t="s">
        <v>2649</v>
      </c>
    </row>
    <row r="103" spans="1:29" ht="13.5">
      <c r="A103" s="382" t="s">
        <v>2778</v>
      </c>
      <c r="Y103" s="333" t="s">
        <v>2650</v>
      </c>
      <c r="AC103" s="333" t="s">
        <v>2651</v>
      </c>
    </row>
    <row r="104" spans="1:29" ht="13.5">
      <c r="A104" s="382" t="s">
        <v>2779</v>
      </c>
      <c r="Y104" s="333" t="s">
        <v>2652</v>
      </c>
      <c r="AC104" s="333" t="s">
        <v>2653</v>
      </c>
    </row>
    <row r="105" spans="1:29" ht="13.5">
      <c r="A105" s="382" t="s">
        <v>2780</v>
      </c>
      <c r="Y105" s="333" t="s">
        <v>2654</v>
      </c>
      <c r="AC105" s="333" t="s">
        <v>2655</v>
      </c>
    </row>
    <row r="106" spans="1:29" ht="13.5">
      <c r="A106" s="382" t="s">
        <v>2781</v>
      </c>
      <c r="Y106" s="333" t="s">
        <v>2656</v>
      </c>
      <c r="AC106" s="333" t="s">
        <v>2657</v>
      </c>
    </row>
    <row r="107" spans="1:29" ht="13.5">
      <c r="A107" s="382" t="s">
        <v>2782</v>
      </c>
      <c r="Y107" s="333" t="s">
        <v>2658</v>
      </c>
      <c r="AC107" s="333" t="s">
        <v>2659</v>
      </c>
    </row>
    <row r="108" spans="1:29">
      <c r="Y108" s="333" t="s">
        <v>2660</v>
      </c>
      <c r="AC108" s="333" t="s">
        <v>2661</v>
      </c>
    </row>
    <row r="109" spans="1:29">
      <c r="Y109" s="333" t="s">
        <v>2662</v>
      </c>
      <c r="AC109" s="333" t="s">
        <v>2663</v>
      </c>
    </row>
    <row r="110" spans="1:29">
      <c r="Y110" s="333" t="s">
        <v>2664</v>
      </c>
      <c r="AC110" s="333" t="s">
        <v>2665</v>
      </c>
    </row>
    <row r="111" spans="1:29">
      <c r="Y111" s="333" t="s">
        <v>2666</v>
      </c>
      <c r="AC111" s="333" t="s">
        <v>2667</v>
      </c>
    </row>
    <row r="112" spans="1:29">
      <c r="Y112" s="333" t="s">
        <v>2668</v>
      </c>
      <c r="AC112" s="333" t="s">
        <v>2669</v>
      </c>
    </row>
    <row r="113" spans="25:29">
      <c r="Y113" s="333" t="s">
        <v>2670</v>
      </c>
      <c r="AC113" s="333" t="s">
        <v>2671</v>
      </c>
    </row>
    <row r="114" spans="25:29">
      <c r="Y114" s="333" t="s">
        <v>2672</v>
      </c>
      <c r="AC114" s="333" t="s">
        <v>2673</v>
      </c>
    </row>
    <row r="115" spans="25:29">
      <c r="Y115" s="333" t="s">
        <v>2674</v>
      </c>
      <c r="AC115" s="333" t="s">
        <v>2675</v>
      </c>
    </row>
    <row r="116" spans="25:29">
      <c r="Y116" s="333" t="s">
        <v>2676</v>
      </c>
      <c r="AC116" s="333" t="s">
        <v>2677</v>
      </c>
    </row>
    <row r="117" spans="25:29">
      <c r="Y117" s="333" t="s">
        <v>2678</v>
      </c>
      <c r="AC117" s="333" t="s">
        <v>2679</v>
      </c>
    </row>
    <row r="118" spans="25:29">
      <c r="Y118" s="333" t="s">
        <v>2680</v>
      </c>
      <c r="AC118" s="333" t="s">
        <v>2681</v>
      </c>
    </row>
    <row r="119" spans="25:29">
      <c r="Y119" s="333" t="s">
        <v>2682</v>
      </c>
      <c r="AC119" s="333" t="s">
        <v>2683</v>
      </c>
    </row>
    <row r="120" spans="25:29">
      <c r="Y120" s="333" t="s">
        <v>2684</v>
      </c>
      <c r="AC120" s="333" t="s">
        <v>2685</v>
      </c>
    </row>
    <row r="121" spans="25:29">
      <c r="Y121" s="333" t="s">
        <v>2686</v>
      </c>
      <c r="AC121" s="333" t="s">
        <v>2687</v>
      </c>
    </row>
    <row r="122" spans="25:29">
      <c r="Y122" s="333" t="s">
        <v>2688</v>
      </c>
      <c r="AC122" s="333" t="s">
        <v>2689</v>
      </c>
    </row>
    <row r="123" spans="25:29">
      <c r="Y123" s="333" t="s">
        <v>2690</v>
      </c>
      <c r="AC123" s="333" t="s">
        <v>2691</v>
      </c>
    </row>
    <row r="124" spans="25:29">
      <c r="Y124" s="333" t="s">
        <v>2692</v>
      </c>
      <c r="AC124" s="333" t="s">
        <v>2693</v>
      </c>
    </row>
    <row r="125" spans="25:29">
      <c r="Y125" s="333" t="s">
        <v>2694</v>
      </c>
      <c r="AC125" s="333" t="s">
        <v>2695</v>
      </c>
    </row>
    <row r="126" spans="25:29">
      <c r="Y126" s="333" t="s">
        <v>2696</v>
      </c>
      <c r="AC126" s="333" t="s">
        <v>2697</v>
      </c>
    </row>
    <row r="127" spans="25:29">
      <c r="Y127" s="333" t="s">
        <v>2698</v>
      </c>
      <c r="AC127" s="333" t="s">
        <v>2699</v>
      </c>
    </row>
    <row r="128" spans="25:29">
      <c r="Y128" s="333" t="s">
        <v>2700</v>
      </c>
      <c r="AC128" s="333" t="s">
        <v>2701</v>
      </c>
    </row>
    <row r="129" spans="25:29">
      <c r="Y129" s="333" t="s">
        <v>2702</v>
      </c>
      <c r="AC129" s="333" t="s">
        <v>2703</v>
      </c>
    </row>
    <row r="130" spans="25:29">
      <c r="Y130" s="333" t="s">
        <v>2704</v>
      </c>
      <c r="AC130" s="333" t="s">
        <v>2705</v>
      </c>
    </row>
  </sheetData>
  <mergeCells count="94">
    <mergeCell ref="K53:M53"/>
    <mergeCell ref="K54:AC54"/>
    <mergeCell ref="K55:AC55"/>
    <mergeCell ref="K56:AC56"/>
    <mergeCell ref="L51:M51"/>
    <mergeCell ref="N51:R51"/>
    <mergeCell ref="S51:T51"/>
    <mergeCell ref="U51:X51"/>
    <mergeCell ref="Y51:AA51"/>
    <mergeCell ref="K52:AC52"/>
    <mergeCell ref="K50:AC50"/>
    <mergeCell ref="K44:M44"/>
    <mergeCell ref="K45:AC45"/>
    <mergeCell ref="K46:AC46"/>
    <mergeCell ref="K47:AC47"/>
    <mergeCell ref="L49:N49"/>
    <mergeCell ref="O49:Q49"/>
    <mergeCell ref="R49:T49"/>
    <mergeCell ref="U49:W49"/>
    <mergeCell ref="X49:AA49"/>
    <mergeCell ref="B48:J48"/>
    <mergeCell ref="K48:AC48"/>
    <mergeCell ref="L42:M42"/>
    <mergeCell ref="N42:R42"/>
    <mergeCell ref="S42:T42"/>
    <mergeCell ref="U42:X42"/>
    <mergeCell ref="Y42:AA42"/>
    <mergeCell ref="K43:AC43"/>
    <mergeCell ref="K41:AC41"/>
    <mergeCell ref="K35:M35"/>
    <mergeCell ref="K36:AC36"/>
    <mergeCell ref="K37:AC37"/>
    <mergeCell ref="K38:AC38"/>
    <mergeCell ref="L40:N40"/>
    <mergeCell ref="O40:Q40"/>
    <mergeCell ref="R40:T40"/>
    <mergeCell ref="U40:W40"/>
    <mergeCell ref="X40:AA40"/>
    <mergeCell ref="B39:J39"/>
    <mergeCell ref="K39:AC39"/>
    <mergeCell ref="L33:M33"/>
    <mergeCell ref="N33:R33"/>
    <mergeCell ref="S33:T33"/>
    <mergeCell ref="U33:X33"/>
    <mergeCell ref="Y33:AA33"/>
    <mergeCell ref="B34:J34"/>
    <mergeCell ref="K34:AC34"/>
    <mergeCell ref="K32:AC32"/>
    <mergeCell ref="K24:AC24"/>
    <mergeCell ref="K25:M25"/>
    <mergeCell ref="K26:AC26"/>
    <mergeCell ref="K27:AC27"/>
    <mergeCell ref="K28:AC28"/>
    <mergeCell ref="L31:N31"/>
    <mergeCell ref="O31:Q31"/>
    <mergeCell ref="R31:T31"/>
    <mergeCell ref="U31:W31"/>
    <mergeCell ref="X31:AA31"/>
    <mergeCell ref="B29:J29"/>
    <mergeCell ref="K29:AC29"/>
    <mergeCell ref="K22:AC22"/>
    <mergeCell ref="L23:M23"/>
    <mergeCell ref="N23:R23"/>
    <mergeCell ref="S23:T23"/>
    <mergeCell ref="U23:X23"/>
    <mergeCell ref="Y23:AA23"/>
    <mergeCell ref="K14:AC14"/>
    <mergeCell ref="K15:M15"/>
    <mergeCell ref="K16:AC16"/>
    <mergeCell ref="K17:AC17"/>
    <mergeCell ref="L21:N21"/>
    <mergeCell ref="O21:Q21"/>
    <mergeCell ref="R21:T21"/>
    <mergeCell ref="U21:W21"/>
    <mergeCell ref="X21:AA21"/>
    <mergeCell ref="K12:AC12"/>
    <mergeCell ref="L13:M13"/>
    <mergeCell ref="N13:R13"/>
    <mergeCell ref="S13:T13"/>
    <mergeCell ref="U13:X13"/>
    <mergeCell ref="Y13:AB13"/>
    <mergeCell ref="K7:AC7"/>
    <mergeCell ref="K8:AC8"/>
    <mergeCell ref="L11:N11"/>
    <mergeCell ref="O11:Q11"/>
    <mergeCell ref="R11:T11"/>
    <mergeCell ref="U11:W11"/>
    <mergeCell ref="X11:AB11"/>
    <mergeCell ref="K6:M6"/>
    <mergeCell ref="A1:AC1"/>
    <mergeCell ref="A2:AC2"/>
    <mergeCell ref="K3:AC3"/>
    <mergeCell ref="K4:AC4"/>
    <mergeCell ref="K5:AC5"/>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C968-4723-429E-BF53-E319BDA65403}">
  <sheetPr>
    <tabColor rgb="FFFFFF00"/>
  </sheetPr>
  <dimension ref="A1:AF49"/>
  <sheetViews>
    <sheetView view="pageBreakPreview" zoomScaleNormal="100" workbookViewId="0"/>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31" ht="17.100000000000001" customHeight="1">
      <c r="A1" s="566" t="s">
        <v>3314</v>
      </c>
      <c r="B1" s="566"/>
      <c r="C1" s="399"/>
      <c r="D1" s="399"/>
      <c r="E1" s="399"/>
    </row>
    <row r="2" spans="1:31" ht="17.100000000000001" customHeight="1">
      <c r="A2" s="566" t="s">
        <v>3315</v>
      </c>
      <c r="B2" s="566"/>
      <c r="C2" s="399"/>
      <c r="D2" s="399"/>
      <c r="E2" s="399"/>
    </row>
    <row r="3" spans="1:31" ht="17.100000000000001" customHeight="1">
      <c r="A3" s="566"/>
      <c r="B3" s="566"/>
      <c r="C3" s="399"/>
      <c r="D3" s="399"/>
      <c r="E3" s="399"/>
    </row>
    <row r="4" spans="1:31" ht="17.100000000000001" customHeight="1">
      <c r="A4" s="1301" t="s">
        <v>3316</v>
      </c>
      <c r="B4" s="1301"/>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1301"/>
      <c r="AB4" s="1301"/>
      <c r="AC4" s="1301"/>
    </row>
    <row r="5" spans="1:31" s="569" customFormat="1" ht="33.950000000000003" customHeight="1">
      <c r="A5" s="2275" t="s">
        <v>3317</v>
      </c>
      <c r="B5" s="2275"/>
      <c r="C5" s="2275"/>
      <c r="D5" s="2275"/>
      <c r="E5" s="2275"/>
      <c r="F5" s="2275"/>
      <c r="G5" s="2275"/>
      <c r="H5" s="2275"/>
      <c r="I5" s="2275"/>
      <c r="J5" s="2275"/>
      <c r="K5" s="2275"/>
      <c r="L5" s="2275"/>
      <c r="M5" s="2275"/>
      <c r="N5" s="2275"/>
      <c r="O5" s="2275"/>
      <c r="P5" s="2275"/>
      <c r="Q5" s="2275"/>
      <c r="R5" s="2275"/>
      <c r="S5" s="2275"/>
      <c r="T5" s="2275"/>
      <c r="U5" s="2275"/>
      <c r="V5" s="2275"/>
      <c r="W5" s="2275"/>
      <c r="X5" s="2275"/>
      <c r="Y5" s="2275"/>
      <c r="Z5" s="2275"/>
      <c r="AA5" s="2275"/>
      <c r="AB5" s="2275"/>
      <c r="AC5" s="2275"/>
    </row>
    <row r="6" spans="1:31" s="569" customFormat="1" ht="17.100000000000001" customHeight="1">
      <c r="A6" s="568"/>
      <c r="B6" s="568"/>
      <c r="C6" s="568"/>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row>
    <row r="7" spans="1:31" ht="17.100000000000001" customHeight="1">
      <c r="A7" s="1301" t="s">
        <v>3318</v>
      </c>
      <c r="B7" s="1301"/>
      <c r="C7" s="1301"/>
      <c r="D7" s="1301"/>
      <c r="E7" s="1301"/>
      <c r="F7" s="1301"/>
      <c r="G7" s="1301"/>
      <c r="H7" s="1301"/>
      <c r="I7" s="1301"/>
      <c r="J7" s="1301"/>
      <c r="K7" s="1301"/>
      <c r="L7" s="1301"/>
      <c r="M7" s="1301"/>
      <c r="N7" s="1301"/>
      <c r="O7" s="1301"/>
      <c r="P7" s="1301"/>
      <c r="Q7" s="1301"/>
      <c r="R7" s="1301"/>
      <c r="S7" s="1301"/>
      <c r="T7" s="1301"/>
      <c r="U7" s="1301"/>
      <c r="V7" s="1301"/>
      <c r="W7" s="1301"/>
      <c r="X7" s="1301"/>
      <c r="Y7" s="1301"/>
      <c r="Z7" s="1301"/>
      <c r="AA7" s="1301"/>
      <c r="AB7" s="1301"/>
      <c r="AC7" s="1301"/>
    </row>
    <row r="8" spans="1:31" ht="17.100000000000001" customHeight="1">
      <c r="A8" s="363"/>
      <c r="B8" s="363"/>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row>
    <row r="9" spans="1:31" ht="17.100000000000001" customHeight="1">
      <c r="A9" s="399"/>
      <c r="B9" s="399"/>
      <c r="C9" s="399"/>
      <c r="D9" s="399"/>
      <c r="E9" s="399"/>
    </row>
    <row r="10" spans="1:31" s="399" customFormat="1" ht="17.100000000000001" customHeight="1">
      <c r="A10" s="2276"/>
      <c r="B10" s="2276"/>
      <c r="C10" s="2276"/>
      <c r="D10" s="2276"/>
      <c r="E10" s="2276"/>
      <c r="F10" s="2276"/>
      <c r="G10" s="2276"/>
      <c r="H10" s="2276"/>
      <c r="I10" s="2276"/>
      <c r="J10" s="2276"/>
      <c r="K10" s="2276"/>
      <c r="L10" s="2276"/>
      <c r="U10" s="399" t="s">
        <v>2717</v>
      </c>
      <c r="W10" s="386" t="str">
        <f>第一面!AB18</f>
        <v/>
      </c>
      <c r="X10" s="399" t="s">
        <v>5</v>
      </c>
      <c r="Y10" s="386" t="str">
        <f>第一面!AD18</f>
        <v/>
      </c>
      <c r="Z10" s="399" t="s">
        <v>2718</v>
      </c>
      <c r="AA10" s="386" t="str">
        <f>第一面!AF18</f>
        <v/>
      </c>
      <c r="AB10" s="399" t="s">
        <v>2719</v>
      </c>
    </row>
    <row r="11" spans="1:31" s="399" customFormat="1" ht="17.100000000000001" customHeight="1">
      <c r="A11" s="2276" t="str">
        <f>IFERROR(IF(LEFT(第三面!F4,3)="東京都","東京都",IF(FIND("県",第三面!F4,1)&gt;0,LEFT(第三面!F4,FIND("県",第三面!F4,1)),""))&amp;"知事様","")</f>
        <v/>
      </c>
      <c r="B11" s="2276"/>
      <c r="C11" s="2276"/>
      <c r="D11" s="2276"/>
      <c r="E11" s="2276"/>
      <c r="F11" s="2276"/>
      <c r="G11" s="2276"/>
      <c r="H11" s="2276"/>
      <c r="I11" s="2276"/>
      <c r="J11" s="2276"/>
      <c r="K11" s="2276"/>
      <c r="L11" s="2276"/>
    </row>
    <row r="12" spans="1:31" s="399" customFormat="1" ht="17.100000000000001" customHeight="1" thickBot="1">
      <c r="P12" s="364"/>
    </row>
    <row r="13" spans="1:31" s="399" customFormat="1" ht="17.100000000000001" customHeight="1" thickBot="1">
      <c r="A13" s="365" t="s">
        <v>2004</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E13" s="570"/>
    </row>
    <row r="14" spans="1:31" s="399" customFormat="1" ht="17.100000000000001" customHeight="1">
      <c r="A14" s="399" t="s">
        <v>3319</v>
      </c>
      <c r="F14" s="571"/>
      <c r="G14" s="2274" t="str">
        <f>IF(第二面!K5="","",第二面!K5)&amp;"　　"&amp;IF(AND('第二面（主）'!K5&lt;&gt;"",AE13&lt;&gt;""),'第二面（主）'!K5,"")&amp;"　　"&amp;IF(AND('第二面（主）'!K12&lt;&gt;"",AE13&lt;&gt;""),'第二面（主）'!K12,"")</f>
        <v>　　　　</v>
      </c>
      <c r="H14" s="2274"/>
      <c r="I14" s="2274"/>
      <c r="J14" s="2274"/>
      <c r="K14" s="2274"/>
      <c r="L14" s="2274"/>
      <c r="M14" s="2274"/>
      <c r="N14" s="2274"/>
      <c r="O14" s="2274"/>
      <c r="P14" s="2274"/>
      <c r="Q14" s="2274"/>
      <c r="R14" s="2274"/>
      <c r="S14" s="2274"/>
      <c r="T14" s="2274"/>
      <c r="U14" s="2274"/>
      <c r="V14" s="2274"/>
      <c r="W14" s="2274"/>
      <c r="X14" s="2274"/>
      <c r="Y14" s="2274"/>
      <c r="Z14" s="2274"/>
      <c r="AA14" s="2274"/>
    </row>
    <row r="15" spans="1:31" s="399" customFormat="1" ht="17.100000000000001" customHeight="1">
      <c r="A15" s="399" t="s">
        <v>3320</v>
      </c>
      <c r="G15" s="2277" t="str">
        <f>IF(第二面!K6="","",第二面!K6)</f>
        <v/>
      </c>
      <c r="H15" s="2277"/>
      <c r="I15" s="2277"/>
      <c r="J15" s="2277"/>
      <c r="K15" s="572"/>
      <c r="L15" s="572"/>
      <c r="M15" s="572"/>
      <c r="N15" s="572"/>
      <c r="O15" s="572"/>
      <c r="P15" s="572"/>
      <c r="Q15" s="572"/>
    </row>
    <row r="16" spans="1:31" s="399" customFormat="1" ht="17.100000000000001" customHeight="1">
      <c r="A16" s="399" t="s">
        <v>3321</v>
      </c>
      <c r="G16" s="2274" t="str">
        <f>IF(第二面!K7="","",第二面!K7)</f>
        <v/>
      </c>
      <c r="H16" s="2274"/>
      <c r="I16" s="2274"/>
      <c r="J16" s="2274"/>
      <c r="K16" s="2274"/>
      <c r="L16" s="2274"/>
      <c r="M16" s="2274"/>
      <c r="N16" s="2274"/>
      <c r="O16" s="2274"/>
      <c r="P16" s="2274"/>
      <c r="Q16" s="2274"/>
      <c r="R16" s="2274"/>
      <c r="S16" s="2274"/>
      <c r="T16" s="2274"/>
      <c r="U16" s="2274"/>
      <c r="V16" s="2274"/>
      <c r="W16" s="2274"/>
      <c r="X16" s="2274"/>
      <c r="Y16" s="2274"/>
      <c r="Z16" s="2274"/>
      <c r="AA16" s="2274"/>
      <c r="AB16" s="2274"/>
      <c r="AC16" s="2274"/>
    </row>
    <row r="17" spans="1:32" s="399" customFormat="1" ht="17.100000000000001" customHeight="1" thickBot="1">
      <c r="A17" s="407" t="s">
        <v>3322</v>
      </c>
      <c r="B17" s="407"/>
      <c r="C17" s="407"/>
      <c r="D17" s="407"/>
      <c r="E17" s="407"/>
      <c r="F17" s="407"/>
      <c r="G17" s="2278" t="str">
        <f>IF(第二面!K8="","",第二面!K8)</f>
        <v/>
      </c>
      <c r="H17" s="2278"/>
      <c r="I17" s="2278"/>
      <c r="J17" s="2278"/>
      <c r="K17" s="2278"/>
      <c r="L17" s="573"/>
      <c r="M17" s="573"/>
      <c r="N17" s="573"/>
      <c r="O17" s="573"/>
      <c r="P17" s="573"/>
      <c r="Q17" s="573"/>
      <c r="R17" s="407"/>
      <c r="S17" s="407"/>
      <c r="T17" s="407"/>
      <c r="U17" s="407"/>
      <c r="V17" s="407"/>
      <c r="W17" s="407"/>
      <c r="X17" s="407"/>
      <c r="Y17" s="407"/>
      <c r="Z17" s="407"/>
      <c r="AA17" s="407"/>
      <c r="AB17" s="407"/>
      <c r="AC17" s="407"/>
    </row>
    <row r="18" spans="1:32" s="399" customFormat="1" ht="17.100000000000001" customHeight="1" thickBot="1">
      <c r="A18" s="399" t="s">
        <v>3323</v>
      </c>
      <c r="AE18" s="574" t="s">
        <v>3324</v>
      </c>
      <c r="AF18" s="575"/>
    </row>
    <row r="19" spans="1:32" s="399" customFormat="1" ht="17.100000000000001" customHeight="1">
      <c r="A19" s="399" t="s">
        <v>3325</v>
      </c>
      <c r="G19" s="2279">
        <f>IF(AND('第二面-3'!K37="未定",AE18="設計者"),第二面!K22,IF(AND('第二面-3'!K37="未定",AE18="代理者"),第二面!K12,'第二面-3'!K37))</f>
        <v>0</v>
      </c>
      <c r="H19" s="2279"/>
      <c r="I19" s="2279"/>
      <c r="J19" s="2279"/>
      <c r="K19" s="2279"/>
      <c r="L19" s="2279"/>
      <c r="M19" s="2279"/>
      <c r="N19" s="2279"/>
      <c r="O19" s="2279"/>
      <c r="P19" s="2279"/>
      <c r="Q19" s="2279"/>
      <c r="R19" s="2279"/>
      <c r="S19" s="2279"/>
      <c r="T19" s="2279"/>
      <c r="U19" s="2279"/>
      <c r="V19" s="2279"/>
      <c r="W19" s="2279"/>
      <c r="X19" s="2279"/>
      <c r="Y19" s="2279"/>
      <c r="Z19" s="2279"/>
      <c r="AA19" s="2279"/>
      <c r="AB19" s="2279"/>
      <c r="AC19" s="2279"/>
    </row>
    <row r="20" spans="1:32" s="399" customFormat="1" ht="17.100000000000001" customHeight="1">
      <c r="A20" s="399" t="s">
        <v>3326</v>
      </c>
      <c r="K20" s="2279" t="str">
        <f>IF(AND('第二面-3'!K39="",AE18="設計者"),第二面!K24,IF(AND('第二面-3'!K39="",AE18="代理者"),第二面!K14,'第二面-3'!K39))</f>
        <v/>
      </c>
      <c r="L20" s="2279"/>
      <c r="M20" s="2279"/>
      <c r="N20" s="2279"/>
      <c r="O20" s="2279"/>
      <c r="P20" s="2279"/>
      <c r="Q20" s="2279"/>
      <c r="R20" s="2279"/>
      <c r="S20" s="2279"/>
      <c r="T20" s="2279"/>
      <c r="U20" s="2279"/>
      <c r="V20" s="2279"/>
      <c r="W20" s="2279"/>
      <c r="X20" s="2279"/>
      <c r="Y20" s="2279"/>
      <c r="Z20" s="2279"/>
      <c r="AA20" s="2279"/>
      <c r="AB20" s="2279"/>
      <c r="AC20" s="2279"/>
    </row>
    <row r="21" spans="1:32" s="399" customFormat="1" ht="17.100000000000001" customHeight="1">
      <c r="A21" s="399" t="s">
        <v>3320</v>
      </c>
      <c r="G21" s="2280" t="str">
        <f>IF(AND('第二面-3'!K40="",AE18="設計者"),第二面!K25,IF(AND('第二面-3'!K40="",AE18="代理者"),第二面!K15,'第二面-3'!K40))</f>
        <v/>
      </c>
      <c r="H21" s="2280"/>
      <c r="I21" s="2280"/>
      <c r="J21" s="2280"/>
      <c r="K21" s="572"/>
      <c r="L21" s="572"/>
      <c r="M21" s="572"/>
      <c r="N21" s="572"/>
      <c r="O21" s="572"/>
      <c r="P21" s="572"/>
      <c r="Q21" s="572"/>
      <c r="R21" s="363"/>
      <c r="S21" s="363"/>
      <c r="T21" s="363"/>
      <c r="U21" s="363"/>
      <c r="V21" s="363"/>
      <c r="W21" s="363"/>
      <c r="X21" s="363"/>
      <c r="Y21" s="363"/>
      <c r="Z21" s="363"/>
      <c r="AA21" s="363"/>
      <c r="AB21" s="363"/>
    </row>
    <row r="22" spans="1:32" s="399" customFormat="1" ht="17.100000000000001" customHeight="1">
      <c r="A22" s="399" t="s">
        <v>3327</v>
      </c>
      <c r="G22" s="2279" t="str">
        <f>IF(AND('第二面-3'!K41="",AE18="設計者"),第二面!K26,IF(AND('第二面-3'!K41="",AE18="代理者"),第二面!K16,'第二面-3'!K41))</f>
        <v/>
      </c>
      <c r="H22" s="2279"/>
      <c r="I22" s="2279"/>
      <c r="J22" s="2279"/>
      <c r="K22" s="2279"/>
      <c r="L22" s="2279"/>
      <c r="M22" s="2279"/>
      <c r="N22" s="2279"/>
      <c r="O22" s="2279"/>
      <c r="P22" s="2279"/>
      <c r="Q22" s="2279"/>
      <c r="R22" s="2279"/>
      <c r="S22" s="2279"/>
      <c r="T22" s="2279"/>
      <c r="U22" s="2279"/>
      <c r="V22" s="2279"/>
      <c r="W22" s="2279"/>
      <c r="X22" s="2279"/>
      <c r="Y22" s="2279"/>
      <c r="Z22" s="2279"/>
      <c r="AA22" s="2279"/>
      <c r="AB22" s="2279"/>
      <c r="AC22" s="2279"/>
    </row>
    <row r="23" spans="1:32" s="399" customFormat="1" ht="17.100000000000001" customHeight="1">
      <c r="A23" s="407" t="s">
        <v>3322</v>
      </c>
      <c r="B23" s="407"/>
      <c r="C23" s="407"/>
      <c r="D23" s="407"/>
      <c r="E23" s="407"/>
      <c r="F23" s="407"/>
      <c r="G23" s="2281" t="str">
        <f>IF(AND('第二面-3'!K42="",AE18="設計者"),第二面!K27,IF(AND('第二面-3'!K42="",AE18="代理者"),第二面!K17,'第二面-3'!K42))</f>
        <v/>
      </c>
      <c r="H23" s="2281"/>
      <c r="I23" s="2281"/>
      <c r="J23" s="2281"/>
      <c r="K23" s="2281"/>
      <c r="L23" s="573"/>
      <c r="M23" s="573"/>
      <c r="N23" s="573"/>
      <c r="O23" s="573"/>
      <c r="P23" s="573"/>
      <c r="Q23" s="573"/>
      <c r="R23" s="576"/>
      <c r="S23" s="576"/>
      <c r="T23" s="576"/>
      <c r="U23" s="576"/>
      <c r="V23" s="576"/>
      <c r="W23" s="576"/>
      <c r="X23" s="576"/>
      <c r="Y23" s="576"/>
      <c r="Z23" s="576"/>
      <c r="AA23" s="576"/>
      <c r="AB23" s="576"/>
      <c r="AC23" s="407"/>
    </row>
    <row r="24" spans="1:32" s="399" customFormat="1" ht="17.100000000000001" customHeight="1">
      <c r="A24" s="399" t="s">
        <v>3328</v>
      </c>
    </row>
    <row r="25" spans="1:32" s="399" customFormat="1" ht="17.100000000000001" customHeight="1">
      <c r="A25" s="399" t="s">
        <v>3325</v>
      </c>
      <c r="G25" s="2274" t="str">
        <f>IF('第二面-3'!K4="","",'第二面-3'!K4)</f>
        <v/>
      </c>
      <c r="H25" s="2274"/>
      <c r="I25" s="2274"/>
      <c r="J25" s="2274"/>
      <c r="K25" s="2274"/>
      <c r="L25" s="2274"/>
      <c r="M25" s="2274"/>
      <c r="N25" s="2274"/>
      <c r="O25" s="2274"/>
      <c r="P25" s="2274"/>
      <c r="Q25" s="2274"/>
      <c r="R25" s="2274"/>
      <c r="S25" s="2274"/>
      <c r="T25" s="2274"/>
      <c r="U25" s="2274"/>
      <c r="V25" s="2274"/>
      <c r="W25" s="2274"/>
      <c r="X25" s="2274"/>
      <c r="Y25" s="2274"/>
      <c r="Z25" s="2274"/>
      <c r="AA25" s="2274"/>
      <c r="AB25" s="2274"/>
      <c r="AC25" s="2274"/>
    </row>
    <row r="26" spans="1:32" s="399" customFormat="1" ht="17.100000000000001" customHeight="1">
      <c r="A26" s="399" t="s">
        <v>3326</v>
      </c>
      <c r="K26" s="2274" t="str">
        <f>IF('第二面-3'!K6="","",'第二面-3'!K6)</f>
        <v/>
      </c>
      <c r="L26" s="2274"/>
      <c r="M26" s="2274"/>
      <c r="N26" s="2274"/>
      <c r="O26" s="2274"/>
      <c r="P26" s="2274"/>
      <c r="Q26" s="2274"/>
      <c r="R26" s="2274"/>
      <c r="S26" s="2274"/>
      <c r="T26" s="2274"/>
      <c r="U26" s="2274"/>
      <c r="V26" s="2274"/>
      <c r="W26" s="2274"/>
      <c r="X26" s="2274"/>
      <c r="Y26" s="2274"/>
      <c r="Z26" s="2274"/>
      <c r="AA26" s="2274"/>
      <c r="AB26" s="2274"/>
      <c r="AC26" s="2274"/>
    </row>
    <row r="27" spans="1:32" s="399" customFormat="1" ht="17.100000000000001" customHeight="1">
      <c r="A27" s="399" t="s">
        <v>3320</v>
      </c>
      <c r="G27" s="2277" t="str">
        <f>IF('第二面-3'!K7="","",'第二面-3'!K7)</f>
        <v/>
      </c>
      <c r="H27" s="2277"/>
      <c r="I27" s="2277"/>
      <c r="J27" s="2277"/>
      <c r="K27" s="572"/>
      <c r="L27" s="572"/>
      <c r="M27" s="572"/>
      <c r="N27" s="572"/>
      <c r="O27" s="572"/>
      <c r="P27" s="572"/>
      <c r="Q27" s="572"/>
      <c r="R27" s="363"/>
      <c r="S27" s="363"/>
      <c r="T27" s="363"/>
      <c r="U27" s="363"/>
      <c r="V27" s="363"/>
      <c r="W27" s="363"/>
      <c r="X27" s="363"/>
      <c r="Y27" s="363"/>
      <c r="Z27" s="363"/>
      <c r="AA27" s="363"/>
      <c r="AB27" s="363"/>
    </row>
    <row r="28" spans="1:32" s="399" customFormat="1" ht="17.100000000000001" customHeight="1">
      <c r="A28" s="399" t="s">
        <v>3327</v>
      </c>
      <c r="G28" s="2274" t="str">
        <f>IF('第二面-3'!K8="","",'第二面-3'!K8)</f>
        <v/>
      </c>
      <c r="H28" s="2274"/>
      <c r="I28" s="2274"/>
      <c r="J28" s="2274"/>
      <c r="K28" s="2274"/>
      <c r="L28" s="2274"/>
      <c r="M28" s="2274"/>
      <c r="N28" s="2274"/>
      <c r="O28" s="2274"/>
      <c r="P28" s="2274"/>
      <c r="Q28" s="2274"/>
      <c r="R28" s="2274"/>
      <c r="S28" s="2274"/>
      <c r="T28" s="2274"/>
      <c r="U28" s="2274"/>
      <c r="V28" s="2274"/>
      <c r="W28" s="2274"/>
      <c r="X28" s="2274"/>
      <c r="Y28" s="2274"/>
      <c r="Z28" s="2274"/>
      <c r="AA28" s="2274"/>
      <c r="AB28" s="2274"/>
      <c r="AC28" s="2274"/>
    </row>
    <row r="29" spans="1:32" s="399" customFormat="1" ht="17.100000000000001" customHeight="1">
      <c r="A29" s="407" t="s">
        <v>3322</v>
      </c>
      <c r="B29" s="407"/>
      <c r="C29" s="407"/>
      <c r="D29" s="407"/>
      <c r="E29" s="407"/>
      <c r="F29" s="407"/>
      <c r="G29" s="2278" t="str">
        <f>IF('第二面-3'!K9="","",'第二面-3'!K9)</f>
        <v/>
      </c>
      <c r="H29" s="2278"/>
      <c r="I29" s="2278"/>
      <c r="J29" s="2278"/>
      <c r="K29" s="2278"/>
      <c r="L29" s="2278"/>
      <c r="M29" s="2278"/>
      <c r="N29" s="2278"/>
      <c r="O29" s="2278"/>
      <c r="P29" s="2278"/>
      <c r="Q29" s="2278"/>
      <c r="R29" s="2278"/>
      <c r="S29" s="2278"/>
      <c r="T29" s="2278"/>
      <c r="U29" s="2278"/>
      <c r="V29" s="2278"/>
      <c r="W29" s="2278"/>
      <c r="X29" s="2278"/>
      <c r="Y29" s="2278"/>
      <c r="Z29" s="2278"/>
      <c r="AA29" s="2278"/>
      <c r="AB29" s="2278"/>
      <c r="AC29" s="2278"/>
    </row>
    <row r="30" spans="1:32" s="399" customFormat="1" ht="17.100000000000001" customHeight="1">
      <c r="A30" s="399" t="s">
        <v>3329</v>
      </c>
    </row>
    <row r="31" spans="1:32" s="399" customFormat="1" ht="17.100000000000001" customHeight="1">
      <c r="A31" s="399" t="s">
        <v>3330</v>
      </c>
      <c r="I31" s="2285" t="str">
        <f>IF(第一面!AS2="","第"&amp;第一面!B42&amp;"　　　　　　号","第"&amp;第一面!Z42&amp;"号")</f>
        <v>第TKC  　建確　　　　　　号</v>
      </c>
      <c r="J31" s="2285"/>
      <c r="K31" s="2285"/>
      <c r="L31" s="2285"/>
      <c r="M31" s="2285"/>
      <c r="N31" s="2285"/>
      <c r="O31" s="2285"/>
      <c r="P31" s="2285"/>
      <c r="Q31" s="2285"/>
      <c r="R31" s="2285"/>
      <c r="S31" s="2285"/>
      <c r="T31" s="2285"/>
      <c r="U31" s="2285"/>
      <c r="V31" s="2285"/>
      <c r="W31" s="2285"/>
      <c r="X31" s="2285"/>
      <c r="Y31" s="2285"/>
      <c r="Z31" s="2285"/>
      <c r="AA31" s="2285"/>
      <c r="AB31" s="2285"/>
    </row>
    <row r="32" spans="1:32" s="399" customFormat="1" ht="17.100000000000001" customHeight="1">
      <c r="A32" s="399" t="s">
        <v>3331</v>
      </c>
      <c r="I32" s="399" t="s">
        <v>2717</v>
      </c>
      <c r="K32" s="386" t="str">
        <f>IF(第一面!AS2="","",第一面!AA39)</f>
        <v/>
      </c>
      <c r="L32" s="399" t="s">
        <v>5</v>
      </c>
      <c r="N32" s="386" t="str">
        <f>IF(第一面!AS2="","",第一面!AD39)</f>
        <v/>
      </c>
      <c r="O32" s="399" t="s">
        <v>2718</v>
      </c>
      <c r="Q32" s="386" t="str">
        <f>IF(第一面!AS2="","",第一面!AF39)</f>
        <v/>
      </c>
      <c r="R32" s="399" t="s">
        <v>2719</v>
      </c>
      <c r="S32" s="577"/>
    </row>
    <row r="33" spans="1:29" s="399" customFormat="1" ht="17.100000000000001" customHeight="1">
      <c r="A33" s="407" t="s">
        <v>3332</v>
      </c>
      <c r="B33" s="407"/>
      <c r="C33" s="407"/>
      <c r="D33" s="407"/>
      <c r="E33" s="407"/>
      <c r="F33" s="407"/>
      <c r="G33" s="407"/>
      <c r="H33" s="578"/>
      <c r="I33" s="2286" t="s">
        <v>3333</v>
      </c>
      <c r="J33" s="2286"/>
      <c r="K33" s="2286"/>
      <c r="L33" s="2286"/>
      <c r="M33" s="2286"/>
      <c r="N33" s="2286"/>
      <c r="O33" s="2286"/>
      <c r="P33" s="2286"/>
      <c r="Q33" s="2286"/>
      <c r="R33" s="2286"/>
      <c r="S33" s="2286"/>
      <c r="T33" s="2286"/>
      <c r="U33" s="2286"/>
      <c r="V33" s="2286"/>
      <c r="W33" s="2286"/>
      <c r="X33" s="2286"/>
      <c r="Y33" s="2286"/>
      <c r="Z33" s="2286"/>
      <c r="AA33" s="2286"/>
      <c r="AB33" s="579"/>
      <c r="AC33" s="578"/>
    </row>
    <row r="34" spans="1:29" s="399" customFormat="1" ht="17.100000000000001" customHeight="1">
      <c r="A34" s="399" t="s">
        <v>3334</v>
      </c>
    </row>
    <row r="35" spans="1:29" s="399" customFormat="1" ht="17.100000000000001" customHeight="1">
      <c r="A35" s="399" t="s">
        <v>3335</v>
      </c>
      <c r="G35" s="2282"/>
      <c r="H35" s="2282"/>
      <c r="I35" s="2282"/>
      <c r="J35" s="2282"/>
      <c r="K35" s="2282"/>
      <c r="L35" s="2282"/>
      <c r="M35" s="2282"/>
      <c r="N35" s="2282"/>
      <c r="O35" s="2282"/>
      <c r="P35" s="2282"/>
      <c r="Q35" s="2282"/>
      <c r="R35" s="2282"/>
      <c r="S35" s="2282"/>
      <c r="T35" s="2282"/>
      <c r="U35" s="2282"/>
      <c r="V35" s="2282"/>
      <c r="W35" s="2282"/>
      <c r="X35" s="2282"/>
      <c r="Y35" s="2282"/>
      <c r="Z35" s="2282"/>
      <c r="AA35" s="2282"/>
    </row>
    <row r="36" spans="1:29" s="399" customFormat="1" ht="17.100000000000001" customHeight="1">
      <c r="A36" s="399" t="s">
        <v>3336</v>
      </c>
      <c r="G36" s="2282"/>
      <c r="H36" s="2282"/>
      <c r="I36" s="2282"/>
      <c r="J36" s="2282"/>
      <c r="K36" s="2282"/>
      <c r="L36" s="2282"/>
      <c r="M36" s="2282"/>
      <c r="N36" s="2282"/>
      <c r="O36" s="2282"/>
      <c r="P36" s="2282"/>
      <c r="Q36" s="2282"/>
      <c r="R36" s="2282"/>
      <c r="S36" s="2282"/>
      <c r="T36" s="2282"/>
      <c r="U36" s="2282"/>
      <c r="V36" s="2282"/>
      <c r="W36" s="2282"/>
      <c r="X36" s="2282"/>
      <c r="Y36" s="2282"/>
      <c r="Z36" s="2282"/>
      <c r="AA36" s="2282"/>
      <c r="AB36" s="2282"/>
      <c r="AC36" s="2282"/>
    </row>
    <row r="37" spans="1:29" s="399" customFormat="1" ht="17.100000000000001" customHeight="1">
      <c r="A37" s="399" t="s">
        <v>3320</v>
      </c>
      <c r="G37" s="2287"/>
      <c r="H37" s="2287"/>
      <c r="I37" s="2287"/>
      <c r="J37" s="2287"/>
      <c r="K37" s="572"/>
      <c r="L37" s="572"/>
      <c r="M37" s="572"/>
      <c r="N37" s="572"/>
      <c r="O37" s="572"/>
      <c r="P37" s="572"/>
      <c r="Q37" s="572"/>
      <c r="R37" s="363"/>
      <c r="S37" s="363"/>
      <c r="T37" s="363"/>
      <c r="U37" s="363"/>
      <c r="V37" s="363"/>
      <c r="W37" s="363"/>
      <c r="X37" s="363"/>
      <c r="Y37" s="363"/>
      <c r="Z37" s="363"/>
      <c r="AA37" s="363"/>
      <c r="AB37" s="363"/>
    </row>
    <row r="38" spans="1:29" s="399" customFormat="1" ht="17.100000000000001" customHeight="1">
      <c r="A38" s="399" t="s">
        <v>3327</v>
      </c>
      <c r="G38" s="2282"/>
      <c r="H38" s="2282"/>
      <c r="I38" s="2282"/>
      <c r="J38" s="2282"/>
      <c r="K38" s="2282"/>
      <c r="L38" s="2282"/>
      <c r="M38" s="2282"/>
      <c r="N38" s="2282"/>
      <c r="O38" s="2282"/>
      <c r="P38" s="2282"/>
      <c r="Q38" s="2282"/>
      <c r="R38" s="2282"/>
      <c r="S38" s="2282"/>
      <c r="T38" s="2282"/>
      <c r="U38" s="2282"/>
      <c r="V38" s="2282"/>
      <c r="W38" s="2282"/>
      <c r="X38" s="2282"/>
      <c r="Y38" s="2282"/>
      <c r="Z38" s="2282"/>
      <c r="AA38" s="2282"/>
      <c r="AB38" s="2282"/>
      <c r="AC38" s="2282"/>
    </row>
    <row r="39" spans="1:29" s="399" customFormat="1" ht="17.100000000000001" customHeight="1">
      <c r="A39" s="407" t="s">
        <v>3322</v>
      </c>
      <c r="B39" s="407"/>
      <c r="C39" s="407"/>
      <c r="D39" s="407"/>
      <c r="E39" s="407"/>
      <c r="F39" s="407"/>
      <c r="G39" s="2283"/>
      <c r="H39" s="2283"/>
      <c r="I39" s="2283"/>
      <c r="J39" s="2283"/>
      <c r="K39" s="2283"/>
      <c r="L39" s="573"/>
      <c r="M39" s="573"/>
      <c r="N39" s="573"/>
      <c r="O39" s="573"/>
      <c r="P39" s="573"/>
      <c r="Q39" s="573"/>
      <c r="R39" s="576"/>
      <c r="S39" s="576"/>
      <c r="T39" s="576"/>
      <c r="U39" s="576"/>
      <c r="V39" s="576"/>
      <c r="W39" s="576"/>
      <c r="X39" s="576"/>
      <c r="Y39" s="576"/>
      <c r="Z39" s="576"/>
      <c r="AA39" s="576"/>
      <c r="AB39" s="576"/>
      <c r="AC39" s="407"/>
    </row>
    <row r="40" spans="1:29" s="399" customFormat="1" ht="17.100000000000001" customHeight="1">
      <c r="A40" s="399" t="s">
        <v>3337</v>
      </c>
    </row>
    <row r="41" spans="1:29" ht="17.100000000000001" customHeight="1">
      <c r="A41" s="2284"/>
      <c r="B41" s="2284"/>
      <c r="C41" s="2284"/>
      <c r="D41" s="2284"/>
      <c r="E41" s="2284"/>
      <c r="F41" s="2284"/>
      <c r="G41" s="2284"/>
      <c r="H41" s="2284"/>
      <c r="I41" s="2284"/>
      <c r="J41" s="2284"/>
      <c r="K41" s="2284"/>
      <c r="L41" s="2284"/>
      <c r="M41" s="2284"/>
      <c r="N41" s="2284"/>
      <c r="O41" s="2284"/>
      <c r="P41" s="2284"/>
      <c r="Q41" s="2284"/>
      <c r="R41" s="2284"/>
      <c r="S41" s="2284"/>
      <c r="T41" s="2284"/>
      <c r="U41" s="2284"/>
      <c r="V41" s="2284"/>
      <c r="W41" s="2284"/>
      <c r="X41" s="2284"/>
      <c r="Y41" s="2284"/>
      <c r="Z41" s="2284"/>
      <c r="AA41" s="2284"/>
      <c r="AB41" s="2284"/>
      <c r="AC41" s="2284"/>
    </row>
    <row r="42" spans="1:29" ht="17.100000000000001" customHeight="1">
      <c r="A42" s="2284"/>
      <c r="B42" s="2284"/>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row>
    <row r="43" spans="1:29" ht="17.100000000000001" customHeight="1">
      <c r="A43" s="2284"/>
      <c r="B43" s="2284"/>
      <c r="C43" s="2284"/>
      <c r="D43" s="2284"/>
      <c r="E43" s="2284"/>
      <c r="F43" s="2284"/>
      <c r="G43" s="2284"/>
      <c r="H43" s="2284"/>
      <c r="I43" s="2284"/>
      <c r="J43" s="2284"/>
      <c r="K43" s="2284"/>
      <c r="L43" s="2284"/>
      <c r="M43" s="2284"/>
      <c r="N43" s="2284"/>
      <c r="O43" s="2284"/>
      <c r="P43" s="2284"/>
      <c r="Q43" s="2284"/>
      <c r="R43" s="2284"/>
      <c r="S43" s="2284"/>
      <c r="T43" s="2284"/>
      <c r="U43" s="2284"/>
      <c r="V43" s="2284"/>
      <c r="W43" s="2284"/>
      <c r="X43" s="2284"/>
      <c r="Y43" s="2284"/>
      <c r="Z43" s="2284"/>
      <c r="AA43" s="2284"/>
      <c r="AB43" s="2284"/>
      <c r="AC43" s="2284"/>
    </row>
    <row r="44" spans="1:29" ht="17.100000000000001" customHeight="1">
      <c r="A44" s="2284"/>
      <c r="B44" s="2284"/>
      <c r="C44" s="2284"/>
      <c r="D44" s="2284"/>
      <c r="E44" s="2284"/>
      <c r="F44" s="2284"/>
      <c r="G44" s="2284"/>
      <c r="H44" s="2284"/>
      <c r="I44" s="2284"/>
      <c r="J44" s="2284"/>
      <c r="K44" s="2284"/>
      <c r="L44" s="2284"/>
      <c r="M44" s="2284"/>
      <c r="N44" s="2284"/>
      <c r="O44" s="2284"/>
      <c r="P44" s="2284"/>
      <c r="Q44" s="2284"/>
      <c r="R44" s="2284"/>
      <c r="S44" s="2284"/>
      <c r="T44" s="2284"/>
      <c r="U44" s="2284"/>
      <c r="V44" s="2284"/>
      <c r="W44" s="2284"/>
      <c r="X44" s="2284"/>
      <c r="Y44" s="2284"/>
      <c r="Z44" s="2284"/>
      <c r="AA44" s="2284"/>
      <c r="AB44" s="2284"/>
      <c r="AC44" s="2284"/>
    </row>
    <row r="45" spans="1:29" ht="17.100000000000001" customHeight="1">
      <c r="A45" s="2284"/>
      <c r="B45" s="2284"/>
      <c r="C45" s="2284"/>
      <c r="D45" s="2284"/>
      <c r="E45" s="2284"/>
      <c r="F45" s="2284"/>
      <c r="G45" s="2284"/>
      <c r="H45" s="2284"/>
      <c r="I45" s="2284"/>
      <c r="J45" s="2284"/>
      <c r="K45" s="2284"/>
      <c r="L45" s="2284"/>
      <c r="M45" s="2284"/>
      <c r="N45" s="2284"/>
      <c r="O45" s="2284"/>
      <c r="P45" s="2284"/>
      <c r="Q45" s="2284"/>
      <c r="R45" s="2284"/>
      <c r="S45" s="2284"/>
      <c r="T45" s="2284"/>
      <c r="U45" s="2284"/>
      <c r="V45" s="2284"/>
      <c r="W45" s="2284"/>
      <c r="X45" s="2284"/>
      <c r="Y45" s="2284"/>
      <c r="Z45" s="2284"/>
      <c r="AA45" s="2284"/>
      <c r="AB45" s="2284"/>
      <c r="AC45" s="2284"/>
    </row>
    <row r="46" spans="1:29" ht="17.100000000000001" customHeight="1">
      <c r="A46" s="2284"/>
      <c r="B46" s="2284"/>
      <c r="C46" s="2284"/>
      <c r="D46" s="2284"/>
      <c r="E46" s="2284"/>
      <c r="F46" s="2284"/>
      <c r="G46" s="2284"/>
      <c r="H46" s="2284"/>
      <c r="I46" s="2284"/>
      <c r="J46" s="2284"/>
      <c r="K46" s="2284"/>
      <c r="L46" s="2284"/>
      <c r="M46" s="2284"/>
      <c r="N46" s="2284"/>
      <c r="O46" s="2284"/>
      <c r="P46" s="2284"/>
      <c r="Q46" s="2284"/>
      <c r="R46" s="2284"/>
      <c r="S46" s="2284"/>
      <c r="T46" s="2284"/>
      <c r="U46" s="2284"/>
      <c r="V46" s="2284"/>
      <c r="W46" s="2284"/>
      <c r="X46" s="2284"/>
      <c r="Y46" s="2284"/>
      <c r="Z46" s="2284"/>
      <c r="AA46" s="2284"/>
      <c r="AB46" s="2284"/>
      <c r="AC46" s="2284"/>
    </row>
    <row r="47" spans="1:29" ht="17.100000000000001" customHeight="1">
      <c r="A47" s="2284"/>
      <c r="B47" s="2284"/>
      <c r="C47" s="2284"/>
      <c r="D47" s="2284"/>
      <c r="E47" s="2284"/>
      <c r="F47" s="2284"/>
      <c r="G47" s="2284"/>
      <c r="H47" s="2284"/>
      <c r="I47" s="2284"/>
      <c r="J47" s="2284"/>
      <c r="K47" s="2284"/>
      <c r="L47" s="2284"/>
      <c r="M47" s="2284"/>
      <c r="N47" s="2284"/>
      <c r="O47" s="2284"/>
      <c r="P47" s="2284"/>
      <c r="Q47" s="2284"/>
      <c r="R47" s="2284"/>
      <c r="S47" s="2284"/>
      <c r="T47" s="2284"/>
      <c r="U47" s="2284"/>
      <c r="V47" s="2284"/>
      <c r="W47" s="2284"/>
      <c r="X47" s="2284"/>
      <c r="Y47" s="2284"/>
      <c r="Z47" s="2284"/>
      <c r="AA47" s="2284"/>
      <c r="AB47" s="2284"/>
      <c r="AC47" s="2284"/>
    </row>
    <row r="48" spans="1:29" ht="17.100000000000001" customHeight="1">
      <c r="A48" s="2284"/>
      <c r="B48" s="2284"/>
      <c r="C48" s="2284"/>
      <c r="D48" s="2284"/>
      <c r="E48" s="2284"/>
      <c r="F48" s="2284"/>
      <c r="G48" s="2284"/>
      <c r="H48" s="2284"/>
      <c r="I48" s="2284"/>
      <c r="J48" s="2284"/>
      <c r="K48" s="2284"/>
      <c r="L48" s="2284"/>
      <c r="M48" s="2284"/>
      <c r="N48" s="2284"/>
      <c r="O48" s="2284"/>
      <c r="P48" s="2284"/>
      <c r="Q48" s="2284"/>
      <c r="R48" s="2284"/>
      <c r="S48" s="2284"/>
      <c r="T48" s="2284"/>
      <c r="U48" s="2284"/>
      <c r="V48" s="2284"/>
      <c r="W48" s="2284"/>
      <c r="X48" s="2284"/>
      <c r="Y48" s="2284"/>
      <c r="Z48" s="2284"/>
      <c r="AA48" s="2284"/>
      <c r="AB48" s="2284"/>
      <c r="AC48" s="2284"/>
    </row>
    <row r="49" spans="1:29" ht="17.100000000000001" customHeight="1">
      <c r="A49" s="2284"/>
      <c r="B49" s="2284"/>
      <c r="C49" s="2284"/>
      <c r="D49" s="2284"/>
      <c r="E49" s="2284"/>
      <c r="F49" s="2284"/>
      <c r="G49" s="2284"/>
      <c r="H49" s="2284"/>
      <c r="I49" s="2284"/>
      <c r="J49" s="2284"/>
      <c r="K49" s="2284"/>
      <c r="L49" s="2284"/>
      <c r="M49" s="2284"/>
      <c r="N49" s="2284"/>
      <c r="O49" s="2284"/>
      <c r="P49" s="2284"/>
      <c r="Q49" s="2284"/>
      <c r="R49" s="2284"/>
      <c r="S49" s="2284"/>
      <c r="T49" s="2284"/>
      <c r="U49" s="2284"/>
      <c r="V49" s="2284"/>
      <c r="W49" s="2284"/>
      <c r="X49" s="2284"/>
      <c r="Y49" s="2284"/>
      <c r="Z49" s="2284"/>
      <c r="AA49" s="2284"/>
      <c r="AB49" s="2284"/>
      <c r="AC49" s="2284"/>
    </row>
  </sheetData>
  <mergeCells count="27">
    <mergeCell ref="G38:AC38"/>
    <mergeCell ref="G39:K39"/>
    <mergeCell ref="A41:AC49"/>
    <mergeCell ref="G29:AC29"/>
    <mergeCell ref="I31:AB31"/>
    <mergeCell ref="I33:AA33"/>
    <mergeCell ref="G35:AA35"/>
    <mergeCell ref="G36:AC36"/>
    <mergeCell ref="G37:J37"/>
    <mergeCell ref="G28:AC28"/>
    <mergeCell ref="G15:J15"/>
    <mergeCell ref="G16:AC16"/>
    <mergeCell ref="G17:K17"/>
    <mergeCell ref="G19:AC19"/>
    <mergeCell ref="K20:AC20"/>
    <mergeCell ref="G21:J21"/>
    <mergeCell ref="G22:AC22"/>
    <mergeCell ref="G23:K23"/>
    <mergeCell ref="G25:AC25"/>
    <mergeCell ref="K26:AC26"/>
    <mergeCell ref="G27:J27"/>
    <mergeCell ref="G14:AA14"/>
    <mergeCell ref="A4:AC4"/>
    <mergeCell ref="A5:AC5"/>
    <mergeCell ref="A7:AC7"/>
    <mergeCell ref="A10:L10"/>
    <mergeCell ref="A11:L11"/>
  </mergeCells>
  <phoneticPr fontId="1"/>
  <dataValidations count="2">
    <dataValidation type="list" allowBlank="1" showInputMessage="1" showErrorMessage="1" sqref="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xr:uid="{603ADE9C-DF38-4228-9DB1-67D852D5FD25}">
      <formula1>"設計者,代理者"</formula1>
    </dataValidation>
    <dataValidation type="list" allowBlank="1" showInputMessage="1" showErrorMessage="1" sqref="AE13 KA13 TW13 ADS13 ANO13 AXK13 BHG13 BRC13 CAY13 CKU13 CUQ13 DEM13 DOI13 DYE13 EIA13 ERW13 FBS13 FLO13 FVK13 GFG13 GPC13 GYY13 HIU13 HSQ13 ICM13 IMI13 IWE13 JGA13 JPW13 JZS13 KJO13 KTK13 LDG13 LNC13 LWY13 MGU13 MQQ13 NAM13 NKI13 NUE13 OEA13 ONW13 OXS13 PHO13 PRK13 QBG13 QLC13 QUY13 REU13 ROQ13 RYM13 SII13 SSE13 TCA13 TLW13 TVS13 UFO13 UPK13 UZG13 VJC13 VSY13 WCU13 WMQ13 WWM13 AE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AE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AE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AE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AE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AE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AE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AE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AE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AE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AE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AE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AE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AE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AE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xr:uid="{B5EE9FF5-07A7-4063-BECB-EF405A24AA86}">
      <formula1>",2又は3名"</formula1>
    </dataValidation>
  </dataValidations>
  <pageMargins left="0.78740157480314965" right="0.59055118110236227" top="0.51181102362204722" bottom="0.51181102362204722" header="0.51181102362204722" footer="0.51181102362204722"/>
  <pageSetup paperSize="9" orientation="portrait" blackAndWhite="1" verticalDpi="300"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2687-7D80-4800-AF73-329E65610656}">
  <sheetPr>
    <tabColor rgb="FFFFFF00"/>
  </sheetPr>
  <dimension ref="A1:AL116"/>
  <sheetViews>
    <sheetView view="pageBreakPreview" zoomScaleNormal="100" zoomScaleSheetLayoutView="100" workbookViewId="0">
      <selection activeCell="AE13" sqref="AE13"/>
    </sheetView>
  </sheetViews>
  <sheetFormatPr defaultRowHeight="12"/>
  <cols>
    <col min="1" max="29" width="3" style="581" customWidth="1"/>
    <col min="30" max="256" width="9" style="581"/>
    <col min="257" max="285" width="3" style="581" customWidth="1"/>
    <col min="286" max="512" width="9" style="581"/>
    <col min="513" max="541" width="3" style="581" customWidth="1"/>
    <col min="542" max="768" width="9" style="581"/>
    <col min="769" max="797" width="3" style="581" customWidth="1"/>
    <col min="798" max="1024" width="9" style="581"/>
    <col min="1025" max="1053" width="3" style="581" customWidth="1"/>
    <col min="1054" max="1280" width="9" style="581"/>
    <col min="1281" max="1309" width="3" style="581" customWidth="1"/>
    <col min="1310" max="1536" width="9" style="581"/>
    <col min="1537" max="1565" width="3" style="581" customWidth="1"/>
    <col min="1566" max="1792" width="9" style="581"/>
    <col min="1793" max="1821" width="3" style="581" customWidth="1"/>
    <col min="1822" max="2048" width="9" style="581"/>
    <col min="2049" max="2077" width="3" style="581" customWidth="1"/>
    <col min="2078" max="2304" width="9" style="581"/>
    <col min="2305" max="2333" width="3" style="581" customWidth="1"/>
    <col min="2334" max="2560" width="9" style="581"/>
    <col min="2561" max="2589" width="3" style="581" customWidth="1"/>
    <col min="2590" max="2816" width="9" style="581"/>
    <col min="2817" max="2845" width="3" style="581" customWidth="1"/>
    <col min="2846" max="3072" width="9" style="581"/>
    <col min="3073" max="3101" width="3" style="581" customWidth="1"/>
    <col min="3102" max="3328" width="9" style="581"/>
    <col min="3329" max="3357" width="3" style="581" customWidth="1"/>
    <col min="3358" max="3584" width="9" style="581"/>
    <col min="3585" max="3613" width="3" style="581" customWidth="1"/>
    <col min="3614" max="3840" width="9" style="581"/>
    <col min="3841" max="3869" width="3" style="581" customWidth="1"/>
    <col min="3870" max="4096" width="9" style="581"/>
    <col min="4097" max="4125" width="3" style="581" customWidth="1"/>
    <col min="4126" max="4352" width="9" style="581"/>
    <col min="4353" max="4381" width="3" style="581" customWidth="1"/>
    <col min="4382" max="4608" width="9" style="581"/>
    <col min="4609" max="4637" width="3" style="581" customWidth="1"/>
    <col min="4638" max="4864" width="9" style="581"/>
    <col min="4865" max="4893" width="3" style="581" customWidth="1"/>
    <col min="4894" max="5120" width="9" style="581"/>
    <col min="5121" max="5149" width="3" style="581" customWidth="1"/>
    <col min="5150" max="5376" width="9" style="581"/>
    <col min="5377" max="5405" width="3" style="581" customWidth="1"/>
    <col min="5406" max="5632" width="9" style="581"/>
    <col min="5633" max="5661" width="3" style="581" customWidth="1"/>
    <col min="5662" max="5888" width="9" style="581"/>
    <col min="5889" max="5917" width="3" style="581" customWidth="1"/>
    <col min="5918" max="6144" width="9" style="581"/>
    <col min="6145" max="6173" width="3" style="581" customWidth="1"/>
    <col min="6174" max="6400" width="9" style="581"/>
    <col min="6401" max="6429" width="3" style="581" customWidth="1"/>
    <col min="6430" max="6656" width="9" style="581"/>
    <col min="6657" max="6685" width="3" style="581" customWidth="1"/>
    <col min="6686" max="6912" width="9" style="581"/>
    <col min="6913" max="6941" width="3" style="581" customWidth="1"/>
    <col min="6942" max="7168" width="9" style="581"/>
    <col min="7169" max="7197" width="3" style="581" customWidth="1"/>
    <col min="7198" max="7424" width="9" style="581"/>
    <col min="7425" max="7453" width="3" style="581" customWidth="1"/>
    <col min="7454" max="7680" width="9" style="581"/>
    <col min="7681" max="7709" width="3" style="581" customWidth="1"/>
    <col min="7710" max="7936" width="9" style="581"/>
    <col min="7937" max="7965" width="3" style="581" customWidth="1"/>
    <col min="7966" max="8192" width="9" style="581"/>
    <col min="8193" max="8221" width="3" style="581" customWidth="1"/>
    <col min="8222" max="8448" width="9" style="581"/>
    <col min="8449" max="8477" width="3" style="581" customWidth="1"/>
    <col min="8478" max="8704" width="9" style="581"/>
    <col min="8705" max="8733" width="3" style="581" customWidth="1"/>
    <col min="8734" max="8960" width="9" style="581"/>
    <col min="8961" max="8989" width="3" style="581" customWidth="1"/>
    <col min="8990" max="9216" width="9" style="581"/>
    <col min="9217" max="9245" width="3" style="581" customWidth="1"/>
    <col min="9246" max="9472" width="9" style="581"/>
    <col min="9473" max="9501" width="3" style="581" customWidth="1"/>
    <col min="9502" max="9728" width="9" style="581"/>
    <col min="9729" max="9757" width="3" style="581" customWidth="1"/>
    <col min="9758" max="9984" width="9" style="581"/>
    <col min="9985" max="10013" width="3" style="581" customWidth="1"/>
    <col min="10014" max="10240" width="9" style="581"/>
    <col min="10241" max="10269" width="3" style="581" customWidth="1"/>
    <col min="10270" max="10496" width="9" style="581"/>
    <col min="10497" max="10525" width="3" style="581" customWidth="1"/>
    <col min="10526" max="10752" width="9" style="581"/>
    <col min="10753" max="10781" width="3" style="581" customWidth="1"/>
    <col min="10782" max="11008" width="9" style="581"/>
    <col min="11009" max="11037" width="3" style="581" customWidth="1"/>
    <col min="11038" max="11264" width="9" style="581"/>
    <col min="11265" max="11293" width="3" style="581" customWidth="1"/>
    <col min="11294" max="11520" width="9" style="581"/>
    <col min="11521" max="11549" width="3" style="581" customWidth="1"/>
    <col min="11550" max="11776" width="9" style="581"/>
    <col min="11777" max="11805" width="3" style="581" customWidth="1"/>
    <col min="11806" max="12032" width="9" style="581"/>
    <col min="12033" max="12061" width="3" style="581" customWidth="1"/>
    <col min="12062" max="12288" width="9" style="581"/>
    <col min="12289" max="12317" width="3" style="581" customWidth="1"/>
    <col min="12318" max="12544" width="9" style="581"/>
    <col min="12545" max="12573" width="3" style="581" customWidth="1"/>
    <col min="12574" max="12800" width="9" style="581"/>
    <col min="12801" max="12829" width="3" style="581" customWidth="1"/>
    <col min="12830" max="13056" width="9" style="581"/>
    <col min="13057" max="13085" width="3" style="581" customWidth="1"/>
    <col min="13086" max="13312" width="9" style="581"/>
    <col min="13313" max="13341" width="3" style="581" customWidth="1"/>
    <col min="13342" max="13568" width="9" style="581"/>
    <col min="13569" max="13597" width="3" style="581" customWidth="1"/>
    <col min="13598" max="13824" width="9" style="581"/>
    <col min="13825" max="13853" width="3" style="581" customWidth="1"/>
    <col min="13854" max="14080" width="9" style="581"/>
    <col min="14081" max="14109" width="3" style="581" customWidth="1"/>
    <col min="14110" max="14336" width="9" style="581"/>
    <col min="14337" max="14365" width="3" style="581" customWidth="1"/>
    <col min="14366" max="14592" width="9" style="581"/>
    <col min="14593" max="14621" width="3" style="581" customWidth="1"/>
    <col min="14622" max="14848" width="9" style="581"/>
    <col min="14849" max="14877" width="3" style="581" customWidth="1"/>
    <col min="14878" max="15104" width="9" style="581"/>
    <col min="15105" max="15133" width="3" style="581" customWidth="1"/>
    <col min="15134" max="15360" width="9" style="581"/>
    <col min="15361" max="15389" width="3" style="581" customWidth="1"/>
    <col min="15390" max="15616" width="9" style="581"/>
    <col min="15617" max="15645" width="3" style="581" customWidth="1"/>
    <col min="15646" max="15872" width="9" style="581"/>
    <col min="15873" max="15901" width="3" style="581" customWidth="1"/>
    <col min="15902" max="16128" width="9" style="581"/>
    <col min="16129" max="16157" width="3" style="581" customWidth="1"/>
    <col min="16158" max="16384" width="9" style="581"/>
  </cols>
  <sheetData>
    <row r="1" spans="1:32" ht="17.100000000000001" customHeight="1">
      <c r="A1" s="2290" t="s">
        <v>3338</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row>
    <row r="2" spans="1:32" ht="17.100000000000001" customHeight="1">
      <c r="A2" s="581" t="s">
        <v>3339</v>
      </c>
      <c r="AD2" s="582"/>
    </row>
    <row r="3" spans="1:32" ht="17.100000000000001" customHeight="1">
      <c r="A3" s="581" t="s">
        <v>3340</v>
      </c>
      <c r="I3" s="581" t="s">
        <v>2717</v>
      </c>
      <c r="K3" s="583" t="str">
        <f>'第三面-2'!K20</f>
        <v/>
      </c>
      <c r="L3" s="581" t="s">
        <v>5</v>
      </c>
      <c r="M3" s="583" t="str">
        <f>'第三面-2'!M20</f>
        <v/>
      </c>
      <c r="N3" s="581" t="s">
        <v>2718</v>
      </c>
      <c r="O3" s="583" t="str">
        <f>'第三面-2'!O20</f>
        <v/>
      </c>
      <c r="P3" s="581" t="s">
        <v>2719</v>
      </c>
      <c r="R3" s="584"/>
      <c r="AD3" s="582"/>
      <c r="AE3" s="364"/>
      <c r="AF3" s="364"/>
    </row>
    <row r="4" spans="1:32" ht="17.100000000000001" customHeight="1">
      <c r="A4" s="581" t="s">
        <v>3341</v>
      </c>
      <c r="I4" s="581" t="s">
        <v>2717</v>
      </c>
      <c r="K4" s="583" t="str">
        <f>'第三面-2'!K22</f>
        <v/>
      </c>
      <c r="L4" s="581" t="s">
        <v>5</v>
      </c>
      <c r="M4" s="583" t="str">
        <f>'第三面-2'!M22</f>
        <v/>
      </c>
      <c r="N4" s="581" t="s">
        <v>2718</v>
      </c>
      <c r="O4" s="583" t="str">
        <f>'第三面-2'!O22</f>
        <v/>
      </c>
      <c r="P4" s="581" t="s">
        <v>2719</v>
      </c>
      <c r="S4" s="584"/>
      <c r="AD4" s="582"/>
    </row>
    <row r="5" spans="1:32" ht="17.100000000000001" customHeight="1">
      <c r="A5" s="585" t="s">
        <v>3342</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row>
    <row r="6" spans="1:32" ht="17.100000000000001" customHeight="1">
      <c r="A6" s="581" t="s">
        <v>3343</v>
      </c>
    </row>
    <row r="7" spans="1:32" ht="17.100000000000001" customHeight="1">
      <c r="F7" s="393" t="s">
        <v>2828</v>
      </c>
      <c r="G7" s="586" t="s">
        <v>3344</v>
      </c>
      <c r="I7" s="586"/>
      <c r="K7" s="393" t="s">
        <v>2828</v>
      </c>
      <c r="L7" s="586" t="s">
        <v>3345</v>
      </c>
      <c r="M7" s="587"/>
      <c r="N7" s="587"/>
      <c r="O7" s="587"/>
      <c r="P7" s="587"/>
      <c r="Q7" s="587"/>
      <c r="R7" s="587"/>
      <c r="S7" s="588" t="s">
        <v>2828</v>
      </c>
      <c r="T7" s="589" t="s">
        <v>3346</v>
      </c>
      <c r="V7" s="589"/>
      <c r="W7" s="589"/>
    </row>
    <row r="8" spans="1:32" ht="17.100000000000001" customHeight="1">
      <c r="F8" s="588" t="s">
        <v>2828</v>
      </c>
      <c r="G8" s="590" t="s">
        <v>3347</v>
      </c>
      <c r="H8" s="590"/>
      <c r="I8" s="590"/>
      <c r="K8" s="588" t="s">
        <v>2828</v>
      </c>
      <c r="L8" s="590" t="s">
        <v>3348</v>
      </c>
      <c r="M8" s="589"/>
      <c r="N8" s="589"/>
      <c r="O8" s="589"/>
      <c r="P8" s="589"/>
      <c r="Q8" s="589"/>
      <c r="R8" s="589"/>
      <c r="S8" s="588" t="s">
        <v>2828</v>
      </c>
      <c r="T8" s="589" t="s">
        <v>3349</v>
      </c>
      <c r="V8" s="589"/>
      <c r="W8" s="589"/>
    </row>
    <row r="9" spans="1:32" ht="17.100000000000001" customHeight="1">
      <c r="A9" s="581" t="s">
        <v>3350</v>
      </c>
      <c r="F9" s="586"/>
      <c r="G9" s="586"/>
      <c r="H9" s="586"/>
      <c r="I9" s="586"/>
      <c r="J9" s="586"/>
      <c r="M9" s="586"/>
      <c r="N9" s="586"/>
      <c r="O9" s="586"/>
      <c r="P9" s="586"/>
      <c r="Q9" s="586"/>
      <c r="R9" s="586"/>
      <c r="S9" s="586"/>
      <c r="T9" s="586"/>
      <c r="U9" s="586"/>
      <c r="V9" s="586"/>
      <c r="W9" s="586"/>
      <c r="X9" s="586"/>
      <c r="Y9" s="586"/>
      <c r="Z9" s="586"/>
      <c r="AA9" s="586"/>
      <c r="AB9" s="586"/>
      <c r="AC9" s="586"/>
    </row>
    <row r="10" spans="1:32" ht="17.100000000000001" customHeight="1">
      <c r="F10" s="588" t="s">
        <v>2828</v>
      </c>
      <c r="G10" s="586" t="s">
        <v>3351</v>
      </c>
      <c r="H10" s="586"/>
      <c r="I10" s="586"/>
      <c r="J10" s="586"/>
      <c r="K10" s="586"/>
      <c r="L10" s="586"/>
      <c r="M10" s="586"/>
      <c r="O10" s="588" t="s">
        <v>2828</v>
      </c>
      <c r="P10" s="586" t="s">
        <v>3352</v>
      </c>
      <c r="Q10" s="586"/>
      <c r="R10" s="586"/>
      <c r="S10" s="586"/>
      <c r="T10" s="586"/>
      <c r="U10" s="586"/>
      <c r="V10" s="586"/>
      <c r="W10" s="586"/>
      <c r="X10" s="586"/>
      <c r="Y10" s="586"/>
      <c r="Z10" s="586"/>
      <c r="AA10" s="586"/>
      <c r="AB10" s="586"/>
      <c r="AC10" s="586"/>
    </row>
    <row r="11" spans="1:32" ht="17.100000000000001" customHeight="1">
      <c r="F11" s="588" t="s">
        <v>2828</v>
      </c>
      <c r="G11" s="586" t="s">
        <v>3353</v>
      </c>
      <c r="H11" s="586"/>
      <c r="I11" s="586"/>
      <c r="J11" s="586"/>
      <c r="K11" s="586"/>
      <c r="L11" s="586"/>
      <c r="M11" s="586"/>
      <c r="N11" s="586"/>
      <c r="O11" s="586"/>
      <c r="P11" s="586"/>
      <c r="Q11" s="586"/>
      <c r="R11" s="586"/>
      <c r="S11" s="586"/>
      <c r="T11" s="586"/>
      <c r="U11" s="586"/>
      <c r="V11" s="586"/>
      <c r="W11" s="586"/>
      <c r="X11" s="586"/>
      <c r="Y11" s="586"/>
      <c r="Z11" s="586"/>
      <c r="AA11" s="586"/>
      <c r="AB11" s="586"/>
      <c r="AC11" s="586"/>
    </row>
    <row r="12" spans="1:32" ht="17.100000000000001" customHeight="1">
      <c r="F12" s="588" t="s">
        <v>2828</v>
      </c>
      <c r="G12" s="586" t="s">
        <v>3354</v>
      </c>
      <c r="H12" s="586"/>
      <c r="I12" s="586"/>
      <c r="J12" s="586"/>
      <c r="K12" s="586"/>
      <c r="L12" s="586"/>
      <c r="M12" s="586"/>
      <c r="N12" s="586"/>
      <c r="O12" s="586"/>
      <c r="P12" s="588" t="s">
        <v>2828</v>
      </c>
      <c r="Q12" s="586" t="s">
        <v>3355</v>
      </c>
      <c r="R12" s="586"/>
      <c r="S12" s="586"/>
      <c r="T12" s="586"/>
      <c r="U12" s="586"/>
      <c r="V12" s="586"/>
      <c r="W12" s="586"/>
      <c r="X12" s="586"/>
      <c r="Y12" s="586"/>
      <c r="Z12" s="586"/>
      <c r="AA12" s="586"/>
      <c r="AB12" s="586"/>
      <c r="AC12" s="586"/>
    </row>
    <row r="13" spans="1:32" ht="17.100000000000001" customHeight="1">
      <c r="A13" s="585" t="s">
        <v>3356</v>
      </c>
      <c r="B13" s="585"/>
      <c r="C13" s="585"/>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c r="AC13" s="585"/>
      <c r="AD13" s="582"/>
    </row>
    <row r="14" spans="1:32" ht="17.100000000000001" customHeight="1">
      <c r="A14" s="581" t="s">
        <v>3357</v>
      </c>
      <c r="H14" s="2279" t="str">
        <f>IF(第三面!F4="","",第三面!F4)</f>
        <v/>
      </c>
      <c r="I14" s="2279"/>
      <c r="J14" s="2279"/>
      <c r="K14" s="2279"/>
      <c r="L14" s="2279"/>
      <c r="M14" s="2279"/>
      <c r="N14" s="2279"/>
      <c r="O14" s="2279"/>
      <c r="P14" s="2279"/>
      <c r="Q14" s="2279"/>
      <c r="R14" s="2279"/>
      <c r="S14" s="2279"/>
      <c r="T14" s="2279"/>
      <c r="U14" s="2279"/>
      <c r="V14" s="2279"/>
      <c r="W14" s="2279"/>
      <c r="X14" s="2279"/>
      <c r="Y14" s="2279"/>
      <c r="Z14" s="2279"/>
      <c r="AA14" s="2279"/>
      <c r="AB14" s="2279"/>
      <c r="AC14" s="2279"/>
      <c r="AD14" s="582"/>
    </row>
    <row r="15" spans="1:32" ht="17.100000000000001" customHeight="1">
      <c r="A15" s="581" t="s">
        <v>3358</v>
      </c>
      <c r="H15" s="591" t="str">
        <f>IF(第三面!K7="■","■","□")</f>
        <v>□</v>
      </c>
      <c r="I15" s="586" t="s">
        <v>3359</v>
      </c>
      <c r="K15" s="586"/>
      <c r="L15" s="586"/>
      <c r="M15" s="586"/>
      <c r="P15" s="386" t="str">
        <f>IF(第三面!P7="■","■","□")</f>
        <v>□</v>
      </c>
      <c r="Q15" s="586" t="s">
        <v>3360</v>
      </c>
      <c r="R15" s="586"/>
      <c r="S15" s="586"/>
      <c r="T15" s="586"/>
      <c r="AD15" s="582"/>
    </row>
    <row r="16" spans="1:32" ht="17.100000000000001" customHeight="1">
      <c r="H16" s="592" t="str">
        <f>IF(第三面!V7="■","■","□")</f>
        <v>□</v>
      </c>
      <c r="I16" s="586" t="s">
        <v>3361</v>
      </c>
      <c r="K16" s="586"/>
      <c r="L16" s="586"/>
      <c r="M16" s="586"/>
      <c r="N16" s="586"/>
      <c r="O16" s="586"/>
      <c r="P16" s="586"/>
      <c r="Q16" s="586"/>
      <c r="R16" s="586"/>
      <c r="S16" s="592" t="str">
        <f>IF(第三面!D8="■","■","□")</f>
        <v>□</v>
      </c>
      <c r="T16" s="586" t="s">
        <v>3362</v>
      </c>
      <c r="V16" s="586"/>
      <c r="W16" s="586"/>
      <c r="X16" s="586"/>
      <c r="Y16" s="586"/>
      <c r="Z16" s="593"/>
      <c r="AD16" s="582"/>
    </row>
    <row r="17" spans="1:38" ht="17.100000000000001" customHeight="1">
      <c r="A17" s="594"/>
      <c r="B17" s="594"/>
      <c r="C17" s="594"/>
      <c r="D17" s="594"/>
      <c r="E17" s="594"/>
      <c r="F17" s="594"/>
      <c r="G17" s="594"/>
      <c r="H17" s="595" t="str">
        <f>IF(第三面!K8="■","■","□")</f>
        <v>□</v>
      </c>
      <c r="I17" s="596" t="s">
        <v>3363</v>
      </c>
      <c r="K17" s="596"/>
      <c r="L17" s="596"/>
      <c r="M17" s="596"/>
      <c r="N17" s="596"/>
      <c r="O17" s="596"/>
      <c r="P17" s="596"/>
      <c r="Q17" s="596"/>
      <c r="R17" s="596"/>
      <c r="S17" s="596"/>
      <c r="T17" s="594"/>
      <c r="U17" s="594"/>
      <c r="V17" s="594"/>
      <c r="W17" s="594"/>
      <c r="X17" s="594"/>
      <c r="Y17" s="594"/>
      <c r="Z17" s="594"/>
      <c r="AA17" s="594"/>
      <c r="AB17" s="594"/>
      <c r="AC17" s="594"/>
      <c r="AD17" s="582"/>
    </row>
    <row r="18" spans="1:38" ht="17.100000000000001" customHeight="1">
      <c r="A18" s="597" t="s">
        <v>3364</v>
      </c>
      <c r="B18" s="597"/>
      <c r="C18" s="597"/>
      <c r="D18" s="597"/>
      <c r="E18" s="597"/>
      <c r="F18" s="598"/>
      <c r="G18" s="598"/>
      <c r="H18" s="599" t="s">
        <v>2828</v>
      </c>
      <c r="I18" s="600" t="s">
        <v>3365</v>
      </c>
      <c r="J18" s="597"/>
      <c r="K18" s="600"/>
      <c r="L18" s="601"/>
      <c r="M18" s="599" t="s">
        <v>2828</v>
      </c>
      <c r="N18" s="602" t="s">
        <v>3366</v>
      </c>
      <c r="O18" s="602"/>
      <c r="P18" s="603"/>
      <c r="Q18" s="597"/>
      <c r="R18" s="599" t="s">
        <v>2828</v>
      </c>
      <c r="S18" s="602" t="s">
        <v>3367</v>
      </c>
      <c r="T18" s="603"/>
      <c r="U18" s="597"/>
      <c r="V18" s="597"/>
      <c r="W18" s="599" t="s">
        <v>2828</v>
      </c>
      <c r="X18" s="602" t="s">
        <v>3368</v>
      </c>
      <c r="Y18" s="597"/>
      <c r="Z18" s="597"/>
      <c r="AA18" s="597"/>
      <c r="AB18" s="597"/>
      <c r="AC18" s="597"/>
      <c r="AD18" s="582"/>
    </row>
    <row r="19" spans="1:38" ht="17.100000000000001" customHeight="1">
      <c r="A19" s="585" t="s">
        <v>3369</v>
      </c>
      <c r="B19" s="585"/>
      <c r="C19" s="585"/>
      <c r="D19" s="585"/>
      <c r="E19" s="585"/>
      <c r="F19" s="604"/>
      <c r="G19" s="604"/>
      <c r="H19" s="2291" t="str">
        <f>IF(P19&lt;&gt;"","（❶）","（１）")</f>
        <v>（１）</v>
      </c>
      <c r="I19" s="2291"/>
      <c r="J19" s="2292" t="s">
        <v>3370</v>
      </c>
      <c r="K19" s="2292"/>
      <c r="L19" s="2292"/>
      <c r="M19" s="2292"/>
      <c r="N19" s="2292"/>
      <c r="O19" s="605" t="s">
        <v>2811</v>
      </c>
      <c r="P19" s="2293"/>
      <c r="Q19" s="2293"/>
      <c r="R19" s="2293"/>
      <c r="S19" s="2293"/>
      <c r="T19" s="2293"/>
      <c r="U19" s="2293"/>
      <c r="V19" s="2293"/>
      <c r="W19" s="2293"/>
      <c r="X19" s="2293"/>
      <c r="Y19" s="2293"/>
      <c r="Z19" s="605" t="s">
        <v>2812</v>
      </c>
      <c r="AA19" s="605"/>
      <c r="AB19" s="606"/>
      <c r="AC19" s="585"/>
      <c r="AD19" s="582"/>
    </row>
    <row r="20" spans="1:38" ht="17.100000000000001" customHeight="1">
      <c r="F20" s="593"/>
      <c r="G20" s="593"/>
      <c r="H20" s="2288" t="str">
        <f>IF(P20&lt;&gt;"","（❷）","（２）")</f>
        <v>（２）</v>
      </c>
      <c r="I20" s="2288"/>
      <c r="J20" s="2289" t="s">
        <v>3371</v>
      </c>
      <c r="K20" s="2289"/>
      <c r="L20" s="2289"/>
      <c r="M20" s="2289"/>
      <c r="N20" s="2289"/>
      <c r="O20" s="584" t="s">
        <v>2811</v>
      </c>
      <c r="P20" s="1325"/>
      <c r="Q20" s="1325"/>
      <c r="R20" s="1325"/>
      <c r="S20" s="1325"/>
      <c r="T20" s="1325"/>
      <c r="U20" s="1325"/>
      <c r="V20" s="1325"/>
      <c r="W20" s="1325"/>
      <c r="X20" s="1325"/>
      <c r="Y20" s="1325"/>
      <c r="Z20" s="584" t="s">
        <v>2812</v>
      </c>
      <c r="AA20" s="584"/>
      <c r="AB20" s="607"/>
      <c r="AD20" s="582"/>
      <c r="AL20" s="608"/>
    </row>
    <row r="21" spans="1:38" ht="17.100000000000001" customHeight="1">
      <c r="A21" s="594"/>
      <c r="B21" s="594"/>
      <c r="C21" s="594"/>
      <c r="D21" s="594"/>
      <c r="E21" s="594"/>
      <c r="F21" s="609"/>
      <c r="G21" s="609"/>
      <c r="H21" s="2294" t="str">
        <f>IF(P21&lt;&gt;"","（❸）","（３）")</f>
        <v>（３）</v>
      </c>
      <c r="I21" s="2294"/>
      <c r="J21" s="2295" t="s">
        <v>3372</v>
      </c>
      <c r="K21" s="2295"/>
      <c r="L21" s="2295"/>
      <c r="M21" s="2295"/>
      <c r="N21" s="2295"/>
      <c r="O21" s="610" t="s">
        <v>2811</v>
      </c>
      <c r="P21" s="2296"/>
      <c r="Q21" s="2296"/>
      <c r="R21" s="2296"/>
      <c r="S21" s="2296"/>
      <c r="T21" s="2296"/>
      <c r="U21" s="2296"/>
      <c r="V21" s="2296"/>
      <c r="W21" s="2296"/>
      <c r="X21" s="2296"/>
      <c r="Y21" s="2296"/>
      <c r="Z21" s="610" t="s">
        <v>2812</v>
      </c>
      <c r="AA21" s="610"/>
      <c r="AB21" s="580"/>
      <c r="AC21" s="594"/>
      <c r="AD21" s="582"/>
    </row>
    <row r="22" spans="1:38" ht="17.100000000000001" customHeight="1">
      <c r="A22" s="581" t="s">
        <v>3373</v>
      </c>
      <c r="AD22" s="582"/>
    </row>
    <row r="23" spans="1:38" ht="17.100000000000001" customHeight="1">
      <c r="B23" s="581" t="s">
        <v>3374</v>
      </c>
      <c r="E23" s="607"/>
      <c r="F23" s="1325" t="s">
        <v>3375</v>
      </c>
      <c r="G23" s="1325"/>
      <c r="H23" s="1325"/>
      <c r="I23" s="1325"/>
      <c r="J23" s="1325"/>
      <c r="K23" s="607" t="s">
        <v>3227</v>
      </c>
      <c r="L23" s="607" t="s">
        <v>2571</v>
      </c>
      <c r="M23" s="1325"/>
      <c r="N23" s="1325"/>
      <c r="O23" s="1325"/>
      <c r="P23" s="1325"/>
      <c r="Q23" s="1325"/>
      <c r="R23" s="607" t="s">
        <v>3227</v>
      </c>
      <c r="S23" s="607" t="s">
        <v>2571</v>
      </c>
      <c r="T23" s="1325"/>
      <c r="U23" s="1325"/>
      <c r="V23" s="1325"/>
      <c r="W23" s="1325"/>
      <c r="X23" s="1325"/>
      <c r="Y23" s="607" t="s">
        <v>2812</v>
      </c>
      <c r="Z23" s="607"/>
      <c r="AA23" s="607"/>
      <c r="AD23" s="582"/>
    </row>
    <row r="24" spans="1:38" ht="17.100000000000001" customHeight="1">
      <c r="B24" s="581" t="s">
        <v>3376</v>
      </c>
      <c r="F24" s="588" t="s">
        <v>2828</v>
      </c>
      <c r="G24" s="2297" t="s">
        <v>3377</v>
      </c>
      <c r="H24" s="2297"/>
      <c r="I24" s="2297"/>
      <c r="J24" s="2297"/>
      <c r="K24" s="2297"/>
      <c r="L24" s="2297"/>
      <c r="M24" s="588" t="s">
        <v>2828</v>
      </c>
      <c r="N24" s="2297" t="s">
        <v>3377</v>
      </c>
      <c r="O24" s="2297"/>
      <c r="P24" s="2297"/>
      <c r="Q24" s="2297"/>
      <c r="R24" s="2297"/>
      <c r="S24" s="2297"/>
      <c r="T24" s="588" t="s">
        <v>2828</v>
      </c>
      <c r="U24" s="2297" t="s">
        <v>3377</v>
      </c>
      <c r="V24" s="2297"/>
      <c r="W24" s="2297"/>
      <c r="X24" s="2297"/>
      <c r="Y24" s="2297"/>
      <c r="Z24" s="2297"/>
    </row>
    <row r="25" spans="1:38" ht="17.100000000000001" customHeight="1">
      <c r="F25" s="588" t="s">
        <v>2828</v>
      </c>
      <c r="G25" s="2298" t="s">
        <v>3378</v>
      </c>
      <c r="H25" s="2298"/>
      <c r="I25" s="2298"/>
      <c r="J25" s="2298"/>
      <c r="K25" s="2298"/>
      <c r="L25" s="2298"/>
      <c r="M25" s="588" t="s">
        <v>2828</v>
      </c>
      <c r="N25" s="2298" t="s">
        <v>3378</v>
      </c>
      <c r="O25" s="2298"/>
      <c r="P25" s="2298"/>
      <c r="Q25" s="2298"/>
      <c r="R25" s="2298"/>
      <c r="S25" s="2298"/>
      <c r="T25" s="588" t="s">
        <v>2828</v>
      </c>
      <c r="U25" s="2298" t="s">
        <v>3378</v>
      </c>
      <c r="V25" s="2298"/>
      <c r="W25" s="2298"/>
      <c r="X25" s="2298"/>
      <c r="Y25" s="2298"/>
      <c r="Z25" s="2298"/>
      <c r="AD25" s="611"/>
    </row>
    <row r="26" spans="1:38" ht="17.100000000000001" customHeight="1">
      <c r="F26" s="588" t="s">
        <v>2828</v>
      </c>
      <c r="G26" s="2298"/>
      <c r="H26" s="2298"/>
      <c r="I26" s="2298"/>
      <c r="J26" s="2298"/>
      <c r="K26" s="2298"/>
      <c r="L26" s="2298"/>
      <c r="M26" s="588" t="s">
        <v>2828</v>
      </c>
      <c r="N26" s="2298"/>
      <c r="O26" s="2298"/>
      <c r="P26" s="2298"/>
      <c r="Q26" s="2298"/>
      <c r="R26" s="2298"/>
      <c r="S26" s="2298"/>
      <c r="T26" s="588" t="s">
        <v>2828</v>
      </c>
      <c r="U26" s="2298"/>
      <c r="V26" s="2298"/>
      <c r="W26" s="2298"/>
      <c r="X26" s="2298"/>
      <c r="Y26" s="2298"/>
      <c r="Z26" s="2298"/>
    </row>
    <row r="27" spans="1:38" ht="17.100000000000001" customHeight="1">
      <c r="F27" s="588" t="s">
        <v>2828</v>
      </c>
      <c r="G27" s="2297" t="s">
        <v>3379</v>
      </c>
      <c r="H27" s="2297"/>
      <c r="I27" s="2297"/>
      <c r="J27" s="2297"/>
      <c r="K27" s="2297"/>
      <c r="L27" s="2297"/>
      <c r="M27" s="588" t="s">
        <v>2828</v>
      </c>
      <c r="N27" s="2297" t="s">
        <v>3379</v>
      </c>
      <c r="O27" s="2297"/>
      <c r="P27" s="2297"/>
      <c r="Q27" s="2297"/>
      <c r="R27" s="2297"/>
      <c r="S27" s="2297"/>
      <c r="T27" s="588" t="s">
        <v>2828</v>
      </c>
      <c r="U27" s="2297" t="s">
        <v>3379</v>
      </c>
      <c r="V27" s="2297"/>
      <c r="W27" s="2297"/>
      <c r="X27" s="2297"/>
      <c r="Y27" s="2297"/>
      <c r="Z27" s="2297"/>
    </row>
    <row r="28" spans="1:38" ht="17.100000000000001" customHeight="1">
      <c r="F28" s="588" t="s">
        <v>2828</v>
      </c>
      <c r="G28" s="2297" t="s">
        <v>3380</v>
      </c>
      <c r="H28" s="2297"/>
      <c r="I28" s="2297"/>
      <c r="J28" s="2297"/>
      <c r="K28" s="2297"/>
      <c r="L28" s="2297"/>
      <c r="M28" s="588" t="s">
        <v>2828</v>
      </c>
      <c r="N28" s="2297" t="s">
        <v>3380</v>
      </c>
      <c r="O28" s="2297"/>
      <c r="P28" s="2297"/>
      <c r="Q28" s="2297"/>
      <c r="R28" s="2297"/>
      <c r="S28" s="2297"/>
      <c r="T28" s="588" t="s">
        <v>2828</v>
      </c>
      <c r="U28" s="2297" t="s">
        <v>3380</v>
      </c>
      <c r="V28" s="2297"/>
      <c r="W28" s="2297"/>
      <c r="X28" s="2297"/>
      <c r="Y28" s="2297"/>
      <c r="Z28" s="2297"/>
    </row>
    <row r="29" spans="1:38" ht="17.100000000000001" customHeight="1">
      <c r="F29" s="588" t="s">
        <v>2828</v>
      </c>
      <c r="G29" s="2297" t="s">
        <v>3381</v>
      </c>
      <c r="H29" s="2297"/>
      <c r="I29" s="2297"/>
      <c r="J29" s="2297"/>
      <c r="K29" s="2297"/>
      <c r="L29" s="2297"/>
      <c r="M29" s="588" t="s">
        <v>2828</v>
      </c>
      <c r="N29" s="2297" t="s">
        <v>3381</v>
      </c>
      <c r="O29" s="2297"/>
      <c r="P29" s="2297"/>
      <c r="Q29" s="2297"/>
      <c r="R29" s="2297"/>
      <c r="S29" s="2297"/>
      <c r="T29" s="588" t="s">
        <v>2828</v>
      </c>
      <c r="U29" s="2297" t="s">
        <v>3381</v>
      </c>
      <c r="V29" s="2297"/>
      <c r="W29" s="2297"/>
      <c r="X29" s="2297"/>
      <c r="Y29" s="2297"/>
      <c r="Z29" s="2297"/>
    </row>
    <row r="30" spans="1:38" ht="17.100000000000001" customHeight="1">
      <c r="F30" s="588" t="s">
        <v>2828</v>
      </c>
      <c r="G30" s="2297" t="s">
        <v>3382</v>
      </c>
      <c r="H30" s="2297"/>
      <c r="I30" s="2297"/>
      <c r="J30" s="2297"/>
      <c r="K30" s="2297"/>
      <c r="L30" s="2297"/>
      <c r="M30" s="588" t="s">
        <v>2828</v>
      </c>
      <c r="N30" s="2297" t="s">
        <v>3382</v>
      </c>
      <c r="O30" s="2297"/>
      <c r="P30" s="2297"/>
      <c r="Q30" s="2297"/>
      <c r="R30" s="2297"/>
      <c r="S30" s="2297"/>
      <c r="T30" s="588" t="s">
        <v>2828</v>
      </c>
      <c r="U30" s="2297" t="s">
        <v>3382</v>
      </c>
      <c r="V30" s="2297"/>
      <c r="W30" s="2297"/>
      <c r="X30" s="2297"/>
      <c r="Y30" s="2297"/>
      <c r="Z30" s="2297"/>
    </row>
    <row r="31" spans="1:38" ht="17.100000000000001" customHeight="1">
      <c r="F31" s="588" t="s">
        <v>2828</v>
      </c>
      <c r="G31" s="2297" t="s">
        <v>3383</v>
      </c>
      <c r="H31" s="2297"/>
      <c r="I31" s="2297"/>
      <c r="J31" s="2297"/>
      <c r="K31" s="2297"/>
      <c r="L31" s="2297"/>
      <c r="M31" s="588" t="s">
        <v>2828</v>
      </c>
      <c r="N31" s="2297" t="s">
        <v>3383</v>
      </c>
      <c r="O31" s="2297"/>
      <c r="P31" s="2297"/>
      <c r="Q31" s="2297"/>
      <c r="R31" s="2297"/>
      <c r="S31" s="2297"/>
      <c r="T31" s="588" t="s">
        <v>2828</v>
      </c>
      <c r="U31" s="2297" t="s">
        <v>3383</v>
      </c>
      <c r="V31" s="2297"/>
      <c r="W31" s="2297"/>
      <c r="X31" s="2297"/>
      <c r="Y31" s="2297"/>
      <c r="Z31" s="2297"/>
    </row>
    <row r="32" spans="1:38" ht="17.100000000000001" customHeight="1">
      <c r="F32" s="588" t="s">
        <v>2828</v>
      </c>
      <c r="G32" s="2300" t="s">
        <v>3384</v>
      </c>
      <c r="H32" s="2300"/>
      <c r="I32" s="2300"/>
      <c r="J32" s="2300"/>
      <c r="K32" s="2300"/>
      <c r="L32" s="2300"/>
      <c r="M32" s="588" t="s">
        <v>2828</v>
      </c>
      <c r="N32" s="2300" t="s">
        <v>3384</v>
      </c>
      <c r="O32" s="2300"/>
      <c r="P32" s="2300"/>
      <c r="Q32" s="2300"/>
      <c r="R32" s="2300"/>
      <c r="S32" s="2300"/>
      <c r="T32" s="588" t="s">
        <v>2828</v>
      </c>
      <c r="U32" s="2300" t="s">
        <v>3384</v>
      </c>
      <c r="V32" s="2300"/>
      <c r="W32" s="2300"/>
      <c r="X32" s="2300"/>
      <c r="Y32" s="2300"/>
      <c r="Z32" s="2300"/>
    </row>
    <row r="33" spans="1:30" ht="17.100000000000001" customHeight="1">
      <c r="B33" s="581" t="s">
        <v>3385</v>
      </c>
      <c r="F33" s="612"/>
      <c r="G33" s="612"/>
      <c r="H33" s="612"/>
      <c r="I33" s="612"/>
      <c r="J33" s="612"/>
      <c r="K33" s="612"/>
      <c r="L33" s="612"/>
      <c r="M33" s="612"/>
      <c r="N33" s="612"/>
      <c r="O33" s="612"/>
      <c r="P33" s="612"/>
      <c r="Q33" s="612"/>
      <c r="R33" s="612"/>
      <c r="S33" s="612"/>
      <c r="T33" s="612"/>
      <c r="U33" s="612"/>
      <c r="V33" s="612"/>
      <c r="W33" s="612"/>
      <c r="X33" s="612"/>
      <c r="Y33" s="612"/>
      <c r="Z33" s="612"/>
    </row>
    <row r="34" spans="1:30" ht="17.100000000000001" customHeight="1">
      <c r="F34" s="588" t="s">
        <v>2828</v>
      </c>
      <c r="G34" s="590" t="s">
        <v>3386</v>
      </c>
      <c r="H34" s="590"/>
      <c r="I34" s="590"/>
      <c r="J34" s="590"/>
      <c r="K34" s="590"/>
      <c r="L34" s="590"/>
      <c r="M34" s="588" t="s">
        <v>2828</v>
      </c>
      <c r="N34" s="590" t="s">
        <v>3386</v>
      </c>
      <c r="O34" s="590"/>
      <c r="P34" s="590"/>
      <c r="Q34" s="590"/>
      <c r="R34" s="590"/>
      <c r="S34" s="590"/>
      <c r="T34" s="588" t="s">
        <v>2828</v>
      </c>
      <c r="U34" s="590" t="s">
        <v>3386</v>
      </c>
      <c r="V34" s="590"/>
      <c r="W34" s="590"/>
      <c r="X34" s="590"/>
      <c r="Y34" s="590"/>
      <c r="Z34" s="590"/>
      <c r="AB34" s="593"/>
    </row>
    <row r="35" spans="1:30" s="613" customFormat="1" ht="17.100000000000001" customHeight="1">
      <c r="A35" s="581"/>
      <c r="B35" s="581"/>
      <c r="C35" s="581"/>
      <c r="D35" s="581"/>
      <c r="E35" s="581"/>
      <c r="F35" s="588" t="s">
        <v>2828</v>
      </c>
      <c r="G35" s="590" t="s">
        <v>3387</v>
      </c>
      <c r="H35" s="590"/>
      <c r="I35" s="590"/>
      <c r="J35" s="590"/>
      <c r="K35" s="590"/>
      <c r="L35" s="590"/>
      <c r="M35" s="588" t="s">
        <v>2828</v>
      </c>
      <c r="N35" s="590" t="s">
        <v>3387</v>
      </c>
      <c r="O35" s="590"/>
      <c r="P35" s="590"/>
      <c r="Q35" s="590"/>
      <c r="R35" s="590"/>
      <c r="S35" s="590"/>
      <c r="T35" s="588" t="s">
        <v>2828</v>
      </c>
      <c r="U35" s="590" t="s">
        <v>3387</v>
      </c>
      <c r="V35" s="590"/>
      <c r="W35" s="590"/>
      <c r="X35" s="590"/>
      <c r="Y35" s="590"/>
      <c r="Z35" s="590"/>
      <c r="AA35" s="581"/>
      <c r="AB35" s="593"/>
      <c r="AC35" s="581"/>
    </row>
    <row r="36" spans="1:30" s="613" customFormat="1" ht="17.100000000000001" customHeight="1">
      <c r="A36" s="581"/>
      <c r="B36" s="581"/>
      <c r="C36" s="581"/>
      <c r="D36" s="581"/>
      <c r="E36" s="581"/>
      <c r="F36" s="588" t="s">
        <v>2828</v>
      </c>
      <c r="G36" s="590" t="s">
        <v>3388</v>
      </c>
      <c r="H36" s="590"/>
      <c r="I36" s="590"/>
      <c r="J36" s="590"/>
      <c r="K36" s="590"/>
      <c r="L36" s="590"/>
      <c r="M36" s="588" t="s">
        <v>2828</v>
      </c>
      <c r="N36" s="590" t="s">
        <v>3388</v>
      </c>
      <c r="O36" s="590"/>
      <c r="P36" s="590"/>
      <c r="Q36" s="590"/>
      <c r="R36" s="590"/>
      <c r="S36" s="590"/>
      <c r="T36" s="588" t="s">
        <v>2828</v>
      </c>
      <c r="U36" s="590" t="s">
        <v>3388</v>
      </c>
      <c r="V36" s="590"/>
      <c r="W36" s="590"/>
      <c r="X36" s="590"/>
      <c r="Y36" s="590"/>
      <c r="Z36" s="590"/>
      <c r="AA36" s="581"/>
      <c r="AB36" s="593"/>
      <c r="AC36" s="581"/>
    </row>
    <row r="37" spans="1:30" s="613" customFormat="1" ht="17.100000000000001" customHeight="1">
      <c r="A37" s="581"/>
      <c r="B37" s="581"/>
      <c r="C37" s="581"/>
      <c r="D37" s="581"/>
      <c r="E37" s="581"/>
      <c r="F37" s="588" t="s">
        <v>2828</v>
      </c>
      <c r="G37" s="590" t="s">
        <v>3389</v>
      </c>
      <c r="H37" s="581"/>
      <c r="I37" s="590"/>
      <c r="J37" s="590"/>
      <c r="K37" s="590"/>
      <c r="L37" s="581"/>
      <c r="M37" s="588" t="s">
        <v>2828</v>
      </c>
      <c r="N37" s="590" t="s">
        <v>3389</v>
      </c>
      <c r="O37" s="581"/>
      <c r="P37" s="590"/>
      <c r="Q37" s="590"/>
      <c r="R37" s="590"/>
      <c r="S37" s="581"/>
      <c r="T37" s="588" t="s">
        <v>2828</v>
      </c>
      <c r="U37" s="590" t="s">
        <v>3389</v>
      </c>
      <c r="V37" s="581"/>
      <c r="W37" s="590"/>
      <c r="X37" s="590"/>
      <c r="Y37" s="590"/>
      <c r="Z37" s="581"/>
      <c r="AA37" s="581"/>
      <c r="AB37" s="593"/>
      <c r="AC37" s="581"/>
    </row>
    <row r="38" spans="1:30" s="613" customFormat="1" ht="17.100000000000001" customHeight="1">
      <c r="A38" s="581"/>
      <c r="B38" s="581"/>
      <c r="C38" s="581"/>
      <c r="D38" s="581"/>
      <c r="E38" s="581"/>
      <c r="F38" s="588" t="s">
        <v>2828</v>
      </c>
      <c r="G38" s="590" t="s">
        <v>3390</v>
      </c>
      <c r="H38" s="581"/>
      <c r="I38" s="590"/>
      <c r="J38" s="590"/>
      <c r="K38" s="590"/>
      <c r="L38" s="593"/>
      <c r="M38" s="588" t="s">
        <v>2828</v>
      </c>
      <c r="N38" s="590" t="s">
        <v>3390</v>
      </c>
      <c r="O38" s="581"/>
      <c r="P38" s="590"/>
      <c r="Q38" s="590"/>
      <c r="R38" s="590"/>
      <c r="S38" s="593"/>
      <c r="T38" s="588" t="s">
        <v>2828</v>
      </c>
      <c r="U38" s="590" t="s">
        <v>3390</v>
      </c>
      <c r="V38" s="581"/>
      <c r="W38" s="590"/>
      <c r="X38" s="590"/>
      <c r="Y38" s="590"/>
      <c r="Z38" s="593"/>
      <c r="AA38" s="593"/>
      <c r="AB38" s="593"/>
      <c r="AC38" s="581"/>
    </row>
    <row r="39" spans="1:30" s="613" customFormat="1" ht="17.100000000000001" customHeight="1">
      <c r="A39" s="581"/>
      <c r="B39" s="581"/>
      <c r="C39" s="581"/>
      <c r="D39" s="581"/>
      <c r="E39" s="581"/>
      <c r="F39" s="588" t="s">
        <v>2828</v>
      </c>
      <c r="G39" s="590" t="s">
        <v>3391</v>
      </c>
      <c r="H39" s="581"/>
      <c r="I39" s="590"/>
      <c r="J39" s="590"/>
      <c r="K39" s="590"/>
      <c r="L39" s="593"/>
      <c r="M39" s="588" t="s">
        <v>2828</v>
      </c>
      <c r="N39" s="590" t="s">
        <v>3391</v>
      </c>
      <c r="O39" s="581"/>
      <c r="P39" s="590"/>
      <c r="Q39" s="590"/>
      <c r="R39" s="590"/>
      <c r="S39" s="593"/>
      <c r="T39" s="588" t="s">
        <v>2828</v>
      </c>
      <c r="U39" s="590" t="s">
        <v>3391</v>
      </c>
      <c r="V39" s="581"/>
      <c r="W39" s="590"/>
      <c r="X39" s="590"/>
      <c r="Y39" s="590"/>
      <c r="Z39" s="593"/>
      <c r="AA39" s="593"/>
      <c r="AB39" s="593"/>
      <c r="AC39" s="581"/>
    </row>
    <row r="40" spans="1:30" s="613" customFormat="1" ht="17.100000000000001" customHeight="1">
      <c r="A40" s="581"/>
      <c r="B40" s="581" t="s">
        <v>3392</v>
      </c>
      <c r="C40" s="581"/>
      <c r="D40" s="581"/>
      <c r="E40" s="581"/>
      <c r="F40" s="581"/>
      <c r="G40" s="581"/>
      <c r="H40" s="581"/>
      <c r="I40" s="581"/>
      <c r="J40" s="581"/>
      <c r="K40" s="581"/>
      <c r="L40" s="581"/>
      <c r="M40" s="581"/>
      <c r="N40" s="581"/>
      <c r="O40" s="581"/>
      <c r="P40" s="581"/>
      <c r="Q40" s="581"/>
      <c r="R40" s="581"/>
      <c r="S40" s="581"/>
      <c r="T40" s="581"/>
      <c r="U40" s="590"/>
      <c r="V40" s="581"/>
      <c r="W40" s="581"/>
      <c r="X40" s="581"/>
      <c r="Y40" s="581"/>
      <c r="Z40" s="581"/>
      <c r="AA40" s="581"/>
      <c r="AB40" s="581"/>
      <c r="AC40" s="581"/>
    </row>
    <row r="41" spans="1:30" ht="17.100000000000001" customHeight="1">
      <c r="D41" s="607"/>
      <c r="E41" s="607"/>
      <c r="F41" s="607"/>
      <c r="G41" s="607"/>
      <c r="H41" s="607"/>
      <c r="I41" s="607" t="s">
        <v>2571</v>
      </c>
      <c r="J41" s="2299"/>
      <c r="K41" s="2299"/>
      <c r="L41" s="2299" t="s">
        <v>3393</v>
      </c>
      <c r="M41" s="2299"/>
      <c r="N41" s="607" t="s">
        <v>2812</v>
      </c>
      <c r="O41" s="607" t="s">
        <v>2571</v>
      </c>
      <c r="P41" s="2299"/>
      <c r="Q41" s="2299"/>
      <c r="R41" s="2299" t="s">
        <v>3393</v>
      </c>
      <c r="S41" s="2299"/>
      <c r="T41" s="607" t="s">
        <v>2812</v>
      </c>
      <c r="U41" s="607" t="s">
        <v>2571</v>
      </c>
      <c r="V41" s="2299"/>
      <c r="W41" s="2299"/>
      <c r="X41" s="2299" t="s">
        <v>3393</v>
      </c>
      <c r="Y41" s="2299"/>
      <c r="Z41" s="607" t="s">
        <v>2812</v>
      </c>
      <c r="AA41" s="607"/>
      <c r="AD41" s="582"/>
    </row>
    <row r="42" spans="1:30" ht="17.100000000000001" customHeight="1">
      <c r="B42" s="581" t="s">
        <v>3394</v>
      </c>
    </row>
    <row r="43" spans="1:30" ht="17.100000000000001" customHeight="1">
      <c r="H43" s="607"/>
      <c r="I43" s="607" t="s">
        <v>2571</v>
      </c>
      <c r="J43" s="2301"/>
      <c r="K43" s="2301"/>
      <c r="L43" s="2301"/>
      <c r="M43" s="581" t="s">
        <v>3395</v>
      </c>
      <c r="N43" s="607"/>
      <c r="O43" s="607" t="s">
        <v>2571</v>
      </c>
      <c r="P43" s="2301"/>
      <c r="Q43" s="2301"/>
      <c r="R43" s="2301"/>
      <c r="S43" s="581" t="s">
        <v>3395</v>
      </c>
      <c r="T43" s="607"/>
      <c r="U43" s="607" t="s">
        <v>2571</v>
      </c>
      <c r="V43" s="2301"/>
      <c r="W43" s="2301"/>
      <c r="X43" s="2301"/>
      <c r="Y43" s="581" t="s">
        <v>3395</v>
      </c>
      <c r="Z43" s="584"/>
      <c r="AA43" s="584"/>
    </row>
    <row r="44" spans="1:30" ht="17.100000000000001" customHeight="1">
      <c r="B44" s="581" t="s">
        <v>3396</v>
      </c>
      <c r="H44" s="607"/>
      <c r="I44" s="607" t="s">
        <v>2571</v>
      </c>
      <c r="J44" s="2302"/>
      <c r="K44" s="2302"/>
      <c r="L44" s="2302"/>
      <c r="M44" s="581" t="s">
        <v>3397</v>
      </c>
      <c r="N44" s="607"/>
      <c r="O44" s="607" t="s">
        <v>2571</v>
      </c>
      <c r="P44" s="2302"/>
      <c r="Q44" s="2302"/>
      <c r="R44" s="2302"/>
      <c r="S44" s="581" t="s">
        <v>3397</v>
      </c>
      <c r="T44" s="607"/>
      <c r="U44" s="607" t="s">
        <v>2571</v>
      </c>
      <c r="V44" s="2302"/>
      <c r="W44" s="2302"/>
      <c r="X44" s="2302"/>
      <c r="Y44" s="581" t="s">
        <v>3397</v>
      </c>
      <c r="Z44" s="584"/>
      <c r="AA44" s="584"/>
    </row>
    <row r="45" spans="1:30" ht="17.100000000000001" customHeight="1">
      <c r="B45" s="581" t="s">
        <v>3398</v>
      </c>
      <c r="F45" s="607"/>
      <c r="G45" s="607"/>
      <c r="H45" s="607"/>
      <c r="AB45" s="584"/>
    </row>
    <row r="46" spans="1:30" ht="17.100000000000001" customHeight="1">
      <c r="F46" s="607"/>
      <c r="G46" s="607"/>
      <c r="H46" s="607"/>
      <c r="I46" s="607" t="s">
        <v>2571</v>
      </c>
      <c r="J46" s="2304"/>
      <c r="K46" s="2304"/>
      <c r="L46" s="2304"/>
      <c r="M46" s="607" t="s">
        <v>2812</v>
      </c>
      <c r="N46" s="607"/>
      <c r="O46" s="607" t="s">
        <v>2571</v>
      </c>
      <c r="P46" s="2304"/>
      <c r="Q46" s="2304"/>
      <c r="R46" s="2304"/>
      <c r="S46" s="607" t="s">
        <v>2812</v>
      </c>
      <c r="T46" s="607"/>
      <c r="U46" s="607" t="s">
        <v>2571</v>
      </c>
      <c r="V46" s="2304"/>
      <c r="W46" s="2304"/>
      <c r="X46" s="2304"/>
      <c r="Y46" s="581" t="s">
        <v>2812</v>
      </c>
      <c r="AB46" s="584"/>
    </row>
    <row r="47" spans="1:30" ht="17.100000000000001" customHeight="1">
      <c r="B47" s="581" t="s">
        <v>3399</v>
      </c>
      <c r="F47" s="607"/>
      <c r="G47" s="607"/>
      <c r="H47" s="607"/>
      <c r="I47" s="607"/>
      <c r="J47" s="607"/>
      <c r="AB47" s="584"/>
    </row>
    <row r="48" spans="1:30" ht="17.100000000000001" customHeight="1">
      <c r="G48" s="607"/>
      <c r="H48" s="607"/>
      <c r="I48" s="607" t="s">
        <v>2571</v>
      </c>
      <c r="J48" s="2304"/>
      <c r="K48" s="2304"/>
      <c r="L48" s="2304"/>
      <c r="M48" s="607" t="s">
        <v>2812</v>
      </c>
      <c r="N48" s="607"/>
      <c r="O48" s="607" t="s">
        <v>2571</v>
      </c>
      <c r="P48" s="2304"/>
      <c r="Q48" s="2304"/>
      <c r="R48" s="2304"/>
      <c r="S48" s="607" t="s">
        <v>2812</v>
      </c>
      <c r="T48" s="607"/>
      <c r="U48" s="607" t="s">
        <v>2571</v>
      </c>
      <c r="V48" s="2304"/>
      <c r="W48" s="2304"/>
      <c r="X48" s="2304"/>
      <c r="Y48" s="581" t="s">
        <v>2812</v>
      </c>
      <c r="Z48" s="584"/>
      <c r="AA48" s="584"/>
    </row>
    <row r="49" spans="1:29" ht="17.100000000000001" customHeight="1">
      <c r="A49" s="597" t="s">
        <v>3400</v>
      </c>
      <c r="B49" s="597"/>
      <c r="C49" s="597"/>
      <c r="D49" s="597"/>
      <c r="E49" s="597"/>
      <c r="F49" s="597"/>
      <c r="G49" s="597"/>
      <c r="H49" s="597"/>
      <c r="I49" s="597"/>
      <c r="J49" s="597"/>
      <c r="K49" s="597"/>
      <c r="L49" s="597"/>
      <c r="M49" s="597"/>
      <c r="N49" s="2303" t="str">
        <f>IF(第三面!C30="■",SUM(第三面!J23,第三面!J24),"")</f>
        <v/>
      </c>
      <c r="O49" s="2303"/>
      <c r="P49" s="2303"/>
      <c r="Q49" s="2303"/>
      <c r="R49" s="2303"/>
      <c r="S49" s="2303"/>
      <c r="T49" s="597" t="s">
        <v>47</v>
      </c>
      <c r="U49" s="597"/>
      <c r="V49" s="597"/>
      <c r="W49" s="597"/>
      <c r="X49" s="597"/>
      <c r="Y49" s="597"/>
      <c r="Z49" s="597"/>
      <c r="AA49" s="597"/>
      <c r="AB49" s="597"/>
      <c r="AC49" s="597"/>
    </row>
    <row r="50" spans="1:29" ht="15" customHeight="1"/>
    <row r="51" spans="1:29" ht="15" customHeight="1"/>
    <row r="80" spans="1:2" ht="12.75">
      <c r="A80" s="615" t="s">
        <v>2281</v>
      </c>
      <c r="B80" s="615">
        <v>11</v>
      </c>
    </row>
    <row r="81" spans="1:2" ht="12.75">
      <c r="A81" s="615" t="s">
        <v>2319</v>
      </c>
      <c r="B81" s="615">
        <v>12</v>
      </c>
    </row>
    <row r="82" spans="1:2" ht="12.75">
      <c r="A82" s="615" t="s">
        <v>3401</v>
      </c>
      <c r="B82" s="615">
        <v>13</v>
      </c>
    </row>
    <row r="83" spans="1:2" ht="12.75">
      <c r="A83" s="615" t="s">
        <v>3402</v>
      </c>
      <c r="B83" s="615">
        <v>14</v>
      </c>
    </row>
    <row r="84" spans="1:2" ht="13.5" thickBot="1">
      <c r="A84" s="616" t="s">
        <v>3403</v>
      </c>
      <c r="B84" s="615">
        <v>15</v>
      </c>
    </row>
    <row r="85" spans="1:2" ht="12.75">
      <c r="B85" s="615">
        <v>16</v>
      </c>
    </row>
    <row r="86" spans="1:2" ht="12.75">
      <c r="B86" s="615">
        <v>17</v>
      </c>
    </row>
    <row r="87" spans="1:2" ht="12.75">
      <c r="B87" s="615">
        <v>18</v>
      </c>
    </row>
    <row r="88" spans="1:2" ht="12.75">
      <c r="B88" s="615">
        <v>19</v>
      </c>
    </row>
    <row r="89" spans="1:2" ht="12.75">
      <c r="B89" s="615">
        <v>20</v>
      </c>
    </row>
    <row r="90" spans="1:2" ht="12.75">
      <c r="B90" s="615">
        <v>21</v>
      </c>
    </row>
    <row r="91" spans="1:2" ht="12.75">
      <c r="B91" s="615">
        <v>22</v>
      </c>
    </row>
    <row r="92" spans="1:2" ht="12.75">
      <c r="B92" s="615">
        <v>23</v>
      </c>
    </row>
    <row r="93" spans="1:2" ht="12.75">
      <c r="B93" s="615">
        <v>24</v>
      </c>
    </row>
    <row r="94" spans="1:2" ht="12.75">
      <c r="B94" s="615">
        <v>25</v>
      </c>
    </row>
    <row r="95" spans="1:2" ht="12.75">
      <c r="B95" s="615">
        <v>26</v>
      </c>
    </row>
    <row r="96" spans="1:2" ht="12.75">
      <c r="B96" s="615">
        <v>27</v>
      </c>
    </row>
    <row r="97" spans="2:2" ht="12.75">
      <c r="B97" s="615">
        <v>28</v>
      </c>
    </row>
    <row r="98" spans="2:2" ht="12.75">
      <c r="B98" s="615">
        <v>29</v>
      </c>
    </row>
    <row r="99" spans="2:2" ht="12.75">
      <c r="B99" s="615">
        <v>30</v>
      </c>
    </row>
    <row r="100" spans="2:2" ht="12.75">
      <c r="B100" s="615">
        <v>31</v>
      </c>
    </row>
    <row r="101" spans="2:2" ht="12.75">
      <c r="B101" s="615">
        <v>32</v>
      </c>
    </row>
    <row r="102" spans="2:2" ht="12.75">
      <c r="B102" s="615">
        <v>33</v>
      </c>
    </row>
    <row r="103" spans="2:2" ht="12.75">
      <c r="B103" s="615">
        <v>34</v>
      </c>
    </row>
    <row r="104" spans="2:2" ht="12.75">
      <c r="B104" s="615">
        <v>35</v>
      </c>
    </row>
    <row r="105" spans="2:2" ht="12.75">
      <c r="B105" s="615">
        <v>36</v>
      </c>
    </row>
    <row r="106" spans="2:2" ht="12.75">
      <c r="B106" s="615">
        <v>37</v>
      </c>
    </row>
    <row r="107" spans="2:2" ht="12.75">
      <c r="B107" s="615">
        <v>38</v>
      </c>
    </row>
    <row r="108" spans="2:2" ht="12.75">
      <c r="B108" s="615">
        <v>39</v>
      </c>
    </row>
    <row r="109" spans="2:2" ht="12.75">
      <c r="B109" s="615">
        <v>40</v>
      </c>
    </row>
    <row r="110" spans="2:2" ht="12.75">
      <c r="B110" s="615">
        <v>41</v>
      </c>
    </row>
    <row r="111" spans="2:2" ht="12.75">
      <c r="B111" s="615">
        <v>42</v>
      </c>
    </row>
    <row r="112" spans="2:2" ht="12.75">
      <c r="B112" s="615">
        <v>43</v>
      </c>
    </row>
    <row r="113" spans="2:2" ht="12.75">
      <c r="B113" s="615">
        <v>44</v>
      </c>
    </row>
    <row r="114" spans="2:2" ht="12.75">
      <c r="B114" s="615">
        <v>45</v>
      </c>
    </row>
    <row r="115" spans="2:2" ht="12.75">
      <c r="B115" s="615">
        <v>46</v>
      </c>
    </row>
    <row r="116" spans="2:2" ht="13.5" thickBot="1">
      <c r="B116" s="616">
        <v>99</v>
      </c>
    </row>
  </sheetData>
  <mergeCells count="57">
    <mergeCell ref="N49:S49"/>
    <mergeCell ref="J46:L46"/>
    <mergeCell ref="P46:R46"/>
    <mergeCell ref="V46:X46"/>
    <mergeCell ref="J48:L48"/>
    <mergeCell ref="P48:R48"/>
    <mergeCell ref="V48:X48"/>
    <mergeCell ref="J43:L43"/>
    <mergeCell ref="P43:R43"/>
    <mergeCell ref="V43:X43"/>
    <mergeCell ref="J44:L44"/>
    <mergeCell ref="P44:R44"/>
    <mergeCell ref="V44:X44"/>
    <mergeCell ref="X41:Y41"/>
    <mergeCell ref="G31:L31"/>
    <mergeCell ref="N31:S31"/>
    <mergeCell ref="U31:Z31"/>
    <mergeCell ref="G32:L32"/>
    <mergeCell ref="N32:S32"/>
    <mergeCell ref="U32:Z32"/>
    <mergeCell ref="J41:K41"/>
    <mergeCell ref="L41:M41"/>
    <mergeCell ref="P41:Q41"/>
    <mergeCell ref="R41:S41"/>
    <mergeCell ref="V41:W41"/>
    <mergeCell ref="G29:L29"/>
    <mergeCell ref="N29:S29"/>
    <mergeCell ref="U29:Z29"/>
    <mergeCell ref="G30:L30"/>
    <mergeCell ref="N30:S30"/>
    <mergeCell ref="U30:Z30"/>
    <mergeCell ref="G27:L27"/>
    <mergeCell ref="N27:S27"/>
    <mergeCell ref="U27:Z27"/>
    <mergeCell ref="G28:L28"/>
    <mergeCell ref="N28:S28"/>
    <mergeCell ref="U28:Z28"/>
    <mergeCell ref="G24:L24"/>
    <mergeCell ref="N24:S24"/>
    <mergeCell ref="U24:Z24"/>
    <mergeCell ref="G25:L26"/>
    <mergeCell ref="N25:S26"/>
    <mergeCell ref="U25:Z26"/>
    <mergeCell ref="H21:I21"/>
    <mergeCell ref="J21:N21"/>
    <mergeCell ref="P21:Y21"/>
    <mergeCell ref="F23:J23"/>
    <mergeCell ref="M23:Q23"/>
    <mergeCell ref="T23:X23"/>
    <mergeCell ref="H20:I20"/>
    <mergeCell ref="J20:N20"/>
    <mergeCell ref="P20:Y20"/>
    <mergeCell ref="A1:AC1"/>
    <mergeCell ref="H14:AC14"/>
    <mergeCell ref="H19:I19"/>
    <mergeCell ref="J19:N19"/>
    <mergeCell ref="P19:Y19"/>
  </mergeCells>
  <phoneticPr fontId="1"/>
  <dataValidations count="5">
    <dataValidation type="list" allowBlank="1" showInputMessage="1" showErrorMessage="1" sqref="F23:J23 JB23:JF23 SX23:TB23 ACT23:ACX23 AMP23:AMT23 AWL23:AWP23 BGH23:BGL23 BQD23:BQH23 BZZ23:CAD23 CJV23:CJZ23 CTR23:CTV23 DDN23:DDR23 DNJ23:DNN23 DXF23:DXJ23 EHB23:EHF23 EQX23:ERB23 FAT23:FAX23 FKP23:FKT23 FUL23:FUP23 GEH23:GEL23 GOD23:GOH23 GXZ23:GYD23 HHV23:HHZ23 HRR23:HRV23 IBN23:IBR23 ILJ23:ILN23 IVF23:IVJ23 JFB23:JFF23 JOX23:JPB23 JYT23:JYX23 KIP23:KIT23 KSL23:KSP23 LCH23:LCL23 LMD23:LMH23 LVZ23:LWD23 MFV23:MFZ23 MPR23:MPV23 MZN23:MZR23 NJJ23:NJN23 NTF23:NTJ23 ODB23:ODF23 OMX23:ONB23 OWT23:OWX23 PGP23:PGT23 PQL23:PQP23 QAH23:QAL23 QKD23:QKH23 QTZ23:QUD23 RDV23:RDZ23 RNR23:RNV23 RXN23:RXR23 SHJ23:SHN23 SRF23:SRJ23 TBB23:TBF23 TKX23:TLB23 TUT23:TUX23 UEP23:UET23 UOL23:UOP23 UYH23:UYL23 VID23:VIH23 VRZ23:VSD23 WBV23:WBZ23 WLR23:WLV23 WVN23:WVR23 F65559:J65559 JB65559:JF65559 SX65559:TB65559 ACT65559:ACX65559 AMP65559:AMT65559 AWL65559:AWP65559 BGH65559:BGL65559 BQD65559:BQH65559 BZZ65559:CAD65559 CJV65559:CJZ65559 CTR65559:CTV65559 DDN65559:DDR65559 DNJ65559:DNN65559 DXF65559:DXJ65559 EHB65559:EHF65559 EQX65559:ERB65559 FAT65559:FAX65559 FKP65559:FKT65559 FUL65559:FUP65559 GEH65559:GEL65559 GOD65559:GOH65559 GXZ65559:GYD65559 HHV65559:HHZ65559 HRR65559:HRV65559 IBN65559:IBR65559 ILJ65559:ILN65559 IVF65559:IVJ65559 JFB65559:JFF65559 JOX65559:JPB65559 JYT65559:JYX65559 KIP65559:KIT65559 KSL65559:KSP65559 LCH65559:LCL65559 LMD65559:LMH65559 LVZ65559:LWD65559 MFV65559:MFZ65559 MPR65559:MPV65559 MZN65559:MZR65559 NJJ65559:NJN65559 NTF65559:NTJ65559 ODB65559:ODF65559 OMX65559:ONB65559 OWT65559:OWX65559 PGP65559:PGT65559 PQL65559:PQP65559 QAH65559:QAL65559 QKD65559:QKH65559 QTZ65559:QUD65559 RDV65559:RDZ65559 RNR65559:RNV65559 RXN65559:RXR65559 SHJ65559:SHN65559 SRF65559:SRJ65559 TBB65559:TBF65559 TKX65559:TLB65559 TUT65559:TUX65559 UEP65559:UET65559 UOL65559:UOP65559 UYH65559:UYL65559 VID65559:VIH65559 VRZ65559:VSD65559 WBV65559:WBZ65559 WLR65559:WLV65559 WVN65559:WVR65559 F131095:J131095 JB131095:JF131095 SX131095:TB131095 ACT131095:ACX131095 AMP131095:AMT131095 AWL131095:AWP131095 BGH131095:BGL131095 BQD131095:BQH131095 BZZ131095:CAD131095 CJV131095:CJZ131095 CTR131095:CTV131095 DDN131095:DDR131095 DNJ131095:DNN131095 DXF131095:DXJ131095 EHB131095:EHF131095 EQX131095:ERB131095 FAT131095:FAX131095 FKP131095:FKT131095 FUL131095:FUP131095 GEH131095:GEL131095 GOD131095:GOH131095 GXZ131095:GYD131095 HHV131095:HHZ131095 HRR131095:HRV131095 IBN131095:IBR131095 ILJ131095:ILN131095 IVF131095:IVJ131095 JFB131095:JFF131095 JOX131095:JPB131095 JYT131095:JYX131095 KIP131095:KIT131095 KSL131095:KSP131095 LCH131095:LCL131095 LMD131095:LMH131095 LVZ131095:LWD131095 MFV131095:MFZ131095 MPR131095:MPV131095 MZN131095:MZR131095 NJJ131095:NJN131095 NTF131095:NTJ131095 ODB131095:ODF131095 OMX131095:ONB131095 OWT131095:OWX131095 PGP131095:PGT131095 PQL131095:PQP131095 QAH131095:QAL131095 QKD131095:QKH131095 QTZ131095:QUD131095 RDV131095:RDZ131095 RNR131095:RNV131095 RXN131095:RXR131095 SHJ131095:SHN131095 SRF131095:SRJ131095 TBB131095:TBF131095 TKX131095:TLB131095 TUT131095:TUX131095 UEP131095:UET131095 UOL131095:UOP131095 UYH131095:UYL131095 VID131095:VIH131095 VRZ131095:VSD131095 WBV131095:WBZ131095 WLR131095:WLV131095 WVN131095:WVR131095 F196631:J196631 JB196631:JF196631 SX196631:TB196631 ACT196631:ACX196631 AMP196631:AMT196631 AWL196631:AWP196631 BGH196631:BGL196631 BQD196631:BQH196631 BZZ196631:CAD196631 CJV196631:CJZ196631 CTR196631:CTV196631 DDN196631:DDR196631 DNJ196631:DNN196631 DXF196631:DXJ196631 EHB196631:EHF196631 EQX196631:ERB196631 FAT196631:FAX196631 FKP196631:FKT196631 FUL196631:FUP196631 GEH196631:GEL196631 GOD196631:GOH196631 GXZ196631:GYD196631 HHV196631:HHZ196631 HRR196631:HRV196631 IBN196631:IBR196631 ILJ196631:ILN196631 IVF196631:IVJ196631 JFB196631:JFF196631 JOX196631:JPB196631 JYT196631:JYX196631 KIP196631:KIT196631 KSL196631:KSP196631 LCH196631:LCL196631 LMD196631:LMH196631 LVZ196631:LWD196631 MFV196631:MFZ196631 MPR196631:MPV196631 MZN196631:MZR196631 NJJ196631:NJN196631 NTF196631:NTJ196631 ODB196631:ODF196631 OMX196631:ONB196631 OWT196631:OWX196631 PGP196631:PGT196631 PQL196631:PQP196631 QAH196631:QAL196631 QKD196631:QKH196631 QTZ196631:QUD196631 RDV196631:RDZ196631 RNR196631:RNV196631 RXN196631:RXR196631 SHJ196631:SHN196631 SRF196631:SRJ196631 TBB196631:TBF196631 TKX196631:TLB196631 TUT196631:TUX196631 UEP196631:UET196631 UOL196631:UOP196631 UYH196631:UYL196631 VID196631:VIH196631 VRZ196631:VSD196631 WBV196631:WBZ196631 WLR196631:WLV196631 WVN196631:WVR196631 F262167:J262167 JB262167:JF262167 SX262167:TB262167 ACT262167:ACX262167 AMP262167:AMT262167 AWL262167:AWP262167 BGH262167:BGL262167 BQD262167:BQH262167 BZZ262167:CAD262167 CJV262167:CJZ262167 CTR262167:CTV262167 DDN262167:DDR262167 DNJ262167:DNN262167 DXF262167:DXJ262167 EHB262167:EHF262167 EQX262167:ERB262167 FAT262167:FAX262167 FKP262167:FKT262167 FUL262167:FUP262167 GEH262167:GEL262167 GOD262167:GOH262167 GXZ262167:GYD262167 HHV262167:HHZ262167 HRR262167:HRV262167 IBN262167:IBR262167 ILJ262167:ILN262167 IVF262167:IVJ262167 JFB262167:JFF262167 JOX262167:JPB262167 JYT262167:JYX262167 KIP262167:KIT262167 KSL262167:KSP262167 LCH262167:LCL262167 LMD262167:LMH262167 LVZ262167:LWD262167 MFV262167:MFZ262167 MPR262167:MPV262167 MZN262167:MZR262167 NJJ262167:NJN262167 NTF262167:NTJ262167 ODB262167:ODF262167 OMX262167:ONB262167 OWT262167:OWX262167 PGP262167:PGT262167 PQL262167:PQP262167 QAH262167:QAL262167 QKD262167:QKH262167 QTZ262167:QUD262167 RDV262167:RDZ262167 RNR262167:RNV262167 RXN262167:RXR262167 SHJ262167:SHN262167 SRF262167:SRJ262167 TBB262167:TBF262167 TKX262167:TLB262167 TUT262167:TUX262167 UEP262167:UET262167 UOL262167:UOP262167 UYH262167:UYL262167 VID262167:VIH262167 VRZ262167:VSD262167 WBV262167:WBZ262167 WLR262167:WLV262167 WVN262167:WVR262167 F327703:J327703 JB327703:JF327703 SX327703:TB327703 ACT327703:ACX327703 AMP327703:AMT327703 AWL327703:AWP327703 BGH327703:BGL327703 BQD327703:BQH327703 BZZ327703:CAD327703 CJV327703:CJZ327703 CTR327703:CTV327703 DDN327703:DDR327703 DNJ327703:DNN327703 DXF327703:DXJ327703 EHB327703:EHF327703 EQX327703:ERB327703 FAT327703:FAX327703 FKP327703:FKT327703 FUL327703:FUP327703 GEH327703:GEL327703 GOD327703:GOH327703 GXZ327703:GYD327703 HHV327703:HHZ327703 HRR327703:HRV327703 IBN327703:IBR327703 ILJ327703:ILN327703 IVF327703:IVJ327703 JFB327703:JFF327703 JOX327703:JPB327703 JYT327703:JYX327703 KIP327703:KIT327703 KSL327703:KSP327703 LCH327703:LCL327703 LMD327703:LMH327703 LVZ327703:LWD327703 MFV327703:MFZ327703 MPR327703:MPV327703 MZN327703:MZR327703 NJJ327703:NJN327703 NTF327703:NTJ327703 ODB327703:ODF327703 OMX327703:ONB327703 OWT327703:OWX327703 PGP327703:PGT327703 PQL327703:PQP327703 QAH327703:QAL327703 QKD327703:QKH327703 QTZ327703:QUD327703 RDV327703:RDZ327703 RNR327703:RNV327703 RXN327703:RXR327703 SHJ327703:SHN327703 SRF327703:SRJ327703 TBB327703:TBF327703 TKX327703:TLB327703 TUT327703:TUX327703 UEP327703:UET327703 UOL327703:UOP327703 UYH327703:UYL327703 VID327703:VIH327703 VRZ327703:VSD327703 WBV327703:WBZ327703 WLR327703:WLV327703 WVN327703:WVR327703 F393239:J393239 JB393239:JF393239 SX393239:TB393239 ACT393239:ACX393239 AMP393239:AMT393239 AWL393239:AWP393239 BGH393239:BGL393239 BQD393239:BQH393239 BZZ393239:CAD393239 CJV393239:CJZ393239 CTR393239:CTV393239 DDN393239:DDR393239 DNJ393239:DNN393239 DXF393239:DXJ393239 EHB393239:EHF393239 EQX393239:ERB393239 FAT393239:FAX393239 FKP393239:FKT393239 FUL393239:FUP393239 GEH393239:GEL393239 GOD393239:GOH393239 GXZ393239:GYD393239 HHV393239:HHZ393239 HRR393239:HRV393239 IBN393239:IBR393239 ILJ393239:ILN393239 IVF393239:IVJ393239 JFB393239:JFF393239 JOX393239:JPB393239 JYT393239:JYX393239 KIP393239:KIT393239 KSL393239:KSP393239 LCH393239:LCL393239 LMD393239:LMH393239 LVZ393239:LWD393239 MFV393239:MFZ393239 MPR393239:MPV393239 MZN393239:MZR393239 NJJ393239:NJN393239 NTF393239:NTJ393239 ODB393239:ODF393239 OMX393239:ONB393239 OWT393239:OWX393239 PGP393239:PGT393239 PQL393239:PQP393239 QAH393239:QAL393239 QKD393239:QKH393239 QTZ393239:QUD393239 RDV393239:RDZ393239 RNR393239:RNV393239 RXN393239:RXR393239 SHJ393239:SHN393239 SRF393239:SRJ393239 TBB393239:TBF393239 TKX393239:TLB393239 TUT393239:TUX393239 UEP393239:UET393239 UOL393239:UOP393239 UYH393239:UYL393239 VID393239:VIH393239 VRZ393239:VSD393239 WBV393239:WBZ393239 WLR393239:WLV393239 WVN393239:WVR393239 F458775:J458775 JB458775:JF458775 SX458775:TB458775 ACT458775:ACX458775 AMP458775:AMT458775 AWL458775:AWP458775 BGH458775:BGL458775 BQD458775:BQH458775 BZZ458775:CAD458775 CJV458775:CJZ458775 CTR458775:CTV458775 DDN458775:DDR458775 DNJ458775:DNN458775 DXF458775:DXJ458775 EHB458775:EHF458775 EQX458775:ERB458775 FAT458775:FAX458775 FKP458775:FKT458775 FUL458775:FUP458775 GEH458775:GEL458775 GOD458775:GOH458775 GXZ458775:GYD458775 HHV458775:HHZ458775 HRR458775:HRV458775 IBN458775:IBR458775 ILJ458775:ILN458775 IVF458775:IVJ458775 JFB458775:JFF458775 JOX458775:JPB458775 JYT458775:JYX458775 KIP458775:KIT458775 KSL458775:KSP458775 LCH458775:LCL458775 LMD458775:LMH458775 LVZ458775:LWD458775 MFV458775:MFZ458775 MPR458775:MPV458775 MZN458775:MZR458775 NJJ458775:NJN458775 NTF458775:NTJ458775 ODB458775:ODF458775 OMX458775:ONB458775 OWT458775:OWX458775 PGP458775:PGT458775 PQL458775:PQP458775 QAH458775:QAL458775 QKD458775:QKH458775 QTZ458775:QUD458775 RDV458775:RDZ458775 RNR458775:RNV458775 RXN458775:RXR458775 SHJ458775:SHN458775 SRF458775:SRJ458775 TBB458775:TBF458775 TKX458775:TLB458775 TUT458775:TUX458775 UEP458775:UET458775 UOL458775:UOP458775 UYH458775:UYL458775 VID458775:VIH458775 VRZ458775:VSD458775 WBV458775:WBZ458775 WLR458775:WLV458775 WVN458775:WVR458775 F524311:J524311 JB524311:JF524311 SX524311:TB524311 ACT524311:ACX524311 AMP524311:AMT524311 AWL524311:AWP524311 BGH524311:BGL524311 BQD524311:BQH524311 BZZ524311:CAD524311 CJV524311:CJZ524311 CTR524311:CTV524311 DDN524311:DDR524311 DNJ524311:DNN524311 DXF524311:DXJ524311 EHB524311:EHF524311 EQX524311:ERB524311 FAT524311:FAX524311 FKP524311:FKT524311 FUL524311:FUP524311 GEH524311:GEL524311 GOD524311:GOH524311 GXZ524311:GYD524311 HHV524311:HHZ524311 HRR524311:HRV524311 IBN524311:IBR524311 ILJ524311:ILN524311 IVF524311:IVJ524311 JFB524311:JFF524311 JOX524311:JPB524311 JYT524311:JYX524311 KIP524311:KIT524311 KSL524311:KSP524311 LCH524311:LCL524311 LMD524311:LMH524311 LVZ524311:LWD524311 MFV524311:MFZ524311 MPR524311:MPV524311 MZN524311:MZR524311 NJJ524311:NJN524311 NTF524311:NTJ524311 ODB524311:ODF524311 OMX524311:ONB524311 OWT524311:OWX524311 PGP524311:PGT524311 PQL524311:PQP524311 QAH524311:QAL524311 QKD524311:QKH524311 QTZ524311:QUD524311 RDV524311:RDZ524311 RNR524311:RNV524311 RXN524311:RXR524311 SHJ524311:SHN524311 SRF524311:SRJ524311 TBB524311:TBF524311 TKX524311:TLB524311 TUT524311:TUX524311 UEP524311:UET524311 UOL524311:UOP524311 UYH524311:UYL524311 VID524311:VIH524311 VRZ524311:VSD524311 WBV524311:WBZ524311 WLR524311:WLV524311 WVN524311:WVR524311 F589847:J589847 JB589847:JF589847 SX589847:TB589847 ACT589847:ACX589847 AMP589847:AMT589847 AWL589847:AWP589847 BGH589847:BGL589847 BQD589847:BQH589847 BZZ589847:CAD589847 CJV589847:CJZ589847 CTR589847:CTV589847 DDN589847:DDR589847 DNJ589847:DNN589847 DXF589847:DXJ589847 EHB589847:EHF589847 EQX589847:ERB589847 FAT589847:FAX589847 FKP589847:FKT589847 FUL589847:FUP589847 GEH589847:GEL589847 GOD589847:GOH589847 GXZ589847:GYD589847 HHV589847:HHZ589847 HRR589847:HRV589847 IBN589847:IBR589847 ILJ589847:ILN589847 IVF589847:IVJ589847 JFB589847:JFF589847 JOX589847:JPB589847 JYT589847:JYX589847 KIP589847:KIT589847 KSL589847:KSP589847 LCH589847:LCL589847 LMD589847:LMH589847 LVZ589847:LWD589847 MFV589847:MFZ589847 MPR589847:MPV589847 MZN589847:MZR589847 NJJ589847:NJN589847 NTF589847:NTJ589847 ODB589847:ODF589847 OMX589847:ONB589847 OWT589847:OWX589847 PGP589847:PGT589847 PQL589847:PQP589847 QAH589847:QAL589847 QKD589847:QKH589847 QTZ589847:QUD589847 RDV589847:RDZ589847 RNR589847:RNV589847 RXN589847:RXR589847 SHJ589847:SHN589847 SRF589847:SRJ589847 TBB589847:TBF589847 TKX589847:TLB589847 TUT589847:TUX589847 UEP589847:UET589847 UOL589847:UOP589847 UYH589847:UYL589847 VID589847:VIH589847 VRZ589847:VSD589847 WBV589847:WBZ589847 WLR589847:WLV589847 WVN589847:WVR589847 F655383:J655383 JB655383:JF655383 SX655383:TB655383 ACT655383:ACX655383 AMP655383:AMT655383 AWL655383:AWP655383 BGH655383:BGL655383 BQD655383:BQH655383 BZZ655383:CAD655383 CJV655383:CJZ655383 CTR655383:CTV655383 DDN655383:DDR655383 DNJ655383:DNN655383 DXF655383:DXJ655383 EHB655383:EHF655383 EQX655383:ERB655383 FAT655383:FAX655383 FKP655383:FKT655383 FUL655383:FUP655383 GEH655383:GEL655383 GOD655383:GOH655383 GXZ655383:GYD655383 HHV655383:HHZ655383 HRR655383:HRV655383 IBN655383:IBR655383 ILJ655383:ILN655383 IVF655383:IVJ655383 JFB655383:JFF655383 JOX655383:JPB655383 JYT655383:JYX655383 KIP655383:KIT655383 KSL655383:KSP655383 LCH655383:LCL655383 LMD655383:LMH655383 LVZ655383:LWD655383 MFV655383:MFZ655383 MPR655383:MPV655383 MZN655383:MZR655383 NJJ655383:NJN655383 NTF655383:NTJ655383 ODB655383:ODF655383 OMX655383:ONB655383 OWT655383:OWX655383 PGP655383:PGT655383 PQL655383:PQP655383 QAH655383:QAL655383 QKD655383:QKH655383 QTZ655383:QUD655383 RDV655383:RDZ655383 RNR655383:RNV655383 RXN655383:RXR655383 SHJ655383:SHN655383 SRF655383:SRJ655383 TBB655383:TBF655383 TKX655383:TLB655383 TUT655383:TUX655383 UEP655383:UET655383 UOL655383:UOP655383 UYH655383:UYL655383 VID655383:VIH655383 VRZ655383:VSD655383 WBV655383:WBZ655383 WLR655383:WLV655383 WVN655383:WVR655383 F720919:J720919 JB720919:JF720919 SX720919:TB720919 ACT720919:ACX720919 AMP720919:AMT720919 AWL720919:AWP720919 BGH720919:BGL720919 BQD720919:BQH720919 BZZ720919:CAD720919 CJV720919:CJZ720919 CTR720919:CTV720919 DDN720919:DDR720919 DNJ720919:DNN720919 DXF720919:DXJ720919 EHB720919:EHF720919 EQX720919:ERB720919 FAT720919:FAX720919 FKP720919:FKT720919 FUL720919:FUP720919 GEH720919:GEL720919 GOD720919:GOH720919 GXZ720919:GYD720919 HHV720919:HHZ720919 HRR720919:HRV720919 IBN720919:IBR720919 ILJ720919:ILN720919 IVF720919:IVJ720919 JFB720919:JFF720919 JOX720919:JPB720919 JYT720919:JYX720919 KIP720919:KIT720919 KSL720919:KSP720919 LCH720919:LCL720919 LMD720919:LMH720919 LVZ720919:LWD720919 MFV720919:MFZ720919 MPR720919:MPV720919 MZN720919:MZR720919 NJJ720919:NJN720919 NTF720919:NTJ720919 ODB720919:ODF720919 OMX720919:ONB720919 OWT720919:OWX720919 PGP720919:PGT720919 PQL720919:PQP720919 QAH720919:QAL720919 QKD720919:QKH720919 QTZ720919:QUD720919 RDV720919:RDZ720919 RNR720919:RNV720919 RXN720919:RXR720919 SHJ720919:SHN720919 SRF720919:SRJ720919 TBB720919:TBF720919 TKX720919:TLB720919 TUT720919:TUX720919 UEP720919:UET720919 UOL720919:UOP720919 UYH720919:UYL720919 VID720919:VIH720919 VRZ720919:VSD720919 WBV720919:WBZ720919 WLR720919:WLV720919 WVN720919:WVR720919 F786455:J786455 JB786455:JF786455 SX786455:TB786455 ACT786455:ACX786455 AMP786455:AMT786455 AWL786455:AWP786455 BGH786455:BGL786455 BQD786455:BQH786455 BZZ786455:CAD786455 CJV786455:CJZ786455 CTR786455:CTV786455 DDN786455:DDR786455 DNJ786455:DNN786455 DXF786455:DXJ786455 EHB786455:EHF786455 EQX786455:ERB786455 FAT786455:FAX786455 FKP786455:FKT786455 FUL786455:FUP786455 GEH786455:GEL786455 GOD786455:GOH786455 GXZ786455:GYD786455 HHV786455:HHZ786455 HRR786455:HRV786455 IBN786455:IBR786455 ILJ786455:ILN786455 IVF786455:IVJ786455 JFB786455:JFF786455 JOX786455:JPB786455 JYT786455:JYX786455 KIP786455:KIT786455 KSL786455:KSP786455 LCH786455:LCL786455 LMD786455:LMH786455 LVZ786455:LWD786455 MFV786455:MFZ786455 MPR786455:MPV786455 MZN786455:MZR786455 NJJ786455:NJN786455 NTF786455:NTJ786455 ODB786455:ODF786455 OMX786455:ONB786455 OWT786455:OWX786455 PGP786455:PGT786455 PQL786455:PQP786455 QAH786455:QAL786455 QKD786455:QKH786455 QTZ786455:QUD786455 RDV786455:RDZ786455 RNR786455:RNV786455 RXN786455:RXR786455 SHJ786455:SHN786455 SRF786455:SRJ786455 TBB786455:TBF786455 TKX786455:TLB786455 TUT786455:TUX786455 UEP786455:UET786455 UOL786455:UOP786455 UYH786455:UYL786455 VID786455:VIH786455 VRZ786455:VSD786455 WBV786455:WBZ786455 WLR786455:WLV786455 WVN786455:WVR786455 F851991:J851991 JB851991:JF851991 SX851991:TB851991 ACT851991:ACX851991 AMP851991:AMT851991 AWL851991:AWP851991 BGH851991:BGL851991 BQD851991:BQH851991 BZZ851991:CAD851991 CJV851991:CJZ851991 CTR851991:CTV851991 DDN851991:DDR851991 DNJ851991:DNN851991 DXF851991:DXJ851991 EHB851991:EHF851991 EQX851991:ERB851991 FAT851991:FAX851991 FKP851991:FKT851991 FUL851991:FUP851991 GEH851991:GEL851991 GOD851991:GOH851991 GXZ851991:GYD851991 HHV851991:HHZ851991 HRR851991:HRV851991 IBN851991:IBR851991 ILJ851991:ILN851991 IVF851991:IVJ851991 JFB851991:JFF851991 JOX851991:JPB851991 JYT851991:JYX851991 KIP851991:KIT851991 KSL851991:KSP851991 LCH851991:LCL851991 LMD851991:LMH851991 LVZ851991:LWD851991 MFV851991:MFZ851991 MPR851991:MPV851991 MZN851991:MZR851991 NJJ851991:NJN851991 NTF851991:NTJ851991 ODB851991:ODF851991 OMX851991:ONB851991 OWT851991:OWX851991 PGP851991:PGT851991 PQL851991:PQP851991 QAH851991:QAL851991 QKD851991:QKH851991 QTZ851991:QUD851991 RDV851991:RDZ851991 RNR851991:RNV851991 RXN851991:RXR851991 SHJ851991:SHN851991 SRF851991:SRJ851991 TBB851991:TBF851991 TKX851991:TLB851991 TUT851991:TUX851991 UEP851991:UET851991 UOL851991:UOP851991 UYH851991:UYL851991 VID851991:VIH851991 VRZ851991:VSD851991 WBV851991:WBZ851991 WLR851991:WLV851991 WVN851991:WVR851991 F917527:J917527 JB917527:JF917527 SX917527:TB917527 ACT917527:ACX917527 AMP917527:AMT917527 AWL917527:AWP917527 BGH917527:BGL917527 BQD917527:BQH917527 BZZ917527:CAD917527 CJV917527:CJZ917527 CTR917527:CTV917527 DDN917527:DDR917527 DNJ917527:DNN917527 DXF917527:DXJ917527 EHB917527:EHF917527 EQX917527:ERB917527 FAT917527:FAX917527 FKP917527:FKT917527 FUL917527:FUP917527 GEH917527:GEL917527 GOD917527:GOH917527 GXZ917527:GYD917527 HHV917527:HHZ917527 HRR917527:HRV917527 IBN917527:IBR917527 ILJ917527:ILN917527 IVF917527:IVJ917527 JFB917527:JFF917527 JOX917527:JPB917527 JYT917527:JYX917527 KIP917527:KIT917527 KSL917527:KSP917527 LCH917527:LCL917527 LMD917527:LMH917527 LVZ917527:LWD917527 MFV917527:MFZ917527 MPR917527:MPV917527 MZN917527:MZR917527 NJJ917527:NJN917527 NTF917527:NTJ917527 ODB917527:ODF917527 OMX917527:ONB917527 OWT917527:OWX917527 PGP917527:PGT917527 PQL917527:PQP917527 QAH917527:QAL917527 QKD917527:QKH917527 QTZ917527:QUD917527 RDV917527:RDZ917527 RNR917527:RNV917527 RXN917527:RXR917527 SHJ917527:SHN917527 SRF917527:SRJ917527 TBB917527:TBF917527 TKX917527:TLB917527 TUT917527:TUX917527 UEP917527:UET917527 UOL917527:UOP917527 UYH917527:UYL917527 VID917527:VIH917527 VRZ917527:VSD917527 WBV917527:WBZ917527 WLR917527:WLV917527 WVN917527:WVR917527 F983063:J983063 JB983063:JF983063 SX983063:TB983063 ACT983063:ACX983063 AMP983063:AMT983063 AWL983063:AWP983063 BGH983063:BGL983063 BQD983063:BQH983063 BZZ983063:CAD983063 CJV983063:CJZ983063 CTR983063:CTV983063 DDN983063:DDR983063 DNJ983063:DNN983063 DXF983063:DXJ983063 EHB983063:EHF983063 EQX983063:ERB983063 FAT983063:FAX983063 FKP983063:FKT983063 FUL983063:FUP983063 GEH983063:GEL983063 GOD983063:GOH983063 GXZ983063:GYD983063 HHV983063:HHZ983063 HRR983063:HRV983063 IBN983063:IBR983063 ILJ983063:ILN983063 IVF983063:IVJ983063 JFB983063:JFF983063 JOX983063:JPB983063 JYT983063:JYX983063 KIP983063:KIT983063 KSL983063:KSP983063 LCH983063:LCL983063 LMD983063:LMH983063 LVZ983063:LWD983063 MFV983063:MFZ983063 MPR983063:MPV983063 MZN983063:MZR983063 NJJ983063:NJN983063 NTF983063:NTJ983063 ODB983063:ODF983063 OMX983063:ONB983063 OWT983063:OWX983063 PGP983063:PGT983063 PQL983063:PQP983063 QAH983063:QAL983063 QKD983063:QKH983063 QTZ983063:QUD983063 RDV983063:RDZ983063 RNR983063:RNV983063 RXN983063:RXR983063 SHJ983063:SHN983063 SRF983063:SRJ983063 TBB983063:TBF983063 TKX983063:TLB983063 TUT983063:TUX983063 UEP983063:UET983063 UOL983063:UOP983063 UYH983063:UYL983063 VID983063:VIH983063 VRZ983063:VSD983063 WBV983063:WBZ983063 WLR983063:WLV983063 WVN983063:WVR983063" xr:uid="{AA3A5614-F1D5-47BD-A579-9B4249D40867}">
      <formula1>"1"</formula1>
    </dataValidation>
    <dataValidation type="list" allowBlank="1" showInputMessage="1" showErrorMessage="1" sqref="M23:Q23 JI23:JM23 TE23:TI23 ADA23:ADE23 AMW23:ANA23 AWS23:AWW23 BGO23:BGS23 BQK23:BQO23 CAG23:CAK23 CKC23:CKG23 CTY23:CUC23 DDU23:DDY23 DNQ23:DNU23 DXM23:DXQ23 EHI23:EHM23 ERE23:ERI23 FBA23:FBE23 FKW23:FLA23 FUS23:FUW23 GEO23:GES23 GOK23:GOO23 GYG23:GYK23 HIC23:HIG23 HRY23:HSC23 IBU23:IBY23 ILQ23:ILU23 IVM23:IVQ23 JFI23:JFM23 JPE23:JPI23 JZA23:JZE23 KIW23:KJA23 KSS23:KSW23 LCO23:LCS23 LMK23:LMO23 LWG23:LWK23 MGC23:MGG23 MPY23:MQC23 MZU23:MZY23 NJQ23:NJU23 NTM23:NTQ23 ODI23:ODM23 ONE23:ONI23 OXA23:OXE23 PGW23:PHA23 PQS23:PQW23 QAO23:QAS23 QKK23:QKO23 QUG23:QUK23 REC23:REG23 RNY23:ROC23 RXU23:RXY23 SHQ23:SHU23 SRM23:SRQ23 TBI23:TBM23 TLE23:TLI23 TVA23:TVE23 UEW23:UFA23 UOS23:UOW23 UYO23:UYS23 VIK23:VIO23 VSG23:VSK23 WCC23:WCG23 WLY23:WMC23 WVU23:WVY23 M65559:Q65559 JI65559:JM65559 TE65559:TI65559 ADA65559:ADE65559 AMW65559:ANA65559 AWS65559:AWW65559 BGO65559:BGS65559 BQK65559:BQO65559 CAG65559:CAK65559 CKC65559:CKG65559 CTY65559:CUC65559 DDU65559:DDY65559 DNQ65559:DNU65559 DXM65559:DXQ65559 EHI65559:EHM65559 ERE65559:ERI65559 FBA65559:FBE65559 FKW65559:FLA65559 FUS65559:FUW65559 GEO65559:GES65559 GOK65559:GOO65559 GYG65559:GYK65559 HIC65559:HIG65559 HRY65559:HSC65559 IBU65559:IBY65559 ILQ65559:ILU65559 IVM65559:IVQ65559 JFI65559:JFM65559 JPE65559:JPI65559 JZA65559:JZE65559 KIW65559:KJA65559 KSS65559:KSW65559 LCO65559:LCS65559 LMK65559:LMO65559 LWG65559:LWK65559 MGC65559:MGG65559 MPY65559:MQC65559 MZU65559:MZY65559 NJQ65559:NJU65559 NTM65559:NTQ65559 ODI65559:ODM65559 ONE65559:ONI65559 OXA65559:OXE65559 PGW65559:PHA65559 PQS65559:PQW65559 QAO65559:QAS65559 QKK65559:QKO65559 QUG65559:QUK65559 REC65559:REG65559 RNY65559:ROC65559 RXU65559:RXY65559 SHQ65559:SHU65559 SRM65559:SRQ65559 TBI65559:TBM65559 TLE65559:TLI65559 TVA65559:TVE65559 UEW65559:UFA65559 UOS65559:UOW65559 UYO65559:UYS65559 VIK65559:VIO65559 VSG65559:VSK65559 WCC65559:WCG65559 WLY65559:WMC65559 WVU65559:WVY65559 M131095:Q131095 JI131095:JM131095 TE131095:TI131095 ADA131095:ADE131095 AMW131095:ANA131095 AWS131095:AWW131095 BGO131095:BGS131095 BQK131095:BQO131095 CAG131095:CAK131095 CKC131095:CKG131095 CTY131095:CUC131095 DDU131095:DDY131095 DNQ131095:DNU131095 DXM131095:DXQ131095 EHI131095:EHM131095 ERE131095:ERI131095 FBA131095:FBE131095 FKW131095:FLA131095 FUS131095:FUW131095 GEO131095:GES131095 GOK131095:GOO131095 GYG131095:GYK131095 HIC131095:HIG131095 HRY131095:HSC131095 IBU131095:IBY131095 ILQ131095:ILU131095 IVM131095:IVQ131095 JFI131095:JFM131095 JPE131095:JPI131095 JZA131095:JZE131095 KIW131095:KJA131095 KSS131095:KSW131095 LCO131095:LCS131095 LMK131095:LMO131095 LWG131095:LWK131095 MGC131095:MGG131095 MPY131095:MQC131095 MZU131095:MZY131095 NJQ131095:NJU131095 NTM131095:NTQ131095 ODI131095:ODM131095 ONE131095:ONI131095 OXA131095:OXE131095 PGW131095:PHA131095 PQS131095:PQW131095 QAO131095:QAS131095 QKK131095:QKO131095 QUG131095:QUK131095 REC131095:REG131095 RNY131095:ROC131095 RXU131095:RXY131095 SHQ131095:SHU131095 SRM131095:SRQ131095 TBI131095:TBM131095 TLE131095:TLI131095 TVA131095:TVE131095 UEW131095:UFA131095 UOS131095:UOW131095 UYO131095:UYS131095 VIK131095:VIO131095 VSG131095:VSK131095 WCC131095:WCG131095 WLY131095:WMC131095 WVU131095:WVY131095 M196631:Q196631 JI196631:JM196631 TE196631:TI196631 ADA196631:ADE196631 AMW196631:ANA196631 AWS196631:AWW196631 BGO196631:BGS196631 BQK196631:BQO196631 CAG196631:CAK196631 CKC196631:CKG196631 CTY196631:CUC196631 DDU196631:DDY196631 DNQ196631:DNU196631 DXM196631:DXQ196631 EHI196631:EHM196631 ERE196631:ERI196631 FBA196631:FBE196631 FKW196631:FLA196631 FUS196631:FUW196631 GEO196631:GES196631 GOK196631:GOO196631 GYG196631:GYK196631 HIC196631:HIG196631 HRY196631:HSC196631 IBU196631:IBY196631 ILQ196631:ILU196631 IVM196631:IVQ196631 JFI196631:JFM196631 JPE196631:JPI196631 JZA196631:JZE196631 KIW196631:KJA196631 KSS196631:KSW196631 LCO196631:LCS196631 LMK196631:LMO196631 LWG196631:LWK196631 MGC196631:MGG196631 MPY196631:MQC196631 MZU196631:MZY196631 NJQ196631:NJU196631 NTM196631:NTQ196631 ODI196631:ODM196631 ONE196631:ONI196631 OXA196631:OXE196631 PGW196631:PHA196631 PQS196631:PQW196631 QAO196631:QAS196631 QKK196631:QKO196631 QUG196631:QUK196631 REC196631:REG196631 RNY196631:ROC196631 RXU196631:RXY196631 SHQ196631:SHU196631 SRM196631:SRQ196631 TBI196631:TBM196631 TLE196631:TLI196631 TVA196631:TVE196631 UEW196631:UFA196631 UOS196631:UOW196631 UYO196631:UYS196631 VIK196631:VIO196631 VSG196631:VSK196631 WCC196631:WCG196631 WLY196631:WMC196631 WVU196631:WVY196631 M262167:Q262167 JI262167:JM262167 TE262167:TI262167 ADA262167:ADE262167 AMW262167:ANA262167 AWS262167:AWW262167 BGO262167:BGS262167 BQK262167:BQO262167 CAG262167:CAK262167 CKC262167:CKG262167 CTY262167:CUC262167 DDU262167:DDY262167 DNQ262167:DNU262167 DXM262167:DXQ262167 EHI262167:EHM262167 ERE262167:ERI262167 FBA262167:FBE262167 FKW262167:FLA262167 FUS262167:FUW262167 GEO262167:GES262167 GOK262167:GOO262167 GYG262167:GYK262167 HIC262167:HIG262167 HRY262167:HSC262167 IBU262167:IBY262167 ILQ262167:ILU262167 IVM262167:IVQ262167 JFI262167:JFM262167 JPE262167:JPI262167 JZA262167:JZE262167 KIW262167:KJA262167 KSS262167:KSW262167 LCO262167:LCS262167 LMK262167:LMO262167 LWG262167:LWK262167 MGC262167:MGG262167 MPY262167:MQC262167 MZU262167:MZY262167 NJQ262167:NJU262167 NTM262167:NTQ262167 ODI262167:ODM262167 ONE262167:ONI262167 OXA262167:OXE262167 PGW262167:PHA262167 PQS262167:PQW262167 QAO262167:QAS262167 QKK262167:QKO262167 QUG262167:QUK262167 REC262167:REG262167 RNY262167:ROC262167 RXU262167:RXY262167 SHQ262167:SHU262167 SRM262167:SRQ262167 TBI262167:TBM262167 TLE262167:TLI262167 TVA262167:TVE262167 UEW262167:UFA262167 UOS262167:UOW262167 UYO262167:UYS262167 VIK262167:VIO262167 VSG262167:VSK262167 WCC262167:WCG262167 WLY262167:WMC262167 WVU262167:WVY262167 M327703:Q327703 JI327703:JM327703 TE327703:TI327703 ADA327703:ADE327703 AMW327703:ANA327703 AWS327703:AWW327703 BGO327703:BGS327703 BQK327703:BQO327703 CAG327703:CAK327703 CKC327703:CKG327703 CTY327703:CUC327703 DDU327703:DDY327703 DNQ327703:DNU327703 DXM327703:DXQ327703 EHI327703:EHM327703 ERE327703:ERI327703 FBA327703:FBE327703 FKW327703:FLA327703 FUS327703:FUW327703 GEO327703:GES327703 GOK327703:GOO327703 GYG327703:GYK327703 HIC327703:HIG327703 HRY327703:HSC327703 IBU327703:IBY327703 ILQ327703:ILU327703 IVM327703:IVQ327703 JFI327703:JFM327703 JPE327703:JPI327703 JZA327703:JZE327703 KIW327703:KJA327703 KSS327703:KSW327703 LCO327703:LCS327703 LMK327703:LMO327703 LWG327703:LWK327703 MGC327703:MGG327703 MPY327703:MQC327703 MZU327703:MZY327703 NJQ327703:NJU327703 NTM327703:NTQ327703 ODI327703:ODM327703 ONE327703:ONI327703 OXA327703:OXE327703 PGW327703:PHA327703 PQS327703:PQW327703 QAO327703:QAS327703 QKK327703:QKO327703 QUG327703:QUK327703 REC327703:REG327703 RNY327703:ROC327703 RXU327703:RXY327703 SHQ327703:SHU327703 SRM327703:SRQ327703 TBI327703:TBM327703 TLE327703:TLI327703 TVA327703:TVE327703 UEW327703:UFA327703 UOS327703:UOW327703 UYO327703:UYS327703 VIK327703:VIO327703 VSG327703:VSK327703 WCC327703:WCG327703 WLY327703:WMC327703 WVU327703:WVY327703 M393239:Q393239 JI393239:JM393239 TE393239:TI393239 ADA393239:ADE393239 AMW393239:ANA393239 AWS393239:AWW393239 BGO393239:BGS393239 BQK393239:BQO393239 CAG393239:CAK393239 CKC393239:CKG393239 CTY393239:CUC393239 DDU393239:DDY393239 DNQ393239:DNU393239 DXM393239:DXQ393239 EHI393239:EHM393239 ERE393239:ERI393239 FBA393239:FBE393239 FKW393239:FLA393239 FUS393239:FUW393239 GEO393239:GES393239 GOK393239:GOO393239 GYG393239:GYK393239 HIC393239:HIG393239 HRY393239:HSC393239 IBU393239:IBY393239 ILQ393239:ILU393239 IVM393239:IVQ393239 JFI393239:JFM393239 JPE393239:JPI393239 JZA393239:JZE393239 KIW393239:KJA393239 KSS393239:KSW393239 LCO393239:LCS393239 LMK393239:LMO393239 LWG393239:LWK393239 MGC393239:MGG393239 MPY393239:MQC393239 MZU393239:MZY393239 NJQ393239:NJU393239 NTM393239:NTQ393239 ODI393239:ODM393239 ONE393239:ONI393239 OXA393239:OXE393239 PGW393239:PHA393239 PQS393239:PQW393239 QAO393239:QAS393239 QKK393239:QKO393239 QUG393239:QUK393239 REC393239:REG393239 RNY393239:ROC393239 RXU393239:RXY393239 SHQ393239:SHU393239 SRM393239:SRQ393239 TBI393239:TBM393239 TLE393239:TLI393239 TVA393239:TVE393239 UEW393239:UFA393239 UOS393239:UOW393239 UYO393239:UYS393239 VIK393239:VIO393239 VSG393239:VSK393239 WCC393239:WCG393239 WLY393239:WMC393239 WVU393239:WVY393239 M458775:Q458775 JI458775:JM458775 TE458775:TI458775 ADA458775:ADE458775 AMW458775:ANA458775 AWS458775:AWW458775 BGO458775:BGS458775 BQK458775:BQO458775 CAG458775:CAK458775 CKC458775:CKG458775 CTY458775:CUC458775 DDU458775:DDY458775 DNQ458775:DNU458775 DXM458775:DXQ458775 EHI458775:EHM458775 ERE458775:ERI458775 FBA458775:FBE458775 FKW458775:FLA458775 FUS458775:FUW458775 GEO458775:GES458775 GOK458775:GOO458775 GYG458775:GYK458775 HIC458775:HIG458775 HRY458775:HSC458775 IBU458775:IBY458775 ILQ458775:ILU458775 IVM458775:IVQ458775 JFI458775:JFM458775 JPE458775:JPI458775 JZA458775:JZE458775 KIW458775:KJA458775 KSS458775:KSW458775 LCO458775:LCS458775 LMK458775:LMO458775 LWG458775:LWK458775 MGC458775:MGG458775 MPY458775:MQC458775 MZU458775:MZY458775 NJQ458775:NJU458775 NTM458775:NTQ458775 ODI458775:ODM458775 ONE458775:ONI458775 OXA458775:OXE458775 PGW458775:PHA458775 PQS458775:PQW458775 QAO458775:QAS458775 QKK458775:QKO458775 QUG458775:QUK458775 REC458775:REG458775 RNY458775:ROC458775 RXU458775:RXY458775 SHQ458775:SHU458775 SRM458775:SRQ458775 TBI458775:TBM458775 TLE458775:TLI458775 TVA458775:TVE458775 UEW458775:UFA458775 UOS458775:UOW458775 UYO458775:UYS458775 VIK458775:VIO458775 VSG458775:VSK458775 WCC458775:WCG458775 WLY458775:WMC458775 WVU458775:WVY458775 M524311:Q524311 JI524311:JM524311 TE524311:TI524311 ADA524311:ADE524311 AMW524311:ANA524311 AWS524311:AWW524311 BGO524311:BGS524311 BQK524311:BQO524311 CAG524311:CAK524311 CKC524311:CKG524311 CTY524311:CUC524311 DDU524311:DDY524311 DNQ524311:DNU524311 DXM524311:DXQ524311 EHI524311:EHM524311 ERE524311:ERI524311 FBA524311:FBE524311 FKW524311:FLA524311 FUS524311:FUW524311 GEO524311:GES524311 GOK524311:GOO524311 GYG524311:GYK524311 HIC524311:HIG524311 HRY524311:HSC524311 IBU524311:IBY524311 ILQ524311:ILU524311 IVM524311:IVQ524311 JFI524311:JFM524311 JPE524311:JPI524311 JZA524311:JZE524311 KIW524311:KJA524311 KSS524311:KSW524311 LCO524311:LCS524311 LMK524311:LMO524311 LWG524311:LWK524311 MGC524311:MGG524311 MPY524311:MQC524311 MZU524311:MZY524311 NJQ524311:NJU524311 NTM524311:NTQ524311 ODI524311:ODM524311 ONE524311:ONI524311 OXA524311:OXE524311 PGW524311:PHA524311 PQS524311:PQW524311 QAO524311:QAS524311 QKK524311:QKO524311 QUG524311:QUK524311 REC524311:REG524311 RNY524311:ROC524311 RXU524311:RXY524311 SHQ524311:SHU524311 SRM524311:SRQ524311 TBI524311:TBM524311 TLE524311:TLI524311 TVA524311:TVE524311 UEW524311:UFA524311 UOS524311:UOW524311 UYO524311:UYS524311 VIK524311:VIO524311 VSG524311:VSK524311 WCC524311:WCG524311 WLY524311:WMC524311 WVU524311:WVY524311 M589847:Q589847 JI589847:JM589847 TE589847:TI589847 ADA589847:ADE589847 AMW589847:ANA589847 AWS589847:AWW589847 BGO589847:BGS589847 BQK589847:BQO589847 CAG589847:CAK589847 CKC589847:CKG589847 CTY589847:CUC589847 DDU589847:DDY589847 DNQ589847:DNU589847 DXM589847:DXQ589847 EHI589847:EHM589847 ERE589847:ERI589847 FBA589847:FBE589847 FKW589847:FLA589847 FUS589847:FUW589847 GEO589847:GES589847 GOK589847:GOO589847 GYG589847:GYK589847 HIC589847:HIG589847 HRY589847:HSC589847 IBU589847:IBY589847 ILQ589847:ILU589847 IVM589847:IVQ589847 JFI589847:JFM589847 JPE589847:JPI589847 JZA589847:JZE589847 KIW589847:KJA589847 KSS589847:KSW589847 LCO589847:LCS589847 LMK589847:LMO589847 LWG589847:LWK589847 MGC589847:MGG589847 MPY589847:MQC589847 MZU589847:MZY589847 NJQ589847:NJU589847 NTM589847:NTQ589847 ODI589847:ODM589847 ONE589847:ONI589847 OXA589847:OXE589847 PGW589847:PHA589847 PQS589847:PQW589847 QAO589847:QAS589847 QKK589847:QKO589847 QUG589847:QUK589847 REC589847:REG589847 RNY589847:ROC589847 RXU589847:RXY589847 SHQ589847:SHU589847 SRM589847:SRQ589847 TBI589847:TBM589847 TLE589847:TLI589847 TVA589847:TVE589847 UEW589847:UFA589847 UOS589847:UOW589847 UYO589847:UYS589847 VIK589847:VIO589847 VSG589847:VSK589847 WCC589847:WCG589847 WLY589847:WMC589847 WVU589847:WVY589847 M655383:Q655383 JI655383:JM655383 TE655383:TI655383 ADA655383:ADE655383 AMW655383:ANA655383 AWS655383:AWW655383 BGO655383:BGS655383 BQK655383:BQO655383 CAG655383:CAK655383 CKC655383:CKG655383 CTY655383:CUC655383 DDU655383:DDY655383 DNQ655383:DNU655383 DXM655383:DXQ655383 EHI655383:EHM655383 ERE655383:ERI655383 FBA655383:FBE655383 FKW655383:FLA655383 FUS655383:FUW655383 GEO655383:GES655383 GOK655383:GOO655383 GYG655383:GYK655383 HIC655383:HIG655383 HRY655383:HSC655383 IBU655383:IBY655383 ILQ655383:ILU655383 IVM655383:IVQ655383 JFI655383:JFM655383 JPE655383:JPI655383 JZA655383:JZE655383 KIW655383:KJA655383 KSS655383:KSW655383 LCO655383:LCS655383 LMK655383:LMO655383 LWG655383:LWK655383 MGC655383:MGG655383 MPY655383:MQC655383 MZU655383:MZY655383 NJQ655383:NJU655383 NTM655383:NTQ655383 ODI655383:ODM655383 ONE655383:ONI655383 OXA655383:OXE655383 PGW655383:PHA655383 PQS655383:PQW655383 QAO655383:QAS655383 QKK655383:QKO655383 QUG655383:QUK655383 REC655383:REG655383 RNY655383:ROC655383 RXU655383:RXY655383 SHQ655383:SHU655383 SRM655383:SRQ655383 TBI655383:TBM655383 TLE655383:TLI655383 TVA655383:TVE655383 UEW655383:UFA655383 UOS655383:UOW655383 UYO655383:UYS655383 VIK655383:VIO655383 VSG655383:VSK655383 WCC655383:WCG655383 WLY655383:WMC655383 WVU655383:WVY655383 M720919:Q720919 JI720919:JM720919 TE720919:TI720919 ADA720919:ADE720919 AMW720919:ANA720919 AWS720919:AWW720919 BGO720919:BGS720919 BQK720919:BQO720919 CAG720919:CAK720919 CKC720919:CKG720919 CTY720919:CUC720919 DDU720919:DDY720919 DNQ720919:DNU720919 DXM720919:DXQ720919 EHI720919:EHM720919 ERE720919:ERI720919 FBA720919:FBE720919 FKW720919:FLA720919 FUS720919:FUW720919 GEO720919:GES720919 GOK720919:GOO720919 GYG720919:GYK720919 HIC720919:HIG720919 HRY720919:HSC720919 IBU720919:IBY720919 ILQ720919:ILU720919 IVM720919:IVQ720919 JFI720919:JFM720919 JPE720919:JPI720919 JZA720919:JZE720919 KIW720919:KJA720919 KSS720919:KSW720919 LCO720919:LCS720919 LMK720919:LMO720919 LWG720919:LWK720919 MGC720919:MGG720919 MPY720919:MQC720919 MZU720919:MZY720919 NJQ720919:NJU720919 NTM720919:NTQ720919 ODI720919:ODM720919 ONE720919:ONI720919 OXA720919:OXE720919 PGW720919:PHA720919 PQS720919:PQW720919 QAO720919:QAS720919 QKK720919:QKO720919 QUG720919:QUK720919 REC720919:REG720919 RNY720919:ROC720919 RXU720919:RXY720919 SHQ720919:SHU720919 SRM720919:SRQ720919 TBI720919:TBM720919 TLE720919:TLI720919 TVA720919:TVE720919 UEW720919:UFA720919 UOS720919:UOW720919 UYO720919:UYS720919 VIK720919:VIO720919 VSG720919:VSK720919 WCC720919:WCG720919 WLY720919:WMC720919 WVU720919:WVY720919 M786455:Q786455 JI786455:JM786455 TE786455:TI786455 ADA786455:ADE786455 AMW786455:ANA786455 AWS786455:AWW786455 BGO786455:BGS786455 BQK786455:BQO786455 CAG786455:CAK786455 CKC786455:CKG786455 CTY786455:CUC786455 DDU786455:DDY786455 DNQ786455:DNU786455 DXM786455:DXQ786455 EHI786455:EHM786455 ERE786455:ERI786455 FBA786455:FBE786455 FKW786455:FLA786455 FUS786455:FUW786455 GEO786455:GES786455 GOK786455:GOO786455 GYG786455:GYK786455 HIC786455:HIG786455 HRY786455:HSC786455 IBU786455:IBY786455 ILQ786455:ILU786455 IVM786455:IVQ786455 JFI786455:JFM786455 JPE786455:JPI786455 JZA786455:JZE786455 KIW786455:KJA786455 KSS786455:KSW786455 LCO786455:LCS786455 LMK786455:LMO786455 LWG786455:LWK786455 MGC786455:MGG786455 MPY786455:MQC786455 MZU786455:MZY786455 NJQ786455:NJU786455 NTM786455:NTQ786455 ODI786455:ODM786455 ONE786455:ONI786455 OXA786455:OXE786455 PGW786455:PHA786455 PQS786455:PQW786455 QAO786455:QAS786455 QKK786455:QKO786455 QUG786455:QUK786455 REC786455:REG786455 RNY786455:ROC786455 RXU786455:RXY786455 SHQ786455:SHU786455 SRM786455:SRQ786455 TBI786455:TBM786455 TLE786455:TLI786455 TVA786455:TVE786455 UEW786455:UFA786455 UOS786455:UOW786455 UYO786455:UYS786455 VIK786455:VIO786455 VSG786455:VSK786455 WCC786455:WCG786455 WLY786455:WMC786455 WVU786455:WVY786455 M851991:Q851991 JI851991:JM851991 TE851991:TI851991 ADA851991:ADE851991 AMW851991:ANA851991 AWS851991:AWW851991 BGO851991:BGS851991 BQK851991:BQO851991 CAG851991:CAK851991 CKC851991:CKG851991 CTY851991:CUC851991 DDU851991:DDY851991 DNQ851991:DNU851991 DXM851991:DXQ851991 EHI851991:EHM851991 ERE851991:ERI851991 FBA851991:FBE851991 FKW851991:FLA851991 FUS851991:FUW851991 GEO851991:GES851991 GOK851991:GOO851991 GYG851991:GYK851991 HIC851991:HIG851991 HRY851991:HSC851991 IBU851991:IBY851991 ILQ851991:ILU851991 IVM851991:IVQ851991 JFI851991:JFM851991 JPE851991:JPI851991 JZA851991:JZE851991 KIW851991:KJA851991 KSS851991:KSW851991 LCO851991:LCS851991 LMK851991:LMO851991 LWG851991:LWK851991 MGC851991:MGG851991 MPY851991:MQC851991 MZU851991:MZY851991 NJQ851991:NJU851991 NTM851991:NTQ851991 ODI851991:ODM851991 ONE851991:ONI851991 OXA851991:OXE851991 PGW851991:PHA851991 PQS851991:PQW851991 QAO851991:QAS851991 QKK851991:QKO851991 QUG851991:QUK851991 REC851991:REG851991 RNY851991:ROC851991 RXU851991:RXY851991 SHQ851991:SHU851991 SRM851991:SRQ851991 TBI851991:TBM851991 TLE851991:TLI851991 TVA851991:TVE851991 UEW851991:UFA851991 UOS851991:UOW851991 UYO851991:UYS851991 VIK851991:VIO851991 VSG851991:VSK851991 WCC851991:WCG851991 WLY851991:WMC851991 WVU851991:WVY851991 M917527:Q917527 JI917527:JM917527 TE917527:TI917527 ADA917527:ADE917527 AMW917527:ANA917527 AWS917527:AWW917527 BGO917527:BGS917527 BQK917527:BQO917527 CAG917527:CAK917527 CKC917527:CKG917527 CTY917527:CUC917527 DDU917527:DDY917527 DNQ917527:DNU917527 DXM917527:DXQ917527 EHI917527:EHM917527 ERE917527:ERI917527 FBA917527:FBE917527 FKW917527:FLA917527 FUS917527:FUW917527 GEO917527:GES917527 GOK917527:GOO917527 GYG917527:GYK917527 HIC917527:HIG917527 HRY917527:HSC917527 IBU917527:IBY917527 ILQ917527:ILU917527 IVM917527:IVQ917527 JFI917527:JFM917527 JPE917527:JPI917527 JZA917527:JZE917527 KIW917527:KJA917527 KSS917527:KSW917527 LCO917527:LCS917527 LMK917527:LMO917527 LWG917527:LWK917527 MGC917527:MGG917527 MPY917527:MQC917527 MZU917527:MZY917527 NJQ917527:NJU917527 NTM917527:NTQ917527 ODI917527:ODM917527 ONE917527:ONI917527 OXA917527:OXE917527 PGW917527:PHA917527 PQS917527:PQW917527 QAO917527:QAS917527 QKK917527:QKO917527 QUG917527:QUK917527 REC917527:REG917527 RNY917527:ROC917527 RXU917527:RXY917527 SHQ917527:SHU917527 SRM917527:SRQ917527 TBI917527:TBM917527 TLE917527:TLI917527 TVA917527:TVE917527 UEW917527:UFA917527 UOS917527:UOW917527 UYO917527:UYS917527 VIK917527:VIO917527 VSG917527:VSK917527 WCC917527:WCG917527 WLY917527:WMC917527 WVU917527:WVY917527 M983063:Q983063 JI983063:JM983063 TE983063:TI983063 ADA983063:ADE983063 AMW983063:ANA983063 AWS983063:AWW983063 BGO983063:BGS983063 BQK983063:BQO983063 CAG983063:CAK983063 CKC983063:CKG983063 CTY983063:CUC983063 DDU983063:DDY983063 DNQ983063:DNU983063 DXM983063:DXQ983063 EHI983063:EHM983063 ERE983063:ERI983063 FBA983063:FBE983063 FKW983063:FLA983063 FUS983063:FUW983063 GEO983063:GES983063 GOK983063:GOO983063 GYG983063:GYK983063 HIC983063:HIG983063 HRY983063:HSC983063 IBU983063:IBY983063 ILQ983063:ILU983063 IVM983063:IVQ983063 JFI983063:JFM983063 JPE983063:JPI983063 JZA983063:JZE983063 KIW983063:KJA983063 KSS983063:KSW983063 LCO983063:LCS983063 LMK983063:LMO983063 LWG983063:LWK983063 MGC983063:MGG983063 MPY983063:MQC983063 MZU983063:MZY983063 NJQ983063:NJU983063 NTM983063:NTQ983063 ODI983063:ODM983063 ONE983063:ONI983063 OXA983063:OXE983063 PGW983063:PHA983063 PQS983063:PQW983063 QAO983063:QAS983063 QKK983063:QKO983063 QUG983063:QUK983063 REC983063:REG983063 RNY983063:ROC983063 RXU983063:RXY983063 SHQ983063:SHU983063 SRM983063:SRQ983063 TBI983063:TBM983063 TLE983063:TLI983063 TVA983063:TVE983063 UEW983063:UFA983063 UOS983063:UOW983063 UYO983063:UYS983063 VIK983063:VIO983063 VSG983063:VSK983063 WCC983063:WCG983063 WLY983063:WMC983063 WVU983063:WVY983063" xr:uid="{872261F2-28EF-479C-A1DC-5DC53C872925}">
      <formula1>"2"</formula1>
    </dataValidation>
    <dataValidation type="list" allowBlank="1" showInputMessage="1" showErrorMessage="1" sqref="T23:X23 JP23:JT23 TL23:TP23 ADH23:ADL23 AND23:ANH23 AWZ23:AXD23 BGV23:BGZ23 BQR23:BQV23 CAN23:CAR23 CKJ23:CKN23 CUF23:CUJ23 DEB23:DEF23 DNX23:DOB23 DXT23:DXX23 EHP23:EHT23 ERL23:ERP23 FBH23:FBL23 FLD23:FLH23 FUZ23:FVD23 GEV23:GEZ23 GOR23:GOV23 GYN23:GYR23 HIJ23:HIN23 HSF23:HSJ23 ICB23:ICF23 ILX23:IMB23 IVT23:IVX23 JFP23:JFT23 JPL23:JPP23 JZH23:JZL23 KJD23:KJH23 KSZ23:KTD23 LCV23:LCZ23 LMR23:LMV23 LWN23:LWR23 MGJ23:MGN23 MQF23:MQJ23 NAB23:NAF23 NJX23:NKB23 NTT23:NTX23 ODP23:ODT23 ONL23:ONP23 OXH23:OXL23 PHD23:PHH23 PQZ23:PRD23 QAV23:QAZ23 QKR23:QKV23 QUN23:QUR23 REJ23:REN23 ROF23:ROJ23 RYB23:RYF23 SHX23:SIB23 SRT23:SRX23 TBP23:TBT23 TLL23:TLP23 TVH23:TVL23 UFD23:UFH23 UOZ23:UPD23 UYV23:UYZ23 VIR23:VIV23 VSN23:VSR23 WCJ23:WCN23 WMF23:WMJ23 WWB23:WWF23 T65559:X65559 JP65559:JT65559 TL65559:TP65559 ADH65559:ADL65559 AND65559:ANH65559 AWZ65559:AXD65559 BGV65559:BGZ65559 BQR65559:BQV65559 CAN65559:CAR65559 CKJ65559:CKN65559 CUF65559:CUJ65559 DEB65559:DEF65559 DNX65559:DOB65559 DXT65559:DXX65559 EHP65559:EHT65559 ERL65559:ERP65559 FBH65559:FBL65559 FLD65559:FLH65559 FUZ65559:FVD65559 GEV65559:GEZ65559 GOR65559:GOV65559 GYN65559:GYR65559 HIJ65559:HIN65559 HSF65559:HSJ65559 ICB65559:ICF65559 ILX65559:IMB65559 IVT65559:IVX65559 JFP65559:JFT65559 JPL65559:JPP65559 JZH65559:JZL65559 KJD65559:KJH65559 KSZ65559:KTD65559 LCV65559:LCZ65559 LMR65559:LMV65559 LWN65559:LWR65559 MGJ65559:MGN65559 MQF65559:MQJ65559 NAB65559:NAF65559 NJX65559:NKB65559 NTT65559:NTX65559 ODP65559:ODT65559 ONL65559:ONP65559 OXH65559:OXL65559 PHD65559:PHH65559 PQZ65559:PRD65559 QAV65559:QAZ65559 QKR65559:QKV65559 QUN65559:QUR65559 REJ65559:REN65559 ROF65559:ROJ65559 RYB65559:RYF65559 SHX65559:SIB65559 SRT65559:SRX65559 TBP65559:TBT65559 TLL65559:TLP65559 TVH65559:TVL65559 UFD65559:UFH65559 UOZ65559:UPD65559 UYV65559:UYZ65559 VIR65559:VIV65559 VSN65559:VSR65559 WCJ65559:WCN65559 WMF65559:WMJ65559 WWB65559:WWF65559 T131095:X131095 JP131095:JT131095 TL131095:TP131095 ADH131095:ADL131095 AND131095:ANH131095 AWZ131095:AXD131095 BGV131095:BGZ131095 BQR131095:BQV131095 CAN131095:CAR131095 CKJ131095:CKN131095 CUF131095:CUJ131095 DEB131095:DEF131095 DNX131095:DOB131095 DXT131095:DXX131095 EHP131095:EHT131095 ERL131095:ERP131095 FBH131095:FBL131095 FLD131095:FLH131095 FUZ131095:FVD131095 GEV131095:GEZ131095 GOR131095:GOV131095 GYN131095:GYR131095 HIJ131095:HIN131095 HSF131095:HSJ131095 ICB131095:ICF131095 ILX131095:IMB131095 IVT131095:IVX131095 JFP131095:JFT131095 JPL131095:JPP131095 JZH131095:JZL131095 KJD131095:KJH131095 KSZ131095:KTD131095 LCV131095:LCZ131095 LMR131095:LMV131095 LWN131095:LWR131095 MGJ131095:MGN131095 MQF131095:MQJ131095 NAB131095:NAF131095 NJX131095:NKB131095 NTT131095:NTX131095 ODP131095:ODT131095 ONL131095:ONP131095 OXH131095:OXL131095 PHD131095:PHH131095 PQZ131095:PRD131095 QAV131095:QAZ131095 QKR131095:QKV131095 QUN131095:QUR131095 REJ131095:REN131095 ROF131095:ROJ131095 RYB131095:RYF131095 SHX131095:SIB131095 SRT131095:SRX131095 TBP131095:TBT131095 TLL131095:TLP131095 TVH131095:TVL131095 UFD131095:UFH131095 UOZ131095:UPD131095 UYV131095:UYZ131095 VIR131095:VIV131095 VSN131095:VSR131095 WCJ131095:WCN131095 WMF131095:WMJ131095 WWB131095:WWF131095 T196631:X196631 JP196631:JT196631 TL196631:TP196631 ADH196631:ADL196631 AND196631:ANH196631 AWZ196631:AXD196631 BGV196631:BGZ196631 BQR196631:BQV196631 CAN196631:CAR196631 CKJ196631:CKN196631 CUF196631:CUJ196631 DEB196631:DEF196631 DNX196631:DOB196631 DXT196631:DXX196631 EHP196631:EHT196631 ERL196631:ERP196631 FBH196631:FBL196631 FLD196631:FLH196631 FUZ196631:FVD196631 GEV196631:GEZ196631 GOR196631:GOV196631 GYN196631:GYR196631 HIJ196631:HIN196631 HSF196631:HSJ196631 ICB196631:ICF196631 ILX196631:IMB196631 IVT196631:IVX196631 JFP196631:JFT196631 JPL196631:JPP196631 JZH196631:JZL196631 KJD196631:KJH196631 KSZ196631:KTD196631 LCV196631:LCZ196631 LMR196631:LMV196631 LWN196631:LWR196631 MGJ196631:MGN196631 MQF196631:MQJ196631 NAB196631:NAF196631 NJX196631:NKB196631 NTT196631:NTX196631 ODP196631:ODT196631 ONL196631:ONP196631 OXH196631:OXL196631 PHD196631:PHH196631 PQZ196631:PRD196631 QAV196631:QAZ196631 QKR196631:QKV196631 QUN196631:QUR196631 REJ196631:REN196631 ROF196631:ROJ196631 RYB196631:RYF196631 SHX196631:SIB196631 SRT196631:SRX196631 TBP196631:TBT196631 TLL196631:TLP196631 TVH196631:TVL196631 UFD196631:UFH196631 UOZ196631:UPD196631 UYV196631:UYZ196631 VIR196631:VIV196631 VSN196631:VSR196631 WCJ196631:WCN196631 WMF196631:WMJ196631 WWB196631:WWF196631 T262167:X262167 JP262167:JT262167 TL262167:TP262167 ADH262167:ADL262167 AND262167:ANH262167 AWZ262167:AXD262167 BGV262167:BGZ262167 BQR262167:BQV262167 CAN262167:CAR262167 CKJ262167:CKN262167 CUF262167:CUJ262167 DEB262167:DEF262167 DNX262167:DOB262167 DXT262167:DXX262167 EHP262167:EHT262167 ERL262167:ERP262167 FBH262167:FBL262167 FLD262167:FLH262167 FUZ262167:FVD262167 GEV262167:GEZ262167 GOR262167:GOV262167 GYN262167:GYR262167 HIJ262167:HIN262167 HSF262167:HSJ262167 ICB262167:ICF262167 ILX262167:IMB262167 IVT262167:IVX262167 JFP262167:JFT262167 JPL262167:JPP262167 JZH262167:JZL262167 KJD262167:KJH262167 KSZ262167:KTD262167 LCV262167:LCZ262167 LMR262167:LMV262167 LWN262167:LWR262167 MGJ262167:MGN262167 MQF262167:MQJ262167 NAB262167:NAF262167 NJX262167:NKB262167 NTT262167:NTX262167 ODP262167:ODT262167 ONL262167:ONP262167 OXH262167:OXL262167 PHD262167:PHH262167 PQZ262167:PRD262167 QAV262167:QAZ262167 QKR262167:QKV262167 QUN262167:QUR262167 REJ262167:REN262167 ROF262167:ROJ262167 RYB262167:RYF262167 SHX262167:SIB262167 SRT262167:SRX262167 TBP262167:TBT262167 TLL262167:TLP262167 TVH262167:TVL262167 UFD262167:UFH262167 UOZ262167:UPD262167 UYV262167:UYZ262167 VIR262167:VIV262167 VSN262167:VSR262167 WCJ262167:WCN262167 WMF262167:WMJ262167 WWB262167:WWF262167 T327703:X327703 JP327703:JT327703 TL327703:TP327703 ADH327703:ADL327703 AND327703:ANH327703 AWZ327703:AXD327703 BGV327703:BGZ327703 BQR327703:BQV327703 CAN327703:CAR327703 CKJ327703:CKN327703 CUF327703:CUJ327703 DEB327703:DEF327703 DNX327703:DOB327703 DXT327703:DXX327703 EHP327703:EHT327703 ERL327703:ERP327703 FBH327703:FBL327703 FLD327703:FLH327703 FUZ327703:FVD327703 GEV327703:GEZ327703 GOR327703:GOV327703 GYN327703:GYR327703 HIJ327703:HIN327703 HSF327703:HSJ327703 ICB327703:ICF327703 ILX327703:IMB327703 IVT327703:IVX327703 JFP327703:JFT327703 JPL327703:JPP327703 JZH327703:JZL327703 KJD327703:KJH327703 KSZ327703:KTD327703 LCV327703:LCZ327703 LMR327703:LMV327703 LWN327703:LWR327703 MGJ327703:MGN327703 MQF327703:MQJ327703 NAB327703:NAF327703 NJX327703:NKB327703 NTT327703:NTX327703 ODP327703:ODT327703 ONL327703:ONP327703 OXH327703:OXL327703 PHD327703:PHH327703 PQZ327703:PRD327703 QAV327703:QAZ327703 QKR327703:QKV327703 QUN327703:QUR327703 REJ327703:REN327703 ROF327703:ROJ327703 RYB327703:RYF327703 SHX327703:SIB327703 SRT327703:SRX327703 TBP327703:TBT327703 TLL327703:TLP327703 TVH327703:TVL327703 UFD327703:UFH327703 UOZ327703:UPD327703 UYV327703:UYZ327703 VIR327703:VIV327703 VSN327703:VSR327703 WCJ327703:WCN327703 WMF327703:WMJ327703 WWB327703:WWF327703 T393239:X393239 JP393239:JT393239 TL393239:TP393239 ADH393239:ADL393239 AND393239:ANH393239 AWZ393239:AXD393239 BGV393239:BGZ393239 BQR393239:BQV393239 CAN393239:CAR393239 CKJ393239:CKN393239 CUF393239:CUJ393239 DEB393239:DEF393239 DNX393239:DOB393239 DXT393239:DXX393239 EHP393239:EHT393239 ERL393239:ERP393239 FBH393239:FBL393239 FLD393239:FLH393239 FUZ393239:FVD393239 GEV393239:GEZ393239 GOR393239:GOV393239 GYN393239:GYR393239 HIJ393239:HIN393239 HSF393239:HSJ393239 ICB393239:ICF393239 ILX393239:IMB393239 IVT393239:IVX393239 JFP393239:JFT393239 JPL393239:JPP393239 JZH393239:JZL393239 KJD393239:KJH393239 KSZ393239:KTD393239 LCV393239:LCZ393239 LMR393239:LMV393239 LWN393239:LWR393239 MGJ393239:MGN393239 MQF393239:MQJ393239 NAB393239:NAF393239 NJX393239:NKB393239 NTT393239:NTX393239 ODP393239:ODT393239 ONL393239:ONP393239 OXH393239:OXL393239 PHD393239:PHH393239 PQZ393239:PRD393239 QAV393239:QAZ393239 QKR393239:QKV393239 QUN393239:QUR393239 REJ393239:REN393239 ROF393239:ROJ393239 RYB393239:RYF393239 SHX393239:SIB393239 SRT393239:SRX393239 TBP393239:TBT393239 TLL393239:TLP393239 TVH393239:TVL393239 UFD393239:UFH393239 UOZ393239:UPD393239 UYV393239:UYZ393239 VIR393239:VIV393239 VSN393239:VSR393239 WCJ393239:WCN393239 WMF393239:WMJ393239 WWB393239:WWF393239 T458775:X458775 JP458775:JT458775 TL458775:TP458775 ADH458775:ADL458775 AND458775:ANH458775 AWZ458775:AXD458775 BGV458775:BGZ458775 BQR458775:BQV458775 CAN458775:CAR458775 CKJ458775:CKN458775 CUF458775:CUJ458775 DEB458775:DEF458775 DNX458775:DOB458775 DXT458775:DXX458775 EHP458775:EHT458775 ERL458775:ERP458775 FBH458775:FBL458775 FLD458775:FLH458775 FUZ458775:FVD458775 GEV458775:GEZ458775 GOR458775:GOV458775 GYN458775:GYR458775 HIJ458775:HIN458775 HSF458775:HSJ458775 ICB458775:ICF458775 ILX458775:IMB458775 IVT458775:IVX458775 JFP458775:JFT458775 JPL458775:JPP458775 JZH458775:JZL458775 KJD458775:KJH458775 KSZ458775:KTD458775 LCV458775:LCZ458775 LMR458775:LMV458775 LWN458775:LWR458775 MGJ458775:MGN458775 MQF458775:MQJ458775 NAB458775:NAF458775 NJX458775:NKB458775 NTT458775:NTX458775 ODP458775:ODT458775 ONL458775:ONP458775 OXH458775:OXL458775 PHD458775:PHH458775 PQZ458775:PRD458775 QAV458775:QAZ458775 QKR458775:QKV458775 QUN458775:QUR458775 REJ458775:REN458775 ROF458775:ROJ458775 RYB458775:RYF458775 SHX458775:SIB458775 SRT458775:SRX458775 TBP458775:TBT458775 TLL458775:TLP458775 TVH458775:TVL458775 UFD458775:UFH458775 UOZ458775:UPD458775 UYV458775:UYZ458775 VIR458775:VIV458775 VSN458775:VSR458775 WCJ458775:WCN458775 WMF458775:WMJ458775 WWB458775:WWF458775 T524311:X524311 JP524311:JT524311 TL524311:TP524311 ADH524311:ADL524311 AND524311:ANH524311 AWZ524311:AXD524311 BGV524311:BGZ524311 BQR524311:BQV524311 CAN524311:CAR524311 CKJ524311:CKN524311 CUF524311:CUJ524311 DEB524311:DEF524311 DNX524311:DOB524311 DXT524311:DXX524311 EHP524311:EHT524311 ERL524311:ERP524311 FBH524311:FBL524311 FLD524311:FLH524311 FUZ524311:FVD524311 GEV524311:GEZ524311 GOR524311:GOV524311 GYN524311:GYR524311 HIJ524311:HIN524311 HSF524311:HSJ524311 ICB524311:ICF524311 ILX524311:IMB524311 IVT524311:IVX524311 JFP524311:JFT524311 JPL524311:JPP524311 JZH524311:JZL524311 KJD524311:KJH524311 KSZ524311:KTD524311 LCV524311:LCZ524311 LMR524311:LMV524311 LWN524311:LWR524311 MGJ524311:MGN524311 MQF524311:MQJ524311 NAB524311:NAF524311 NJX524311:NKB524311 NTT524311:NTX524311 ODP524311:ODT524311 ONL524311:ONP524311 OXH524311:OXL524311 PHD524311:PHH524311 PQZ524311:PRD524311 QAV524311:QAZ524311 QKR524311:QKV524311 QUN524311:QUR524311 REJ524311:REN524311 ROF524311:ROJ524311 RYB524311:RYF524311 SHX524311:SIB524311 SRT524311:SRX524311 TBP524311:TBT524311 TLL524311:TLP524311 TVH524311:TVL524311 UFD524311:UFH524311 UOZ524311:UPD524311 UYV524311:UYZ524311 VIR524311:VIV524311 VSN524311:VSR524311 WCJ524311:WCN524311 WMF524311:WMJ524311 WWB524311:WWF524311 T589847:X589847 JP589847:JT589847 TL589847:TP589847 ADH589847:ADL589847 AND589847:ANH589847 AWZ589847:AXD589847 BGV589847:BGZ589847 BQR589847:BQV589847 CAN589847:CAR589847 CKJ589847:CKN589847 CUF589847:CUJ589847 DEB589847:DEF589847 DNX589847:DOB589847 DXT589847:DXX589847 EHP589847:EHT589847 ERL589847:ERP589847 FBH589847:FBL589847 FLD589847:FLH589847 FUZ589847:FVD589847 GEV589847:GEZ589847 GOR589847:GOV589847 GYN589847:GYR589847 HIJ589847:HIN589847 HSF589847:HSJ589847 ICB589847:ICF589847 ILX589847:IMB589847 IVT589847:IVX589847 JFP589847:JFT589847 JPL589847:JPP589847 JZH589847:JZL589847 KJD589847:KJH589847 KSZ589847:KTD589847 LCV589847:LCZ589847 LMR589847:LMV589847 LWN589847:LWR589847 MGJ589847:MGN589847 MQF589847:MQJ589847 NAB589847:NAF589847 NJX589847:NKB589847 NTT589847:NTX589847 ODP589847:ODT589847 ONL589847:ONP589847 OXH589847:OXL589847 PHD589847:PHH589847 PQZ589847:PRD589847 QAV589847:QAZ589847 QKR589847:QKV589847 QUN589847:QUR589847 REJ589847:REN589847 ROF589847:ROJ589847 RYB589847:RYF589847 SHX589847:SIB589847 SRT589847:SRX589847 TBP589847:TBT589847 TLL589847:TLP589847 TVH589847:TVL589847 UFD589847:UFH589847 UOZ589847:UPD589847 UYV589847:UYZ589847 VIR589847:VIV589847 VSN589847:VSR589847 WCJ589847:WCN589847 WMF589847:WMJ589847 WWB589847:WWF589847 T655383:X655383 JP655383:JT655383 TL655383:TP655383 ADH655383:ADL655383 AND655383:ANH655383 AWZ655383:AXD655383 BGV655383:BGZ655383 BQR655383:BQV655383 CAN655383:CAR655383 CKJ655383:CKN655383 CUF655383:CUJ655383 DEB655383:DEF655383 DNX655383:DOB655383 DXT655383:DXX655383 EHP655383:EHT655383 ERL655383:ERP655383 FBH655383:FBL655383 FLD655383:FLH655383 FUZ655383:FVD655383 GEV655383:GEZ655383 GOR655383:GOV655383 GYN655383:GYR655383 HIJ655383:HIN655383 HSF655383:HSJ655383 ICB655383:ICF655383 ILX655383:IMB655383 IVT655383:IVX655383 JFP655383:JFT655383 JPL655383:JPP655383 JZH655383:JZL655383 KJD655383:KJH655383 KSZ655383:KTD655383 LCV655383:LCZ655383 LMR655383:LMV655383 LWN655383:LWR655383 MGJ655383:MGN655383 MQF655383:MQJ655383 NAB655383:NAF655383 NJX655383:NKB655383 NTT655383:NTX655383 ODP655383:ODT655383 ONL655383:ONP655383 OXH655383:OXL655383 PHD655383:PHH655383 PQZ655383:PRD655383 QAV655383:QAZ655383 QKR655383:QKV655383 QUN655383:QUR655383 REJ655383:REN655383 ROF655383:ROJ655383 RYB655383:RYF655383 SHX655383:SIB655383 SRT655383:SRX655383 TBP655383:TBT655383 TLL655383:TLP655383 TVH655383:TVL655383 UFD655383:UFH655383 UOZ655383:UPD655383 UYV655383:UYZ655383 VIR655383:VIV655383 VSN655383:VSR655383 WCJ655383:WCN655383 WMF655383:WMJ655383 WWB655383:WWF655383 T720919:X720919 JP720919:JT720919 TL720919:TP720919 ADH720919:ADL720919 AND720919:ANH720919 AWZ720919:AXD720919 BGV720919:BGZ720919 BQR720919:BQV720919 CAN720919:CAR720919 CKJ720919:CKN720919 CUF720919:CUJ720919 DEB720919:DEF720919 DNX720919:DOB720919 DXT720919:DXX720919 EHP720919:EHT720919 ERL720919:ERP720919 FBH720919:FBL720919 FLD720919:FLH720919 FUZ720919:FVD720919 GEV720919:GEZ720919 GOR720919:GOV720919 GYN720919:GYR720919 HIJ720919:HIN720919 HSF720919:HSJ720919 ICB720919:ICF720919 ILX720919:IMB720919 IVT720919:IVX720919 JFP720919:JFT720919 JPL720919:JPP720919 JZH720919:JZL720919 KJD720919:KJH720919 KSZ720919:KTD720919 LCV720919:LCZ720919 LMR720919:LMV720919 LWN720919:LWR720919 MGJ720919:MGN720919 MQF720919:MQJ720919 NAB720919:NAF720919 NJX720919:NKB720919 NTT720919:NTX720919 ODP720919:ODT720919 ONL720919:ONP720919 OXH720919:OXL720919 PHD720919:PHH720919 PQZ720919:PRD720919 QAV720919:QAZ720919 QKR720919:QKV720919 QUN720919:QUR720919 REJ720919:REN720919 ROF720919:ROJ720919 RYB720919:RYF720919 SHX720919:SIB720919 SRT720919:SRX720919 TBP720919:TBT720919 TLL720919:TLP720919 TVH720919:TVL720919 UFD720919:UFH720919 UOZ720919:UPD720919 UYV720919:UYZ720919 VIR720919:VIV720919 VSN720919:VSR720919 WCJ720919:WCN720919 WMF720919:WMJ720919 WWB720919:WWF720919 T786455:X786455 JP786455:JT786455 TL786455:TP786455 ADH786455:ADL786455 AND786455:ANH786455 AWZ786455:AXD786455 BGV786455:BGZ786455 BQR786455:BQV786455 CAN786455:CAR786455 CKJ786455:CKN786455 CUF786455:CUJ786455 DEB786455:DEF786455 DNX786455:DOB786455 DXT786455:DXX786455 EHP786455:EHT786455 ERL786455:ERP786455 FBH786455:FBL786455 FLD786455:FLH786455 FUZ786455:FVD786455 GEV786455:GEZ786455 GOR786455:GOV786455 GYN786455:GYR786455 HIJ786455:HIN786455 HSF786455:HSJ786455 ICB786455:ICF786455 ILX786455:IMB786455 IVT786455:IVX786455 JFP786455:JFT786455 JPL786455:JPP786455 JZH786455:JZL786455 KJD786455:KJH786455 KSZ786455:KTD786455 LCV786455:LCZ786455 LMR786455:LMV786455 LWN786455:LWR786455 MGJ786455:MGN786455 MQF786455:MQJ786455 NAB786455:NAF786455 NJX786455:NKB786455 NTT786455:NTX786455 ODP786455:ODT786455 ONL786455:ONP786455 OXH786455:OXL786455 PHD786455:PHH786455 PQZ786455:PRD786455 QAV786455:QAZ786455 QKR786455:QKV786455 QUN786455:QUR786455 REJ786455:REN786455 ROF786455:ROJ786455 RYB786455:RYF786455 SHX786455:SIB786455 SRT786455:SRX786455 TBP786455:TBT786455 TLL786455:TLP786455 TVH786455:TVL786455 UFD786455:UFH786455 UOZ786455:UPD786455 UYV786455:UYZ786455 VIR786455:VIV786455 VSN786455:VSR786455 WCJ786455:WCN786455 WMF786455:WMJ786455 WWB786455:WWF786455 T851991:X851991 JP851991:JT851991 TL851991:TP851991 ADH851991:ADL851991 AND851991:ANH851991 AWZ851991:AXD851991 BGV851991:BGZ851991 BQR851991:BQV851991 CAN851991:CAR851991 CKJ851991:CKN851991 CUF851991:CUJ851991 DEB851991:DEF851991 DNX851991:DOB851991 DXT851991:DXX851991 EHP851991:EHT851991 ERL851991:ERP851991 FBH851991:FBL851991 FLD851991:FLH851991 FUZ851991:FVD851991 GEV851991:GEZ851991 GOR851991:GOV851991 GYN851991:GYR851991 HIJ851991:HIN851991 HSF851991:HSJ851991 ICB851991:ICF851991 ILX851991:IMB851991 IVT851991:IVX851991 JFP851991:JFT851991 JPL851991:JPP851991 JZH851991:JZL851991 KJD851991:KJH851991 KSZ851991:KTD851991 LCV851991:LCZ851991 LMR851991:LMV851991 LWN851991:LWR851991 MGJ851991:MGN851991 MQF851991:MQJ851991 NAB851991:NAF851991 NJX851991:NKB851991 NTT851991:NTX851991 ODP851991:ODT851991 ONL851991:ONP851991 OXH851991:OXL851991 PHD851991:PHH851991 PQZ851991:PRD851991 QAV851991:QAZ851991 QKR851991:QKV851991 QUN851991:QUR851991 REJ851991:REN851991 ROF851991:ROJ851991 RYB851991:RYF851991 SHX851991:SIB851991 SRT851991:SRX851991 TBP851991:TBT851991 TLL851991:TLP851991 TVH851991:TVL851991 UFD851991:UFH851991 UOZ851991:UPD851991 UYV851991:UYZ851991 VIR851991:VIV851991 VSN851991:VSR851991 WCJ851991:WCN851991 WMF851991:WMJ851991 WWB851991:WWF851991 T917527:X917527 JP917527:JT917527 TL917527:TP917527 ADH917527:ADL917527 AND917527:ANH917527 AWZ917527:AXD917527 BGV917527:BGZ917527 BQR917527:BQV917527 CAN917527:CAR917527 CKJ917527:CKN917527 CUF917527:CUJ917527 DEB917527:DEF917527 DNX917527:DOB917527 DXT917527:DXX917527 EHP917527:EHT917527 ERL917527:ERP917527 FBH917527:FBL917527 FLD917527:FLH917527 FUZ917527:FVD917527 GEV917527:GEZ917527 GOR917527:GOV917527 GYN917527:GYR917527 HIJ917527:HIN917527 HSF917527:HSJ917527 ICB917527:ICF917527 ILX917527:IMB917527 IVT917527:IVX917527 JFP917527:JFT917527 JPL917527:JPP917527 JZH917527:JZL917527 KJD917527:KJH917527 KSZ917527:KTD917527 LCV917527:LCZ917527 LMR917527:LMV917527 LWN917527:LWR917527 MGJ917527:MGN917527 MQF917527:MQJ917527 NAB917527:NAF917527 NJX917527:NKB917527 NTT917527:NTX917527 ODP917527:ODT917527 ONL917527:ONP917527 OXH917527:OXL917527 PHD917527:PHH917527 PQZ917527:PRD917527 QAV917527:QAZ917527 QKR917527:QKV917527 QUN917527:QUR917527 REJ917527:REN917527 ROF917527:ROJ917527 RYB917527:RYF917527 SHX917527:SIB917527 SRT917527:SRX917527 TBP917527:TBT917527 TLL917527:TLP917527 TVH917527:TVL917527 UFD917527:UFH917527 UOZ917527:UPD917527 UYV917527:UYZ917527 VIR917527:VIV917527 VSN917527:VSR917527 WCJ917527:WCN917527 WMF917527:WMJ917527 WWB917527:WWF917527 T983063:X983063 JP983063:JT983063 TL983063:TP983063 ADH983063:ADL983063 AND983063:ANH983063 AWZ983063:AXD983063 BGV983063:BGZ983063 BQR983063:BQV983063 CAN983063:CAR983063 CKJ983063:CKN983063 CUF983063:CUJ983063 DEB983063:DEF983063 DNX983063:DOB983063 DXT983063:DXX983063 EHP983063:EHT983063 ERL983063:ERP983063 FBH983063:FBL983063 FLD983063:FLH983063 FUZ983063:FVD983063 GEV983063:GEZ983063 GOR983063:GOV983063 GYN983063:GYR983063 HIJ983063:HIN983063 HSF983063:HSJ983063 ICB983063:ICF983063 ILX983063:IMB983063 IVT983063:IVX983063 JFP983063:JFT983063 JPL983063:JPP983063 JZH983063:JZL983063 KJD983063:KJH983063 KSZ983063:KTD983063 LCV983063:LCZ983063 LMR983063:LMV983063 LWN983063:LWR983063 MGJ983063:MGN983063 MQF983063:MQJ983063 NAB983063:NAF983063 NJX983063:NKB983063 NTT983063:NTX983063 ODP983063:ODT983063 ONL983063:ONP983063 OXH983063:OXL983063 PHD983063:PHH983063 PQZ983063:PRD983063 QAV983063:QAZ983063 QKR983063:QKV983063 QUN983063:QUR983063 REJ983063:REN983063 ROF983063:ROJ983063 RYB983063:RYF983063 SHX983063:SIB983063 SRT983063:SRX983063 TBP983063:TBT983063 TLL983063:TLP983063 TVH983063:TVL983063 UFD983063:UFH983063 UOZ983063:UPD983063 UYV983063:UYZ983063 VIR983063:VIV983063 VSN983063:VSR983063 WCJ983063:WCN983063 WMF983063:WMJ983063 WWB983063:WWF983063" xr:uid="{156F2120-4E59-45AC-9C16-8B13C3F76A3F}">
      <formula1>"3"</formula1>
    </dataValidation>
    <dataValidation type="list" allowBlank="1" showInputMessage="1" showErrorMessage="1" sqref="P19:Y19 JL19:JU19 TH19:TQ19 ADD19:ADM19 AMZ19:ANI19 AWV19:AXE19 BGR19:BHA19 BQN19:BQW19 CAJ19:CAS19 CKF19:CKO19 CUB19:CUK19 DDX19:DEG19 DNT19:DOC19 DXP19:DXY19 EHL19:EHU19 ERH19:ERQ19 FBD19:FBM19 FKZ19:FLI19 FUV19:FVE19 GER19:GFA19 GON19:GOW19 GYJ19:GYS19 HIF19:HIO19 HSB19:HSK19 IBX19:ICG19 ILT19:IMC19 IVP19:IVY19 JFL19:JFU19 JPH19:JPQ19 JZD19:JZM19 KIZ19:KJI19 KSV19:KTE19 LCR19:LDA19 LMN19:LMW19 LWJ19:LWS19 MGF19:MGO19 MQB19:MQK19 MZX19:NAG19 NJT19:NKC19 NTP19:NTY19 ODL19:ODU19 ONH19:ONQ19 OXD19:OXM19 PGZ19:PHI19 PQV19:PRE19 QAR19:QBA19 QKN19:QKW19 QUJ19:QUS19 REF19:REO19 ROB19:ROK19 RXX19:RYG19 SHT19:SIC19 SRP19:SRY19 TBL19:TBU19 TLH19:TLQ19 TVD19:TVM19 UEZ19:UFI19 UOV19:UPE19 UYR19:UZA19 VIN19:VIW19 VSJ19:VSS19 WCF19:WCO19 WMB19:WMK19 WVX19:WWG19 P65555:Y65555 JL65555:JU65555 TH65555:TQ65555 ADD65555:ADM65555 AMZ65555:ANI65555 AWV65555:AXE65555 BGR65555:BHA65555 BQN65555:BQW65555 CAJ65555:CAS65555 CKF65555:CKO65555 CUB65555:CUK65555 DDX65555:DEG65555 DNT65555:DOC65555 DXP65555:DXY65555 EHL65555:EHU65555 ERH65555:ERQ65555 FBD65555:FBM65555 FKZ65555:FLI65555 FUV65555:FVE65555 GER65555:GFA65555 GON65555:GOW65555 GYJ65555:GYS65555 HIF65555:HIO65555 HSB65555:HSK65555 IBX65555:ICG65555 ILT65555:IMC65555 IVP65555:IVY65555 JFL65555:JFU65555 JPH65555:JPQ65555 JZD65555:JZM65555 KIZ65555:KJI65555 KSV65555:KTE65555 LCR65555:LDA65555 LMN65555:LMW65555 LWJ65555:LWS65555 MGF65555:MGO65555 MQB65555:MQK65555 MZX65555:NAG65555 NJT65555:NKC65555 NTP65555:NTY65555 ODL65555:ODU65555 ONH65555:ONQ65555 OXD65555:OXM65555 PGZ65555:PHI65555 PQV65555:PRE65555 QAR65555:QBA65555 QKN65555:QKW65555 QUJ65555:QUS65555 REF65555:REO65555 ROB65555:ROK65555 RXX65555:RYG65555 SHT65555:SIC65555 SRP65555:SRY65555 TBL65555:TBU65555 TLH65555:TLQ65555 TVD65555:TVM65555 UEZ65555:UFI65555 UOV65555:UPE65555 UYR65555:UZA65555 VIN65555:VIW65555 VSJ65555:VSS65555 WCF65555:WCO65555 WMB65555:WMK65555 WVX65555:WWG65555 P131091:Y131091 JL131091:JU131091 TH131091:TQ131091 ADD131091:ADM131091 AMZ131091:ANI131091 AWV131091:AXE131091 BGR131091:BHA131091 BQN131091:BQW131091 CAJ131091:CAS131091 CKF131091:CKO131091 CUB131091:CUK131091 DDX131091:DEG131091 DNT131091:DOC131091 DXP131091:DXY131091 EHL131091:EHU131091 ERH131091:ERQ131091 FBD131091:FBM131091 FKZ131091:FLI131091 FUV131091:FVE131091 GER131091:GFA131091 GON131091:GOW131091 GYJ131091:GYS131091 HIF131091:HIO131091 HSB131091:HSK131091 IBX131091:ICG131091 ILT131091:IMC131091 IVP131091:IVY131091 JFL131091:JFU131091 JPH131091:JPQ131091 JZD131091:JZM131091 KIZ131091:KJI131091 KSV131091:KTE131091 LCR131091:LDA131091 LMN131091:LMW131091 LWJ131091:LWS131091 MGF131091:MGO131091 MQB131091:MQK131091 MZX131091:NAG131091 NJT131091:NKC131091 NTP131091:NTY131091 ODL131091:ODU131091 ONH131091:ONQ131091 OXD131091:OXM131091 PGZ131091:PHI131091 PQV131091:PRE131091 QAR131091:QBA131091 QKN131091:QKW131091 QUJ131091:QUS131091 REF131091:REO131091 ROB131091:ROK131091 RXX131091:RYG131091 SHT131091:SIC131091 SRP131091:SRY131091 TBL131091:TBU131091 TLH131091:TLQ131091 TVD131091:TVM131091 UEZ131091:UFI131091 UOV131091:UPE131091 UYR131091:UZA131091 VIN131091:VIW131091 VSJ131091:VSS131091 WCF131091:WCO131091 WMB131091:WMK131091 WVX131091:WWG131091 P196627:Y196627 JL196627:JU196627 TH196627:TQ196627 ADD196627:ADM196627 AMZ196627:ANI196627 AWV196627:AXE196627 BGR196627:BHA196627 BQN196627:BQW196627 CAJ196627:CAS196627 CKF196627:CKO196627 CUB196627:CUK196627 DDX196627:DEG196627 DNT196627:DOC196627 DXP196627:DXY196627 EHL196627:EHU196627 ERH196627:ERQ196627 FBD196627:FBM196627 FKZ196627:FLI196627 FUV196627:FVE196627 GER196627:GFA196627 GON196627:GOW196627 GYJ196627:GYS196627 HIF196627:HIO196627 HSB196627:HSK196627 IBX196627:ICG196627 ILT196627:IMC196627 IVP196627:IVY196627 JFL196627:JFU196627 JPH196627:JPQ196627 JZD196627:JZM196627 KIZ196627:KJI196627 KSV196627:KTE196627 LCR196627:LDA196627 LMN196627:LMW196627 LWJ196627:LWS196627 MGF196627:MGO196627 MQB196627:MQK196627 MZX196627:NAG196627 NJT196627:NKC196627 NTP196627:NTY196627 ODL196627:ODU196627 ONH196627:ONQ196627 OXD196627:OXM196627 PGZ196627:PHI196627 PQV196627:PRE196627 QAR196627:QBA196627 QKN196627:QKW196627 QUJ196627:QUS196627 REF196627:REO196627 ROB196627:ROK196627 RXX196627:RYG196627 SHT196627:SIC196627 SRP196627:SRY196627 TBL196627:TBU196627 TLH196627:TLQ196627 TVD196627:TVM196627 UEZ196627:UFI196627 UOV196627:UPE196627 UYR196627:UZA196627 VIN196627:VIW196627 VSJ196627:VSS196627 WCF196627:WCO196627 WMB196627:WMK196627 WVX196627:WWG196627 P262163:Y262163 JL262163:JU262163 TH262163:TQ262163 ADD262163:ADM262163 AMZ262163:ANI262163 AWV262163:AXE262163 BGR262163:BHA262163 BQN262163:BQW262163 CAJ262163:CAS262163 CKF262163:CKO262163 CUB262163:CUK262163 DDX262163:DEG262163 DNT262163:DOC262163 DXP262163:DXY262163 EHL262163:EHU262163 ERH262163:ERQ262163 FBD262163:FBM262163 FKZ262163:FLI262163 FUV262163:FVE262163 GER262163:GFA262163 GON262163:GOW262163 GYJ262163:GYS262163 HIF262163:HIO262163 HSB262163:HSK262163 IBX262163:ICG262163 ILT262163:IMC262163 IVP262163:IVY262163 JFL262163:JFU262163 JPH262163:JPQ262163 JZD262163:JZM262163 KIZ262163:KJI262163 KSV262163:KTE262163 LCR262163:LDA262163 LMN262163:LMW262163 LWJ262163:LWS262163 MGF262163:MGO262163 MQB262163:MQK262163 MZX262163:NAG262163 NJT262163:NKC262163 NTP262163:NTY262163 ODL262163:ODU262163 ONH262163:ONQ262163 OXD262163:OXM262163 PGZ262163:PHI262163 PQV262163:PRE262163 QAR262163:QBA262163 QKN262163:QKW262163 QUJ262163:QUS262163 REF262163:REO262163 ROB262163:ROK262163 RXX262163:RYG262163 SHT262163:SIC262163 SRP262163:SRY262163 TBL262163:TBU262163 TLH262163:TLQ262163 TVD262163:TVM262163 UEZ262163:UFI262163 UOV262163:UPE262163 UYR262163:UZA262163 VIN262163:VIW262163 VSJ262163:VSS262163 WCF262163:WCO262163 WMB262163:WMK262163 WVX262163:WWG262163 P327699:Y327699 JL327699:JU327699 TH327699:TQ327699 ADD327699:ADM327699 AMZ327699:ANI327699 AWV327699:AXE327699 BGR327699:BHA327699 BQN327699:BQW327699 CAJ327699:CAS327699 CKF327699:CKO327699 CUB327699:CUK327699 DDX327699:DEG327699 DNT327699:DOC327699 DXP327699:DXY327699 EHL327699:EHU327699 ERH327699:ERQ327699 FBD327699:FBM327699 FKZ327699:FLI327699 FUV327699:FVE327699 GER327699:GFA327699 GON327699:GOW327699 GYJ327699:GYS327699 HIF327699:HIO327699 HSB327699:HSK327699 IBX327699:ICG327699 ILT327699:IMC327699 IVP327699:IVY327699 JFL327699:JFU327699 JPH327699:JPQ327699 JZD327699:JZM327699 KIZ327699:KJI327699 KSV327699:KTE327699 LCR327699:LDA327699 LMN327699:LMW327699 LWJ327699:LWS327699 MGF327699:MGO327699 MQB327699:MQK327699 MZX327699:NAG327699 NJT327699:NKC327699 NTP327699:NTY327699 ODL327699:ODU327699 ONH327699:ONQ327699 OXD327699:OXM327699 PGZ327699:PHI327699 PQV327699:PRE327699 QAR327699:QBA327699 QKN327699:QKW327699 QUJ327699:QUS327699 REF327699:REO327699 ROB327699:ROK327699 RXX327699:RYG327699 SHT327699:SIC327699 SRP327699:SRY327699 TBL327699:TBU327699 TLH327699:TLQ327699 TVD327699:TVM327699 UEZ327699:UFI327699 UOV327699:UPE327699 UYR327699:UZA327699 VIN327699:VIW327699 VSJ327699:VSS327699 WCF327699:WCO327699 WMB327699:WMK327699 WVX327699:WWG327699 P393235:Y393235 JL393235:JU393235 TH393235:TQ393235 ADD393235:ADM393235 AMZ393235:ANI393235 AWV393235:AXE393235 BGR393235:BHA393235 BQN393235:BQW393235 CAJ393235:CAS393235 CKF393235:CKO393235 CUB393235:CUK393235 DDX393235:DEG393235 DNT393235:DOC393235 DXP393235:DXY393235 EHL393235:EHU393235 ERH393235:ERQ393235 FBD393235:FBM393235 FKZ393235:FLI393235 FUV393235:FVE393235 GER393235:GFA393235 GON393235:GOW393235 GYJ393235:GYS393235 HIF393235:HIO393235 HSB393235:HSK393235 IBX393235:ICG393235 ILT393235:IMC393235 IVP393235:IVY393235 JFL393235:JFU393235 JPH393235:JPQ393235 JZD393235:JZM393235 KIZ393235:KJI393235 KSV393235:KTE393235 LCR393235:LDA393235 LMN393235:LMW393235 LWJ393235:LWS393235 MGF393235:MGO393235 MQB393235:MQK393235 MZX393235:NAG393235 NJT393235:NKC393235 NTP393235:NTY393235 ODL393235:ODU393235 ONH393235:ONQ393235 OXD393235:OXM393235 PGZ393235:PHI393235 PQV393235:PRE393235 QAR393235:QBA393235 QKN393235:QKW393235 QUJ393235:QUS393235 REF393235:REO393235 ROB393235:ROK393235 RXX393235:RYG393235 SHT393235:SIC393235 SRP393235:SRY393235 TBL393235:TBU393235 TLH393235:TLQ393235 TVD393235:TVM393235 UEZ393235:UFI393235 UOV393235:UPE393235 UYR393235:UZA393235 VIN393235:VIW393235 VSJ393235:VSS393235 WCF393235:WCO393235 WMB393235:WMK393235 WVX393235:WWG393235 P458771:Y458771 JL458771:JU458771 TH458771:TQ458771 ADD458771:ADM458771 AMZ458771:ANI458771 AWV458771:AXE458771 BGR458771:BHA458771 BQN458771:BQW458771 CAJ458771:CAS458771 CKF458771:CKO458771 CUB458771:CUK458771 DDX458771:DEG458771 DNT458771:DOC458771 DXP458771:DXY458771 EHL458771:EHU458771 ERH458771:ERQ458771 FBD458771:FBM458771 FKZ458771:FLI458771 FUV458771:FVE458771 GER458771:GFA458771 GON458771:GOW458771 GYJ458771:GYS458771 HIF458771:HIO458771 HSB458771:HSK458771 IBX458771:ICG458771 ILT458771:IMC458771 IVP458771:IVY458771 JFL458771:JFU458771 JPH458771:JPQ458771 JZD458771:JZM458771 KIZ458771:KJI458771 KSV458771:KTE458771 LCR458771:LDA458771 LMN458771:LMW458771 LWJ458771:LWS458771 MGF458771:MGO458771 MQB458771:MQK458771 MZX458771:NAG458771 NJT458771:NKC458771 NTP458771:NTY458771 ODL458771:ODU458771 ONH458771:ONQ458771 OXD458771:OXM458771 PGZ458771:PHI458771 PQV458771:PRE458771 QAR458771:QBA458771 QKN458771:QKW458771 QUJ458771:QUS458771 REF458771:REO458771 ROB458771:ROK458771 RXX458771:RYG458771 SHT458771:SIC458771 SRP458771:SRY458771 TBL458771:TBU458771 TLH458771:TLQ458771 TVD458771:TVM458771 UEZ458771:UFI458771 UOV458771:UPE458771 UYR458771:UZA458771 VIN458771:VIW458771 VSJ458771:VSS458771 WCF458771:WCO458771 WMB458771:WMK458771 WVX458771:WWG458771 P524307:Y524307 JL524307:JU524307 TH524307:TQ524307 ADD524307:ADM524307 AMZ524307:ANI524307 AWV524307:AXE524307 BGR524307:BHA524307 BQN524307:BQW524307 CAJ524307:CAS524307 CKF524307:CKO524307 CUB524307:CUK524307 DDX524307:DEG524307 DNT524307:DOC524307 DXP524307:DXY524307 EHL524307:EHU524307 ERH524307:ERQ524307 FBD524307:FBM524307 FKZ524307:FLI524307 FUV524307:FVE524307 GER524307:GFA524307 GON524307:GOW524307 GYJ524307:GYS524307 HIF524307:HIO524307 HSB524307:HSK524307 IBX524307:ICG524307 ILT524307:IMC524307 IVP524307:IVY524307 JFL524307:JFU524307 JPH524307:JPQ524307 JZD524307:JZM524307 KIZ524307:KJI524307 KSV524307:KTE524307 LCR524307:LDA524307 LMN524307:LMW524307 LWJ524307:LWS524307 MGF524307:MGO524307 MQB524307:MQK524307 MZX524307:NAG524307 NJT524307:NKC524307 NTP524307:NTY524307 ODL524307:ODU524307 ONH524307:ONQ524307 OXD524307:OXM524307 PGZ524307:PHI524307 PQV524307:PRE524307 QAR524307:QBA524307 QKN524307:QKW524307 QUJ524307:QUS524307 REF524307:REO524307 ROB524307:ROK524307 RXX524307:RYG524307 SHT524307:SIC524307 SRP524307:SRY524307 TBL524307:TBU524307 TLH524307:TLQ524307 TVD524307:TVM524307 UEZ524307:UFI524307 UOV524307:UPE524307 UYR524307:UZA524307 VIN524307:VIW524307 VSJ524307:VSS524307 WCF524307:WCO524307 WMB524307:WMK524307 WVX524307:WWG524307 P589843:Y589843 JL589843:JU589843 TH589843:TQ589843 ADD589843:ADM589843 AMZ589843:ANI589843 AWV589843:AXE589843 BGR589843:BHA589843 BQN589843:BQW589843 CAJ589843:CAS589843 CKF589843:CKO589843 CUB589843:CUK589843 DDX589843:DEG589843 DNT589843:DOC589843 DXP589843:DXY589843 EHL589843:EHU589843 ERH589843:ERQ589843 FBD589843:FBM589843 FKZ589843:FLI589843 FUV589843:FVE589843 GER589843:GFA589843 GON589843:GOW589843 GYJ589843:GYS589843 HIF589843:HIO589843 HSB589843:HSK589843 IBX589843:ICG589843 ILT589843:IMC589843 IVP589843:IVY589843 JFL589843:JFU589843 JPH589843:JPQ589843 JZD589843:JZM589843 KIZ589843:KJI589843 KSV589843:KTE589843 LCR589843:LDA589843 LMN589843:LMW589843 LWJ589843:LWS589843 MGF589843:MGO589843 MQB589843:MQK589843 MZX589843:NAG589843 NJT589843:NKC589843 NTP589843:NTY589843 ODL589843:ODU589843 ONH589843:ONQ589843 OXD589843:OXM589843 PGZ589843:PHI589843 PQV589843:PRE589843 QAR589843:QBA589843 QKN589843:QKW589843 QUJ589843:QUS589843 REF589843:REO589843 ROB589843:ROK589843 RXX589843:RYG589843 SHT589843:SIC589843 SRP589843:SRY589843 TBL589843:TBU589843 TLH589843:TLQ589843 TVD589843:TVM589843 UEZ589843:UFI589843 UOV589843:UPE589843 UYR589843:UZA589843 VIN589843:VIW589843 VSJ589843:VSS589843 WCF589843:WCO589843 WMB589843:WMK589843 WVX589843:WWG589843 P655379:Y655379 JL655379:JU655379 TH655379:TQ655379 ADD655379:ADM655379 AMZ655379:ANI655379 AWV655379:AXE655379 BGR655379:BHA655379 BQN655379:BQW655379 CAJ655379:CAS655379 CKF655379:CKO655379 CUB655379:CUK655379 DDX655379:DEG655379 DNT655379:DOC655379 DXP655379:DXY655379 EHL655379:EHU655379 ERH655379:ERQ655379 FBD655379:FBM655379 FKZ655379:FLI655379 FUV655379:FVE655379 GER655379:GFA655379 GON655379:GOW655379 GYJ655379:GYS655379 HIF655379:HIO655379 HSB655379:HSK655379 IBX655379:ICG655379 ILT655379:IMC655379 IVP655379:IVY655379 JFL655379:JFU655379 JPH655379:JPQ655379 JZD655379:JZM655379 KIZ655379:KJI655379 KSV655379:KTE655379 LCR655379:LDA655379 LMN655379:LMW655379 LWJ655379:LWS655379 MGF655379:MGO655379 MQB655379:MQK655379 MZX655379:NAG655379 NJT655379:NKC655379 NTP655379:NTY655379 ODL655379:ODU655379 ONH655379:ONQ655379 OXD655379:OXM655379 PGZ655379:PHI655379 PQV655379:PRE655379 QAR655379:QBA655379 QKN655379:QKW655379 QUJ655379:QUS655379 REF655379:REO655379 ROB655379:ROK655379 RXX655379:RYG655379 SHT655379:SIC655379 SRP655379:SRY655379 TBL655379:TBU655379 TLH655379:TLQ655379 TVD655379:TVM655379 UEZ655379:UFI655379 UOV655379:UPE655379 UYR655379:UZA655379 VIN655379:VIW655379 VSJ655379:VSS655379 WCF655379:WCO655379 WMB655379:WMK655379 WVX655379:WWG655379 P720915:Y720915 JL720915:JU720915 TH720915:TQ720915 ADD720915:ADM720915 AMZ720915:ANI720915 AWV720915:AXE720915 BGR720915:BHA720915 BQN720915:BQW720915 CAJ720915:CAS720915 CKF720915:CKO720915 CUB720915:CUK720915 DDX720915:DEG720915 DNT720915:DOC720915 DXP720915:DXY720915 EHL720915:EHU720915 ERH720915:ERQ720915 FBD720915:FBM720915 FKZ720915:FLI720915 FUV720915:FVE720915 GER720915:GFA720915 GON720915:GOW720915 GYJ720915:GYS720915 HIF720915:HIO720915 HSB720915:HSK720915 IBX720915:ICG720915 ILT720915:IMC720915 IVP720915:IVY720915 JFL720915:JFU720915 JPH720915:JPQ720915 JZD720915:JZM720915 KIZ720915:KJI720915 KSV720915:KTE720915 LCR720915:LDA720915 LMN720915:LMW720915 LWJ720915:LWS720915 MGF720915:MGO720915 MQB720915:MQK720915 MZX720915:NAG720915 NJT720915:NKC720915 NTP720915:NTY720915 ODL720915:ODU720915 ONH720915:ONQ720915 OXD720915:OXM720915 PGZ720915:PHI720915 PQV720915:PRE720915 QAR720915:QBA720915 QKN720915:QKW720915 QUJ720915:QUS720915 REF720915:REO720915 ROB720915:ROK720915 RXX720915:RYG720915 SHT720915:SIC720915 SRP720915:SRY720915 TBL720915:TBU720915 TLH720915:TLQ720915 TVD720915:TVM720915 UEZ720915:UFI720915 UOV720915:UPE720915 UYR720915:UZA720915 VIN720915:VIW720915 VSJ720915:VSS720915 WCF720915:WCO720915 WMB720915:WMK720915 WVX720915:WWG720915 P786451:Y786451 JL786451:JU786451 TH786451:TQ786451 ADD786451:ADM786451 AMZ786451:ANI786451 AWV786451:AXE786451 BGR786451:BHA786451 BQN786451:BQW786451 CAJ786451:CAS786451 CKF786451:CKO786451 CUB786451:CUK786451 DDX786451:DEG786451 DNT786451:DOC786451 DXP786451:DXY786451 EHL786451:EHU786451 ERH786451:ERQ786451 FBD786451:FBM786451 FKZ786451:FLI786451 FUV786451:FVE786451 GER786451:GFA786451 GON786451:GOW786451 GYJ786451:GYS786451 HIF786451:HIO786451 HSB786451:HSK786451 IBX786451:ICG786451 ILT786451:IMC786451 IVP786451:IVY786451 JFL786451:JFU786451 JPH786451:JPQ786451 JZD786451:JZM786451 KIZ786451:KJI786451 KSV786451:KTE786451 LCR786451:LDA786451 LMN786451:LMW786451 LWJ786451:LWS786451 MGF786451:MGO786451 MQB786451:MQK786451 MZX786451:NAG786451 NJT786451:NKC786451 NTP786451:NTY786451 ODL786451:ODU786451 ONH786451:ONQ786451 OXD786451:OXM786451 PGZ786451:PHI786451 PQV786451:PRE786451 QAR786451:QBA786451 QKN786451:QKW786451 QUJ786451:QUS786451 REF786451:REO786451 ROB786451:ROK786451 RXX786451:RYG786451 SHT786451:SIC786451 SRP786451:SRY786451 TBL786451:TBU786451 TLH786451:TLQ786451 TVD786451:TVM786451 UEZ786451:UFI786451 UOV786451:UPE786451 UYR786451:UZA786451 VIN786451:VIW786451 VSJ786451:VSS786451 WCF786451:WCO786451 WMB786451:WMK786451 WVX786451:WWG786451 P851987:Y851987 JL851987:JU851987 TH851987:TQ851987 ADD851987:ADM851987 AMZ851987:ANI851987 AWV851987:AXE851987 BGR851987:BHA851987 BQN851987:BQW851987 CAJ851987:CAS851987 CKF851987:CKO851987 CUB851987:CUK851987 DDX851987:DEG851987 DNT851987:DOC851987 DXP851987:DXY851987 EHL851987:EHU851987 ERH851987:ERQ851987 FBD851987:FBM851987 FKZ851987:FLI851987 FUV851987:FVE851987 GER851987:GFA851987 GON851987:GOW851987 GYJ851987:GYS851987 HIF851987:HIO851987 HSB851987:HSK851987 IBX851987:ICG851987 ILT851987:IMC851987 IVP851987:IVY851987 JFL851987:JFU851987 JPH851987:JPQ851987 JZD851987:JZM851987 KIZ851987:KJI851987 KSV851987:KTE851987 LCR851987:LDA851987 LMN851987:LMW851987 LWJ851987:LWS851987 MGF851987:MGO851987 MQB851987:MQK851987 MZX851987:NAG851987 NJT851987:NKC851987 NTP851987:NTY851987 ODL851987:ODU851987 ONH851987:ONQ851987 OXD851987:OXM851987 PGZ851987:PHI851987 PQV851987:PRE851987 QAR851987:QBA851987 QKN851987:QKW851987 QUJ851987:QUS851987 REF851987:REO851987 ROB851987:ROK851987 RXX851987:RYG851987 SHT851987:SIC851987 SRP851987:SRY851987 TBL851987:TBU851987 TLH851987:TLQ851987 TVD851987:TVM851987 UEZ851987:UFI851987 UOV851987:UPE851987 UYR851987:UZA851987 VIN851987:VIW851987 VSJ851987:VSS851987 WCF851987:WCO851987 WMB851987:WMK851987 WVX851987:WWG851987 P917523:Y917523 JL917523:JU917523 TH917523:TQ917523 ADD917523:ADM917523 AMZ917523:ANI917523 AWV917523:AXE917523 BGR917523:BHA917523 BQN917523:BQW917523 CAJ917523:CAS917523 CKF917523:CKO917523 CUB917523:CUK917523 DDX917523:DEG917523 DNT917523:DOC917523 DXP917523:DXY917523 EHL917523:EHU917523 ERH917523:ERQ917523 FBD917523:FBM917523 FKZ917523:FLI917523 FUV917523:FVE917523 GER917523:GFA917523 GON917523:GOW917523 GYJ917523:GYS917523 HIF917523:HIO917523 HSB917523:HSK917523 IBX917523:ICG917523 ILT917523:IMC917523 IVP917523:IVY917523 JFL917523:JFU917523 JPH917523:JPQ917523 JZD917523:JZM917523 KIZ917523:KJI917523 KSV917523:KTE917523 LCR917523:LDA917523 LMN917523:LMW917523 LWJ917523:LWS917523 MGF917523:MGO917523 MQB917523:MQK917523 MZX917523:NAG917523 NJT917523:NKC917523 NTP917523:NTY917523 ODL917523:ODU917523 ONH917523:ONQ917523 OXD917523:OXM917523 PGZ917523:PHI917523 PQV917523:PRE917523 QAR917523:QBA917523 QKN917523:QKW917523 QUJ917523:QUS917523 REF917523:REO917523 ROB917523:ROK917523 RXX917523:RYG917523 SHT917523:SIC917523 SRP917523:SRY917523 TBL917523:TBU917523 TLH917523:TLQ917523 TVD917523:TVM917523 UEZ917523:UFI917523 UOV917523:UPE917523 UYR917523:UZA917523 VIN917523:VIW917523 VSJ917523:VSS917523 WCF917523:WCO917523 WMB917523:WMK917523 WVX917523:WWG917523 P983059:Y983059 JL983059:JU983059 TH983059:TQ983059 ADD983059:ADM983059 AMZ983059:ANI983059 AWV983059:AXE983059 BGR983059:BHA983059 BQN983059:BQW983059 CAJ983059:CAS983059 CKF983059:CKO983059 CUB983059:CUK983059 DDX983059:DEG983059 DNT983059:DOC983059 DXP983059:DXY983059 EHL983059:EHU983059 ERH983059:ERQ983059 FBD983059:FBM983059 FKZ983059:FLI983059 FUV983059:FVE983059 GER983059:GFA983059 GON983059:GOW983059 GYJ983059:GYS983059 HIF983059:HIO983059 HSB983059:HSK983059 IBX983059:ICG983059 ILT983059:IMC983059 IVP983059:IVY983059 JFL983059:JFU983059 JPH983059:JPQ983059 JZD983059:JZM983059 KIZ983059:KJI983059 KSV983059:KTE983059 LCR983059:LDA983059 LMN983059:LMW983059 LWJ983059:LWS983059 MGF983059:MGO983059 MQB983059:MQK983059 MZX983059:NAG983059 NJT983059:NKC983059 NTP983059:NTY983059 ODL983059:ODU983059 ONH983059:ONQ983059 OXD983059:OXM983059 PGZ983059:PHI983059 PQV983059:PRE983059 QAR983059:QBA983059 QKN983059:QKW983059 QUJ983059:QUS983059 REF983059:REO983059 ROB983059:ROK983059 RXX983059:RYG983059 SHT983059:SIC983059 SRP983059:SRY983059 TBL983059:TBU983059 TLH983059:TLQ983059 TVD983059:TVM983059 UEZ983059:UFI983059 UOV983059:UPE983059 UYR983059:UZA983059 VIN983059:VIW983059 VSJ983059:VSS983059 WCF983059:WCO983059 WMB983059:WMK983059 WVX983059:WWG983059" xr:uid="{E5FE4FF6-22C2-43C5-9268-7D32DC25F999}">
      <formula1>$A$80:$A$84</formula1>
    </dataValidation>
    <dataValidation type="list" allowBlank="1" showInputMessage="1" showErrorMessage="1" sqref="P20:Y21 JL20:JU21 TH20:TQ21 ADD20:ADM21 AMZ20:ANI21 AWV20:AXE21 BGR20:BHA21 BQN20:BQW21 CAJ20:CAS21 CKF20:CKO21 CUB20:CUK21 DDX20:DEG21 DNT20:DOC21 DXP20:DXY21 EHL20:EHU21 ERH20:ERQ21 FBD20:FBM21 FKZ20:FLI21 FUV20:FVE21 GER20:GFA21 GON20:GOW21 GYJ20:GYS21 HIF20:HIO21 HSB20:HSK21 IBX20:ICG21 ILT20:IMC21 IVP20:IVY21 JFL20:JFU21 JPH20:JPQ21 JZD20:JZM21 KIZ20:KJI21 KSV20:KTE21 LCR20:LDA21 LMN20:LMW21 LWJ20:LWS21 MGF20:MGO21 MQB20:MQK21 MZX20:NAG21 NJT20:NKC21 NTP20:NTY21 ODL20:ODU21 ONH20:ONQ21 OXD20:OXM21 PGZ20:PHI21 PQV20:PRE21 QAR20:QBA21 QKN20:QKW21 QUJ20:QUS21 REF20:REO21 ROB20:ROK21 RXX20:RYG21 SHT20:SIC21 SRP20:SRY21 TBL20:TBU21 TLH20:TLQ21 TVD20:TVM21 UEZ20:UFI21 UOV20:UPE21 UYR20:UZA21 VIN20:VIW21 VSJ20:VSS21 WCF20:WCO21 WMB20:WMK21 WVX20:WWG21 P65556:Y65557 JL65556:JU65557 TH65556:TQ65557 ADD65556:ADM65557 AMZ65556:ANI65557 AWV65556:AXE65557 BGR65556:BHA65557 BQN65556:BQW65557 CAJ65556:CAS65557 CKF65556:CKO65557 CUB65556:CUK65557 DDX65556:DEG65557 DNT65556:DOC65557 DXP65556:DXY65557 EHL65556:EHU65557 ERH65556:ERQ65557 FBD65556:FBM65557 FKZ65556:FLI65557 FUV65556:FVE65557 GER65556:GFA65557 GON65556:GOW65557 GYJ65556:GYS65557 HIF65556:HIO65557 HSB65556:HSK65557 IBX65556:ICG65557 ILT65556:IMC65557 IVP65556:IVY65557 JFL65556:JFU65557 JPH65556:JPQ65557 JZD65556:JZM65557 KIZ65556:KJI65557 KSV65556:KTE65557 LCR65556:LDA65557 LMN65556:LMW65557 LWJ65556:LWS65557 MGF65556:MGO65557 MQB65556:MQK65557 MZX65556:NAG65557 NJT65556:NKC65557 NTP65556:NTY65557 ODL65556:ODU65557 ONH65556:ONQ65557 OXD65556:OXM65557 PGZ65556:PHI65557 PQV65556:PRE65557 QAR65556:QBA65557 QKN65556:QKW65557 QUJ65556:QUS65557 REF65556:REO65557 ROB65556:ROK65557 RXX65556:RYG65557 SHT65556:SIC65557 SRP65556:SRY65557 TBL65556:TBU65557 TLH65556:TLQ65557 TVD65556:TVM65557 UEZ65556:UFI65557 UOV65556:UPE65557 UYR65556:UZA65557 VIN65556:VIW65557 VSJ65556:VSS65557 WCF65556:WCO65557 WMB65556:WMK65557 WVX65556:WWG65557 P131092:Y131093 JL131092:JU131093 TH131092:TQ131093 ADD131092:ADM131093 AMZ131092:ANI131093 AWV131092:AXE131093 BGR131092:BHA131093 BQN131092:BQW131093 CAJ131092:CAS131093 CKF131092:CKO131093 CUB131092:CUK131093 DDX131092:DEG131093 DNT131092:DOC131093 DXP131092:DXY131093 EHL131092:EHU131093 ERH131092:ERQ131093 FBD131092:FBM131093 FKZ131092:FLI131093 FUV131092:FVE131093 GER131092:GFA131093 GON131092:GOW131093 GYJ131092:GYS131093 HIF131092:HIO131093 HSB131092:HSK131093 IBX131092:ICG131093 ILT131092:IMC131093 IVP131092:IVY131093 JFL131092:JFU131093 JPH131092:JPQ131093 JZD131092:JZM131093 KIZ131092:KJI131093 KSV131092:KTE131093 LCR131092:LDA131093 LMN131092:LMW131093 LWJ131092:LWS131093 MGF131092:MGO131093 MQB131092:MQK131093 MZX131092:NAG131093 NJT131092:NKC131093 NTP131092:NTY131093 ODL131092:ODU131093 ONH131092:ONQ131093 OXD131092:OXM131093 PGZ131092:PHI131093 PQV131092:PRE131093 QAR131092:QBA131093 QKN131092:QKW131093 QUJ131092:QUS131093 REF131092:REO131093 ROB131092:ROK131093 RXX131092:RYG131093 SHT131092:SIC131093 SRP131092:SRY131093 TBL131092:TBU131093 TLH131092:TLQ131093 TVD131092:TVM131093 UEZ131092:UFI131093 UOV131092:UPE131093 UYR131092:UZA131093 VIN131092:VIW131093 VSJ131092:VSS131093 WCF131092:WCO131093 WMB131092:WMK131093 WVX131092:WWG131093 P196628:Y196629 JL196628:JU196629 TH196628:TQ196629 ADD196628:ADM196629 AMZ196628:ANI196629 AWV196628:AXE196629 BGR196628:BHA196629 BQN196628:BQW196629 CAJ196628:CAS196629 CKF196628:CKO196629 CUB196628:CUK196629 DDX196628:DEG196629 DNT196628:DOC196629 DXP196628:DXY196629 EHL196628:EHU196629 ERH196628:ERQ196629 FBD196628:FBM196629 FKZ196628:FLI196629 FUV196628:FVE196629 GER196628:GFA196629 GON196628:GOW196629 GYJ196628:GYS196629 HIF196628:HIO196629 HSB196628:HSK196629 IBX196628:ICG196629 ILT196628:IMC196629 IVP196628:IVY196629 JFL196628:JFU196629 JPH196628:JPQ196629 JZD196628:JZM196629 KIZ196628:KJI196629 KSV196628:KTE196629 LCR196628:LDA196629 LMN196628:LMW196629 LWJ196628:LWS196629 MGF196628:MGO196629 MQB196628:MQK196629 MZX196628:NAG196629 NJT196628:NKC196629 NTP196628:NTY196629 ODL196628:ODU196629 ONH196628:ONQ196629 OXD196628:OXM196629 PGZ196628:PHI196629 PQV196628:PRE196629 QAR196628:QBA196629 QKN196628:QKW196629 QUJ196628:QUS196629 REF196628:REO196629 ROB196628:ROK196629 RXX196628:RYG196629 SHT196628:SIC196629 SRP196628:SRY196629 TBL196628:TBU196629 TLH196628:TLQ196629 TVD196628:TVM196629 UEZ196628:UFI196629 UOV196628:UPE196629 UYR196628:UZA196629 VIN196628:VIW196629 VSJ196628:VSS196629 WCF196628:WCO196629 WMB196628:WMK196629 WVX196628:WWG196629 P262164:Y262165 JL262164:JU262165 TH262164:TQ262165 ADD262164:ADM262165 AMZ262164:ANI262165 AWV262164:AXE262165 BGR262164:BHA262165 BQN262164:BQW262165 CAJ262164:CAS262165 CKF262164:CKO262165 CUB262164:CUK262165 DDX262164:DEG262165 DNT262164:DOC262165 DXP262164:DXY262165 EHL262164:EHU262165 ERH262164:ERQ262165 FBD262164:FBM262165 FKZ262164:FLI262165 FUV262164:FVE262165 GER262164:GFA262165 GON262164:GOW262165 GYJ262164:GYS262165 HIF262164:HIO262165 HSB262164:HSK262165 IBX262164:ICG262165 ILT262164:IMC262165 IVP262164:IVY262165 JFL262164:JFU262165 JPH262164:JPQ262165 JZD262164:JZM262165 KIZ262164:KJI262165 KSV262164:KTE262165 LCR262164:LDA262165 LMN262164:LMW262165 LWJ262164:LWS262165 MGF262164:MGO262165 MQB262164:MQK262165 MZX262164:NAG262165 NJT262164:NKC262165 NTP262164:NTY262165 ODL262164:ODU262165 ONH262164:ONQ262165 OXD262164:OXM262165 PGZ262164:PHI262165 PQV262164:PRE262165 QAR262164:QBA262165 QKN262164:QKW262165 QUJ262164:QUS262165 REF262164:REO262165 ROB262164:ROK262165 RXX262164:RYG262165 SHT262164:SIC262165 SRP262164:SRY262165 TBL262164:TBU262165 TLH262164:TLQ262165 TVD262164:TVM262165 UEZ262164:UFI262165 UOV262164:UPE262165 UYR262164:UZA262165 VIN262164:VIW262165 VSJ262164:VSS262165 WCF262164:WCO262165 WMB262164:WMK262165 WVX262164:WWG262165 P327700:Y327701 JL327700:JU327701 TH327700:TQ327701 ADD327700:ADM327701 AMZ327700:ANI327701 AWV327700:AXE327701 BGR327700:BHA327701 BQN327700:BQW327701 CAJ327700:CAS327701 CKF327700:CKO327701 CUB327700:CUK327701 DDX327700:DEG327701 DNT327700:DOC327701 DXP327700:DXY327701 EHL327700:EHU327701 ERH327700:ERQ327701 FBD327700:FBM327701 FKZ327700:FLI327701 FUV327700:FVE327701 GER327700:GFA327701 GON327700:GOW327701 GYJ327700:GYS327701 HIF327700:HIO327701 HSB327700:HSK327701 IBX327700:ICG327701 ILT327700:IMC327701 IVP327700:IVY327701 JFL327700:JFU327701 JPH327700:JPQ327701 JZD327700:JZM327701 KIZ327700:KJI327701 KSV327700:KTE327701 LCR327700:LDA327701 LMN327700:LMW327701 LWJ327700:LWS327701 MGF327700:MGO327701 MQB327700:MQK327701 MZX327700:NAG327701 NJT327700:NKC327701 NTP327700:NTY327701 ODL327700:ODU327701 ONH327700:ONQ327701 OXD327700:OXM327701 PGZ327700:PHI327701 PQV327700:PRE327701 QAR327700:QBA327701 QKN327700:QKW327701 QUJ327700:QUS327701 REF327700:REO327701 ROB327700:ROK327701 RXX327700:RYG327701 SHT327700:SIC327701 SRP327700:SRY327701 TBL327700:TBU327701 TLH327700:TLQ327701 TVD327700:TVM327701 UEZ327700:UFI327701 UOV327700:UPE327701 UYR327700:UZA327701 VIN327700:VIW327701 VSJ327700:VSS327701 WCF327700:WCO327701 WMB327700:WMK327701 WVX327700:WWG327701 P393236:Y393237 JL393236:JU393237 TH393236:TQ393237 ADD393236:ADM393237 AMZ393236:ANI393237 AWV393236:AXE393237 BGR393236:BHA393237 BQN393236:BQW393237 CAJ393236:CAS393237 CKF393236:CKO393237 CUB393236:CUK393237 DDX393236:DEG393237 DNT393236:DOC393237 DXP393236:DXY393237 EHL393236:EHU393237 ERH393236:ERQ393237 FBD393236:FBM393237 FKZ393236:FLI393237 FUV393236:FVE393237 GER393236:GFA393237 GON393236:GOW393237 GYJ393236:GYS393237 HIF393236:HIO393237 HSB393236:HSK393237 IBX393236:ICG393237 ILT393236:IMC393237 IVP393236:IVY393237 JFL393236:JFU393237 JPH393236:JPQ393237 JZD393236:JZM393237 KIZ393236:KJI393237 KSV393236:KTE393237 LCR393236:LDA393237 LMN393236:LMW393237 LWJ393236:LWS393237 MGF393236:MGO393237 MQB393236:MQK393237 MZX393236:NAG393237 NJT393236:NKC393237 NTP393236:NTY393237 ODL393236:ODU393237 ONH393236:ONQ393237 OXD393236:OXM393237 PGZ393236:PHI393237 PQV393236:PRE393237 QAR393236:QBA393237 QKN393236:QKW393237 QUJ393236:QUS393237 REF393236:REO393237 ROB393236:ROK393237 RXX393236:RYG393237 SHT393236:SIC393237 SRP393236:SRY393237 TBL393236:TBU393237 TLH393236:TLQ393237 TVD393236:TVM393237 UEZ393236:UFI393237 UOV393236:UPE393237 UYR393236:UZA393237 VIN393236:VIW393237 VSJ393236:VSS393237 WCF393236:WCO393237 WMB393236:WMK393237 WVX393236:WWG393237 P458772:Y458773 JL458772:JU458773 TH458772:TQ458773 ADD458772:ADM458773 AMZ458772:ANI458773 AWV458772:AXE458773 BGR458772:BHA458773 BQN458772:BQW458773 CAJ458772:CAS458773 CKF458772:CKO458773 CUB458772:CUK458773 DDX458772:DEG458773 DNT458772:DOC458773 DXP458772:DXY458773 EHL458772:EHU458773 ERH458772:ERQ458773 FBD458772:FBM458773 FKZ458772:FLI458773 FUV458772:FVE458773 GER458772:GFA458773 GON458772:GOW458773 GYJ458772:GYS458773 HIF458772:HIO458773 HSB458772:HSK458773 IBX458772:ICG458773 ILT458772:IMC458773 IVP458772:IVY458773 JFL458772:JFU458773 JPH458772:JPQ458773 JZD458772:JZM458773 KIZ458772:KJI458773 KSV458772:KTE458773 LCR458772:LDA458773 LMN458772:LMW458773 LWJ458772:LWS458773 MGF458772:MGO458773 MQB458772:MQK458773 MZX458772:NAG458773 NJT458772:NKC458773 NTP458772:NTY458773 ODL458772:ODU458773 ONH458772:ONQ458773 OXD458772:OXM458773 PGZ458772:PHI458773 PQV458772:PRE458773 QAR458772:QBA458773 QKN458772:QKW458773 QUJ458772:QUS458773 REF458772:REO458773 ROB458772:ROK458773 RXX458772:RYG458773 SHT458772:SIC458773 SRP458772:SRY458773 TBL458772:TBU458773 TLH458772:TLQ458773 TVD458772:TVM458773 UEZ458772:UFI458773 UOV458772:UPE458773 UYR458772:UZA458773 VIN458772:VIW458773 VSJ458772:VSS458773 WCF458772:WCO458773 WMB458772:WMK458773 WVX458772:WWG458773 P524308:Y524309 JL524308:JU524309 TH524308:TQ524309 ADD524308:ADM524309 AMZ524308:ANI524309 AWV524308:AXE524309 BGR524308:BHA524309 BQN524308:BQW524309 CAJ524308:CAS524309 CKF524308:CKO524309 CUB524308:CUK524309 DDX524308:DEG524309 DNT524308:DOC524309 DXP524308:DXY524309 EHL524308:EHU524309 ERH524308:ERQ524309 FBD524308:FBM524309 FKZ524308:FLI524309 FUV524308:FVE524309 GER524308:GFA524309 GON524308:GOW524309 GYJ524308:GYS524309 HIF524308:HIO524309 HSB524308:HSK524309 IBX524308:ICG524309 ILT524308:IMC524309 IVP524308:IVY524309 JFL524308:JFU524309 JPH524308:JPQ524309 JZD524308:JZM524309 KIZ524308:KJI524309 KSV524308:KTE524309 LCR524308:LDA524309 LMN524308:LMW524309 LWJ524308:LWS524309 MGF524308:MGO524309 MQB524308:MQK524309 MZX524308:NAG524309 NJT524308:NKC524309 NTP524308:NTY524309 ODL524308:ODU524309 ONH524308:ONQ524309 OXD524308:OXM524309 PGZ524308:PHI524309 PQV524308:PRE524309 QAR524308:QBA524309 QKN524308:QKW524309 QUJ524308:QUS524309 REF524308:REO524309 ROB524308:ROK524309 RXX524308:RYG524309 SHT524308:SIC524309 SRP524308:SRY524309 TBL524308:TBU524309 TLH524308:TLQ524309 TVD524308:TVM524309 UEZ524308:UFI524309 UOV524308:UPE524309 UYR524308:UZA524309 VIN524308:VIW524309 VSJ524308:VSS524309 WCF524308:WCO524309 WMB524308:WMK524309 WVX524308:WWG524309 P589844:Y589845 JL589844:JU589845 TH589844:TQ589845 ADD589844:ADM589845 AMZ589844:ANI589845 AWV589844:AXE589845 BGR589844:BHA589845 BQN589844:BQW589845 CAJ589844:CAS589845 CKF589844:CKO589845 CUB589844:CUK589845 DDX589844:DEG589845 DNT589844:DOC589845 DXP589844:DXY589845 EHL589844:EHU589845 ERH589844:ERQ589845 FBD589844:FBM589845 FKZ589844:FLI589845 FUV589844:FVE589845 GER589844:GFA589845 GON589844:GOW589845 GYJ589844:GYS589845 HIF589844:HIO589845 HSB589844:HSK589845 IBX589844:ICG589845 ILT589844:IMC589845 IVP589844:IVY589845 JFL589844:JFU589845 JPH589844:JPQ589845 JZD589844:JZM589845 KIZ589844:KJI589845 KSV589844:KTE589845 LCR589844:LDA589845 LMN589844:LMW589845 LWJ589844:LWS589845 MGF589844:MGO589845 MQB589844:MQK589845 MZX589844:NAG589845 NJT589844:NKC589845 NTP589844:NTY589845 ODL589844:ODU589845 ONH589844:ONQ589845 OXD589844:OXM589845 PGZ589844:PHI589845 PQV589844:PRE589845 QAR589844:QBA589845 QKN589844:QKW589845 QUJ589844:QUS589845 REF589844:REO589845 ROB589844:ROK589845 RXX589844:RYG589845 SHT589844:SIC589845 SRP589844:SRY589845 TBL589844:TBU589845 TLH589844:TLQ589845 TVD589844:TVM589845 UEZ589844:UFI589845 UOV589844:UPE589845 UYR589844:UZA589845 VIN589844:VIW589845 VSJ589844:VSS589845 WCF589844:WCO589845 WMB589844:WMK589845 WVX589844:WWG589845 P655380:Y655381 JL655380:JU655381 TH655380:TQ655381 ADD655380:ADM655381 AMZ655380:ANI655381 AWV655380:AXE655381 BGR655380:BHA655381 BQN655380:BQW655381 CAJ655380:CAS655381 CKF655380:CKO655381 CUB655380:CUK655381 DDX655380:DEG655381 DNT655380:DOC655381 DXP655380:DXY655381 EHL655380:EHU655381 ERH655380:ERQ655381 FBD655380:FBM655381 FKZ655380:FLI655381 FUV655380:FVE655381 GER655380:GFA655381 GON655380:GOW655381 GYJ655380:GYS655381 HIF655380:HIO655381 HSB655380:HSK655381 IBX655380:ICG655381 ILT655380:IMC655381 IVP655380:IVY655381 JFL655380:JFU655381 JPH655380:JPQ655381 JZD655380:JZM655381 KIZ655380:KJI655381 KSV655380:KTE655381 LCR655380:LDA655381 LMN655380:LMW655381 LWJ655380:LWS655381 MGF655380:MGO655381 MQB655380:MQK655381 MZX655380:NAG655381 NJT655380:NKC655381 NTP655380:NTY655381 ODL655380:ODU655381 ONH655380:ONQ655381 OXD655380:OXM655381 PGZ655380:PHI655381 PQV655380:PRE655381 QAR655380:QBA655381 QKN655380:QKW655381 QUJ655380:QUS655381 REF655380:REO655381 ROB655380:ROK655381 RXX655380:RYG655381 SHT655380:SIC655381 SRP655380:SRY655381 TBL655380:TBU655381 TLH655380:TLQ655381 TVD655380:TVM655381 UEZ655380:UFI655381 UOV655380:UPE655381 UYR655380:UZA655381 VIN655380:VIW655381 VSJ655380:VSS655381 WCF655380:WCO655381 WMB655380:WMK655381 WVX655380:WWG655381 P720916:Y720917 JL720916:JU720917 TH720916:TQ720917 ADD720916:ADM720917 AMZ720916:ANI720917 AWV720916:AXE720917 BGR720916:BHA720917 BQN720916:BQW720917 CAJ720916:CAS720917 CKF720916:CKO720917 CUB720916:CUK720917 DDX720916:DEG720917 DNT720916:DOC720917 DXP720916:DXY720917 EHL720916:EHU720917 ERH720916:ERQ720917 FBD720916:FBM720917 FKZ720916:FLI720917 FUV720916:FVE720917 GER720916:GFA720917 GON720916:GOW720917 GYJ720916:GYS720917 HIF720916:HIO720917 HSB720916:HSK720917 IBX720916:ICG720917 ILT720916:IMC720917 IVP720916:IVY720917 JFL720916:JFU720917 JPH720916:JPQ720917 JZD720916:JZM720917 KIZ720916:KJI720917 KSV720916:KTE720917 LCR720916:LDA720917 LMN720916:LMW720917 LWJ720916:LWS720917 MGF720916:MGO720917 MQB720916:MQK720917 MZX720916:NAG720917 NJT720916:NKC720917 NTP720916:NTY720917 ODL720916:ODU720917 ONH720916:ONQ720917 OXD720916:OXM720917 PGZ720916:PHI720917 PQV720916:PRE720917 QAR720916:QBA720917 QKN720916:QKW720917 QUJ720916:QUS720917 REF720916:REO720917 ROB720916:ROK720917 RXX720916:RYG720917 SHT720916:SIC720917 SRP720916:SRY720917 TBL720916:TBU720917 TLH720916:TLQ720917 TVD720916:TVM720917 UEZ720916:UFI720917 UOV720916:UPE720917 UYR720916:UZA720917 VIN720916:VIW720917 VSJ720916:VSS720917 WCF720916:WCO720917 WMB720916:WMK720917 WVX720916:WWG720917 P786452:Y786453 JL786452:JU786453 TH786452:TQ786453 ADD786452:ADM786453 AMZ786452:ANI786453 AWV786452:AXE786453 BGR786452:BHA786453 BQN786452:BQW786453 CAJ786452:CAS786453 CKF786452:CKO786453 CUB786452:CUK786453 DDX786452:DEG786453 DNT786452:DOC786453 DXP786452:DXY786453 EHL786452:EHU786453 ERH786452:ERQ786453 FBD786452:FBM786453 FKZ786452:FLI786453 FUV786452:FVE786453 GER786452:GFA786453 GON786452:GOW786453 GYJ786452:GYS786453 HIF786452:HIO786453 HSB786452:HSK786453 IBX786452:ICG786453 ILT786452:IMC786453 IVP786452:IVY786453 JFL786452:JFU786453 JPH786452:JPQ786453 JZD786452:JZM786453 KIZ786452:KJI786453 KSV786452:KTE786453 LCR786452:LDA786453 LMN786452:LMW786453 LWJ786452:LWS786453 MGF786452:MGO786453 MQB786452:MQK786453 MZX786452:NAG786453 NJT786452:NKC786453 NTP786452:NTY786453 ODL786452:ODU786453 ONH786452:ONQ786453 OXD786452:OXM786453 PGZ786452:PHI786453 PQV786452:PRE786453 QAR786452:QBA786453 QKN786452:QKW786453 QUJ786452:QUS786453 REF786452:REO786453 ROB786452:ROK786453 RXX786452:RYG786453 SHT786452:SIC786453 SRP786452:SRY786453 TBL786452:TBU786453 TLH786452:TLQ786453 TVD786452:TVM786453 UEZ786452:UFI786453 UOV786452:UPE786453 UYR786452:UZA786453 VIN786452:VIW786453 VSJ786452:VSS786453 WCF786452:WCO786453 WMB786452:WMK786453 WVX786452:WWG786453 P851988:Y851989 JL851988:JU851989 TH851988:TQ851989 ADD851988:ADM851989 AMZ851988:ANI851989 AWV851988:AXE851989 BGR851988:BHA851989 BQN851988:BQW851989 CAJ851988:CAS851989 CKF851988:CKO851989 CUB851988:CUK851989 DDX851988:DEG851989 DNT851988:DOC851989 DXP851988:DXY851989 EHL851988:EHU851989 ERH851988:ERQ851989 FBD851988:FBM851989 FKZ851988:FLI851989 FUV851988:FVE851989 GER851988:GFA851989 GON851988:GOW851989 GYJ851988:GYS851989 HIF851988:HIO851989 HSB851988:HSK851989 IBX851988:ICG851989 ILT851988:IMC851989 IVP851988:IVY851989 JFL851988:JFU851989 JPH851988:JPQ851989 JZD851988:JZM851989 KIZ851988:KJI851989 KSV851988:KTE851989 LCR851988:LDA851989 LMN851988:LMW851989 LWJ851988:LWS851989 MGF851988:MGO851989 MQB851988:MQK851989 MZX851988:NAG851989 NJT851988:NKC851989 NTP851988:NTY851989 ODL851988:ODU851989 ONH851988:ONQ851989 OXD851988:OXM851989 PGZ851988:PHI851989 PQV851988:PRE851989 QAR851988:QBA851989 QKN851988:QKW851989 QUJ851988:QUS851989 REF851988:REO851989 ROB851988:ROK851989 RXX851988:RYG851989 SHT851988:SIC851989 SRP851988:SRY851989 TBL851988:TBU851989 TLH851988:TLQ851989 TVD851988:TVM851989 UEZ851988:UFI851989 UOV851988:UPE851989 UYR851988:UZA851989 VIN851988:VIW851989 VSJ851988:VSS851989 WCF851988:WCO851989 WMB851988:WMK851989 WVX851988:WWG851989 P917524:Y917525 JL917524:JU917525 TH917524:TQ917525 ADD917524:ADM917525 AMZ917524:ANI917525 AWV917524:AXE917525 BGR917524:BHA917525 BQN917524:BQW917525 CAJ917524:CAS917525 CKF917524:CKO917525 CUB917524:CUK917525 DDX917524:DEG917525 DNT917524:DOC917525 DXP917524:DXY917525 EHL917524:EHU917525 ERH917524:ERQ917525 FBD917524:FBM917525 FKZ917524:FLI917525 FUV917524:FVE917525 GER917524:GFA917525 GON917524:GOW917525 GYJ917524:GYS917525 HIF917524:HIO917525 HSB917524:HSK917525 IBX917524:ICG917525 ILT917524:IMC917525 IVP917524:IVY917525 JFL917524:JFU917525 JPH917524:JPQ917525 JZD917524:JZM917525 KIZ917524:KJI917525 KSV917524:KTE917525 LCR917524:LDA917525 LMN917524:LMW917525 LWJ917524:LWS917525 MGF917524:MGO917525 MQB917524:MQK917525 MZX917524:NAG917525 NJT917524:NKC917525 NTP917524:NTY917525 ODL917524:ODU917525 ONH917524:ONQ917525 OXD917524:OXM917525 PGZ917524:PHI917525 PQV917524:PRE917525 QAR917524:QBA917525 QKN917524:QKW917525 QUJ917524:QUS917525 REF917524:REO917525 ROB917524:ROK917525 RXX917524:RYG917525 SHT917524:SIC917525 SRP917524:SRY917525 TBL917524:TBU917525 TLH917524:TLQ917525 TVD917524:TVM917525 UEZ917524:UFI917525 UOV917524:UPE917525 UYR917524:UZA917525 VIN917524:VIW917525 VSJ917524:VSS917525 WCF917524:WCO917525 WMB917524:WMK917525 WVX917524:WWG917525 P983060:Y983061 JL983060:JU983061 TH983060:TQ983061 ADD983060:ADM983061 AMZ983060:ANI983061 AWV983060:AXE983061 BGR983060:BHA983061 BQN983060:BQW983061 CAJ983060:CAS983061 CKF983060:CKO983061 CUB983060:CUK983061 DDX983060:DEG983061 DNT983060:DOC983061 DXP983060:DXY983061 EHL983060:EHU983061 ERH983060:ERQ983061 FBD983060:FBM983061 FKZ983060:FLI983061 FUV983060:FVE983061 GER983060:GFA983061 GON983060:GOW983061 GYJ983060:GYS983061 HIF983060:HIO983061 HSB983060:HSK983061 IBX983060:ICG983061 ILT983060:IMC983061 IVP983060:IVY983061 JFL983060:JFU983061 JPH983060:JPQ983061 JZD983060:JZM983061 KIZ983060:KJI983061 KSV983060:KTE983061 LCR983060:LDA983061 LMN983060:LMW983061 LWJ983060:LWS983061 MGF983060:MGO983061 MQB983060:MQK983061 MZX983060:NAG983061 NJT983060:NKC983061 NTP983060:NTY983061 ODL983060:ODU983061 ONH983060:ONQ983061 OXD983060:OXM983061 PGZ983060:PHI983061 PQV983060:PRE983061 QAR983060:QBA983061 QKN983060:QKW983061 QUJ983060:QUS983061 REF983060:REO983061 ROB983060:ROK983061 RXX983060:RYG983061 SHT983060:SIC983061 SRP983060:SRY983061 TBL983060:TBU983061 TLH983060:TLQ983061 TVD983060:TVM983061 UEZ983060:UFI983061 UOV983060:UPE983061 UYR983060:UZA983061 VIN983060:VIW983061 VSJ983060:VSS983061 WCF983060:WCO983061 WMB983060:WMK983061 WVX983060:WWG983061" xr:uid="{C80DAA46-26FD-4B30-8953-E444E1633568}">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colBreaks count="1" manualBreakCount="1">
    <brk id="29" max="5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E86187-1454-48B9-8C7D-33C17AE1BCE2}">
          <x14:formula1>
            <xm:f>"■,□"</xm:f>
          </x14:formula1>
          <xm:sqref>S7:S8 JO7:JO8 TK7:TK8 ADG7:ADG8 ANC7:ANC8 AWY7:AWY8 BGU7:BGU8 BQQ7:BQQ8 CAM7:CAM8 CKI7:CKI8 CUE7:CUE8 DEA7:DEA8 DNW7:DNW8 DXS7:DXS8 EHO7:EHO8 ERK7:ERK8 FBG7:FBG8 FLC7:FLC8 FUY7:FUY8 GEU7:GEU8 GOQ7:GOQ8 GYM7:GYM8 HII7:HII8 HSE7:HSE8 ICA7:ICA8 ILW7:ILW8 IVS7:IVS8 JFO7:JFO8 JPK7:JPK8 JZG7:JZG8 KJC7:KJC8 KSY7:KSY8 LCU7:LCU8 LMQ7:LMQ8 LWM7:LWM8 MGI7:MGI8 MQE7:MQE8 NAA7:NAA8 NJW7:NJW8 NTS7:NTS8 ODO7:ODO8 ONK7:ONK8 OXG7:OXG8 PHC7:PHC8 PQY7:PQY8 QAU7:QAU8 QKQ7:QKQ8 QUM7:QUM8 REI7:REI8 ROE7:ROE8 RYA7:RYA8 SHW7:SHW8 SRS7:SRS8 TBO7:TBO8 TLK7:TLK8 TVG7:TVG8 UFC7:UFC8 UOY7:UOY8 UYU7:UYU8 VIQ7:VIQ8 VSM7:VSM8 WCI7:WCI8 WME7:WME8 WWA7:WWA8 S65543:S65544 JO65543:JO65544 TK65543:TK65544 ADG65543:ADG65544 ANC65543:ANC65544 AWY65543:AWY65544 BGU65543:BGU65544 BQQ65543:BQQ65544 CAM65543:CAM65544 CKI65543:CKI65544 CUE65543:CUE65544 DEA65543:DEA65544 DNW65543:DNW65544 DXS65543:DXS65544 EHO65543:EHO65544 ERK65543:ERK65544 FBG65543:FBG65544 FLC65543:FLC65544 FUY65543:FUY65544 GEU65543:GEU65544 GOQ65543:GOQ65544 GYM65543:GYM65544 HII65543:HII65544 HSE65543:HSE65544 ICA65543:ICA65544 ILW65543:ILW65544 IVS65543:IVS65544 JFO65543:JFO65544 JPK65543:JPK65544 JZG65543:JZG65544 KJC65543:KJC65544 KSY65543:KSY65544 LCU65543:LCU65544 LMQ65543:LMQ65544 LWM65543:LWM65544 MGI65543:MGI65544 MQE65543:MQE65544 NAA65543:NAA65544 NJW65543:NJW65544 NTS65543:NTS65544 ODO65543:ODO65544 ONK65543:ONK65544 OXG65543:OXG65544 PHC65543:PHC65544 PQY65543:PQY65544 QAU65543:QAU65544 QKQ65543:QKQ65544 QUM65543:QUM65544 REI65543:REI65544 ROE65543:ROE65544 RYA65543:RYA65544 SHW65543:SHW65544 SRS65543:SRS65544 TBO65543:TBO65544 TLK65543:TLK65544 TVG65543:TVG65544 UFC65543:UFC65544 UOY65543:UOY65544 UYU65543:UYU65544 VIQ65543:VIQ65544 VSM65543:VSM65544 WCI65543:WCI65544 WME65543:WME65544 WWA65543:WWA65544 S131079:S131080 JO131079:JO131080 TK131079:TK131080 ADG131079:ADG131080 ANC131079:ANC131080 AWY131079:AWY131080 BGU131079:BGU131080 BQQ131079:BQQ131080 CAM131079:CAM131080 CKI131079:CKI131080 CUE131079:CUE131080 DEA131079:DEA131080 DNW131079:DNW131080 DXS131079:DXS131080 EHO131079:EHO131080 ERK131079:ERK131080 FBG131079:FBG131080 FLC131079:FLC131080 FUY131079:FUY131080 GEU131079:GEU131080 GOQ131079:GOQ131080 GYM131079:GYM131080 HII131079:HII131080 HSE131079:HSE131080 ICA131079:ICA131080 ILW131079:ILW131080 IVS131079:IVS131080 JFO131079:JFO131080 JPK131079:JPK131080 JZG131079:JZG131080 KJC131079:KJC131080 KSY131079:KSY131080 LCU131079:LCU131080 LMQ131079:LMQ131080 LWM131079:LWM131080 MGI131079:MGI131080 MQE131079:MQE131080 NAA131079:NAA131080 NJW131079:NJW131080 NTS131079:NTS131080 ODO131079:ODO131080 ONK131079:ONK131080 OXG131079:OXG131080 PHC131079:PHC131080 PQY131079:PQY131080 QAU131079:QAU131080 QKQ131079:QKQ131080 QUM131079:QUM131080 REI131079:REI131080 ROE131079:ROE131080 RYA131079:RYA131080 SHW131079:SHW131080 SRS131079:SRS131080 TBO131079:TBO131080 TLK131079:TLK131080 TVG131079:TVG131080 UFC131079:UFC131080 UOY131079:UOY131080 UYU131079:UYU131080 VIQ131079:VIQ131080 VSM131079:VSM131080 WCI131079:WCI131080 WME131079:WME131080 WWA131079:WWA131080 S196615:S196616 JO196615:JO196616 TK196615:TK196616 ADG196615:ADG196616 ANC196615:ANC196616 AWY196615:AWY196616 BGU196615:BGU196616 BQQ196615:BQQ196616 CAM196615:CAM196616 CKI196615:CKI196616 CUE196615:CUE196616 DEA196615:DEA196616 DNW196615:DNW196616 DXS196615:DXS196616 EHO196615:EHO196616 ERK196615:ERK196616 FBG196615:FBG196616 FLC196615:FLC196616 FUY196615:FUY196616 GEU196615:GEU196616 GOQ196615:GOQ196616 GYM196615:GYM196616 HII196615:HII196616 HSE196615:HSE196616 ICA196615:ICA196616 ILW196615:ILW196616 IVS196615:IVS196616 JFO196615:JFO196616 JPK196615:JPK196616 JZG196615:JZG196616 KJC196615:KJC196616 KSY196615:KSY196616 LCU196615:LCU196616 LMQ196615:LMQ196616 LWM196615:LWM196616 MGI196615:MGI196616 MQE196615:MQE196616 NAA196615:NAA196616 NJW196615:NJW196616 NTS196615:NTS196616 ODO196615:ODO196616 ONK196615:ONK196616 OXG196615:OXG196616 PHC196615:PHC196616 PQY196615:PQY196616 QAU196615:QAU196616 QKQ196615:QKQ196616 QUM196615:QUM196616 REI196615:REI196616 ROE196615:ROE196616 RYA196615:RYA196616 SHW196615:SHW196616 SRS196615:SRS196616 TBO196615:TBO196616 TLK196615:TLK196616 TVG196615:TVG196616 UFC196615:UFC196616 UOY196615:UOY196616 UYU196615:UYU196616 VIQ196615:VIQ196616 VSM196615:VSM196616 WCI196615:WCI196616 WME196615:WME196616 WWA196615:WWA196616 S262151:S262152 JO262151:JO262152 TK262151:TK262152 ADG262151:ADG262152 ANC262151:ANC262152 AWY262151:AWY262152 BGU262151:BGU262152 BQQ262151:BQQ262152 CAM262151:CAM262152 CKI262151:CKI262152 CUE262151:CUE262152 DEA262151:DEA262152 DNW262151:DNW262152 DXS262151:DXS262152 EHO262151:EHO262152 ERK262151:ERK262152 FBG262151:FBG262152 FLC262151:FLC262152 FUY262151:FUY262152 GEU262151:GEU262152 GOQ262151:GOQ262152 GYM262151:GYM262152 HII262151:HII262152 HSE262151:HSE262152 ICA262151:ICA262152 ILW262151:ILW262152 IVS262151:IVS262152 JFO262151:JFO262152 JPK262151:JPK262152 JZG262151:JZG262152 KJC262151:KJC262152 KSY262151:KSY262152 LCU262151:LCU262152 LMQ262151:LMQ262152 LWM262151:LWM262152 MGI262151:MGI262152 MQE262151:MQE262152 NAA262151:NAA262152 NJW262151:NJW262152 NTS262151:NTS262152 ODO262151:ODO262152 ONK262151:ONK262152 OXG262151:OXG262152 PHC262151:PHC262152 PQY262151:PQY262152 QAU262151:QAU262152 QKQ262151:QKQ262152 QUM262151:QUM262152 REI262151:REI262152 ROE262151:ROE262152 RYA262151:RYA262152 SHW262151:SHW262152 SRS262151:SRS262152 TBO262151:TBO262152 TLK262151:TLK262152 TVG262151:TVG262152 UFC262151:UFC262152 UOY262151:UOY262152 UYU262151:UYU262152 VIQ262151:VIQ262152 VSM262151:VSM262152 WCI262151:WCI262152 WME262151:WME262152 WWA262151:WWA262152 S327687:S327688 JO327687:JO327688 TK327687:TK327688 ADG327687:ADG327688 ANC327687:ANC327688 AWY327687:AWY327688 BGU327687:BGU327688 BQQ327687:BQQ327688 CAM327687:CAM327688 CKI327687:CKI327688 CUE327687:CUE327688 DEA327687:DEA327688 DNW327687:DNW327688 DXS327687:DXS327688 EHO327687:EHO327688 ERK327687:ERK327688 FBG327687:FBG327688 FLC327687:FLC327688 FUY327687:FUY327688 GEU327687:GEU327688 GOQ327687:GOQ327688 GYM327687:GYM327688 HII327687:HII327688 HSE327687:HSE327688 ICA327687:ICA327688 ILW327687:ILW327688 IVS327687:IVS327688 JFO327687:JFO327688 JPK327687:JPK327688 JZG327687:JZG327688 KJC327687:KJC327688 KSY327687:KSY327688 LCU327687:LCU327688 LMQ327687:LMQ327688 LWM327687:LWM327688 MGI327687:MGI327688 MQE327687:MQE327688 NAA327687:NAA327688 NJW327687:NJW327688 NTS327687:NTS327688 ODO327687:ODO327688 ONK327687:ONK327688 OXG327687:OXG327688 PHC327687:PHC327688 PQY327687:PQY327688 QAU327687:QAU327688 QKQ327687:QKQ327688 QUM327687:QUM327688 REI327687:REI327688 ROE327687:ROE327688 RYA327687:RYA327688 SHW327687:SHW327688 SRS327687:SRS327688 TBO327687:TBO327688 TLK327687:TLK327688 TVG327687:TVG327688 UFC327687:UFC327688 UOY327687:UOY327688 UYU327687:UYU327688 VIQ327687:VIQ327688 VSM327687:VSM327688 WCI327687:WCI327688 WME327687:WME327688 WWA327687:WWA327688 S393223:S393224 JO393223:JO393224 TK393223:TK393224 ADG393223:ADG393224 ANC393223:ANC393224 AWY393223:AWY393224 BGU393223:BGU393224 BQQ393223:BQQ393224 CAM393223:CAM393224 CKI393223:CKI393224 CUE393223:CUE393224 DEA393223:DEA393224 DNW393223:DNW393224 DXS393223:DXS393224 EHO393223:EHO393224 ERK393223:ERK393224 FBG393223:FBG393224 FLC393223:FLC393224 FUY393223:FUY393224 GEU393223:GEU393224 GOQ393223:GOQ393224 GYM393223:GYM393224 HII393223:HII393224 HSE393223:HSE393224 ICA393223:ICA393224 ILW393223:ILW393224 IVS393223:IVS393224 JFO393223:JFO393224 JPK393223:JPK393224 JZG393223:JZG393224 KJC393223:KJC393224 KSY393223:KSY393224 LCU393223:LCU393224 LMQ393223:LMQ393224 LWM393223:LWM393224 MGI393223:MGI393224 MQE393223:MQE393224 NAA393223:NAA393224 NJW393223:NJW393224 NTS393223:NTS393224 ODO393223:ODO393224 ONK393223:ONK393224 OXG393223:OXG393224 PHC393223:PHC393224 PQY393223:PQY393224 QAU393223:QAU393224 QKQ393223:QKQ393224 QUM393223:QUM393224 REI393223:REI393224 ROE393223:ROE393224 RYA393223:RYA393224 SHW393223:SHW393224 SRS393223:SRS393224 TBO393223:TBO393224 TLK393223:TLK393224 TVG393223:TVG393224 UFC393223:UFC393224 UOY393223:UOY393224 UYU393223:UYU393224 VIQ393223:VIQ393224 VSM393223:VSM393224 WCI393223:WCI393224 WME393223:WME393224 WWA393223:WWA393224 S458759:S458760 JO458759:JO458760 TK458759:TK458760 ADG458759:ADG458760 ANC458759:ANC458760 AWY458759:AWY458760 BGU458759:BGU458760 BQQ458759:BQQ458760 CAM458759:CAM458760 CKI458759:CKI458760 CUE458759:CUE458760 DEA458759:DEA458760 DNW458759:DNW458760 DXS458759:DXS458760 EHO458759:EHO458760 ERK458759:ERK458760 FBG458759:FBG458760 FLC458759:FLC458760 FUY458759:FUY458760 GEU458759:GEU458760 GOQ458759:GOQ458760 GYM458759:GYM458760 HII458759:HII458760 HSE458759:HSE458760 ICA458759:ICA458760 ILW458759:ILW458760 IVS458759:IVS458760 JFO458759:JFO458760 JPK458759:JPK458760 JZG458759:JZG458760 KJC458759:KJC458760 KSY458759:KSY458760 LCU458759:LCU458760 LMQ458759:LMQ458760 LWM458759:LWM458760 MGI458759:MGI458760 MQE458759:MQE458760 NAA458759:NAA458760 NJW458759:NJW458760 NTS458759:NTS458760 ODO458759:ODO458760 ONK458759:ONK458760 OXG458759:OXG458760 PHC458759:PHC458760 PQY458759:PQY458760 QAU458759:QAU458760 QKQ458759:QKQ458760 QUM458759:QUM458760 REI458759:REI458760 ROE458759:ROE458760 RYA458759:RYA458760 SHW458759:SHW458760 SRS458759:SRS458760 TBO458759:TBO458760 TLK458759:TLK458760 TVG458759:TVG458760 UFC458759:UFC458760 UOY458759:UOY458760 UYU458759:UYU458760 VIQ458759:VIQ458760 VSM458759:VSM458760 WCI458759:WCI458760 WME458759:WME458760 WWA458759:WWA458760 S524295:S524296 JO524295:JO524296 TK524295:TK524296 ADG524295:ADG524296 ANC524295:ANC524296 AWY524295:AWY524296 BGU524295:BGU524296 BQQ524295:BQQ524296 CAM524295:CAM524296 CKI524295:CKI524296 CUE524295:CUE524296 DEA524295:DEA524296 DNW524295:DNW524296 DXS524295:DXS524296 EHO524295:EHO524296 ERK524295:ERK524296 FBG524295:FBG524296 FLC524295:FLC524296 FUY524295:FUY524296 GEU524295:GEU524296 GOQ524295:GOQ524296 GYM524295:GYM524296 HII524295:HII524296 HSE524295:HSE524296 ICA524295:ICA524296 ILW524295:ILW524296 IVS524295:IVS524296 JFO524295:JFO524296 JPK524295:JPK524296 JZG524295:JZG524296 KJC524295:KJC524296 KSY524295:KSY524296 LCU524295:LCU524296 LMQ524295:LMQ524296 LWM524295:LWM524296 MGI524295:MGI524296 MQE524295:MQE524296 NAA524295:NAA524296 NJW524295:NJW524296 NTS524295:NTS524296 ODO524295:ODO524296 ONK524295:ONK524296 OXG524295:OXG524296 PHC524295:PHC524296 PQY524295:PQY524296 QAU524295:QAU524296 QKQ524295:QKQ524296 QUM524295:QUM524296 REI524295:REI524296 ROE524295:ROE524296 RYA524295:RYA524296 SHW524295:SHW524296 SRS524295:SRS524296 TBO524295:TBO524296 TLK524295:TLK524296 TVG524295:TVG524296 UFC524295:UFC524296 UOY524295:UOY524296 UYU524295:UYU524296 VIQ524295:VIQ524296 VSM524295:VSM524296 WCI524295:WCI524296 WME524295:WME524296 WWA524295:WWA524296 S589831:S589832 JO589831:JO589832 TK589831:TK589832 ADG589831:ADG589832 ANC589831:ANC589832 AWY589831:AWY589832 BGU589831:BGU589832 BQQ589831:BQQ589832 CAM589831:CAM589832 CKI589831:CKI589832 CUE589831:CUE589832 DEA589831:DEA589832 DNW589831:DNW589832 DXS589831:DXS589832 EHO589831:EHO589832 ERK589831:ERK589832 FBG589831:FBG589832 FLC589831:FLC589832 FUY589831:FUY589832 GEU589831:GEU589832 GOQ589831:GOQ589832 GYM589831:GYM589832 HII589831:HII589832 HSE589831:HSE589832 ICA589831:ICA589832 ILW589831:ILW589832 IVS589831:IVS589832 JFO589831:JFO589832 JPK589831:JPK589832 JZG589831:JZG589832 KJC589831:KJC589832 KSY589831:KSY589832 LCU589831:LCU589832 LMQ589831:LMQ589832 LWM589831:LWM589832 MGI589831:MGI589832 MQE589831:MQE589832 NAA589831:NAA589832 NJW589831:NJW589832 NTS589831:NTS589832 ODO589831:ODO589832 ONK589831:ONK589832 OXG589831:OXG589832 PHC589831:PHC589832 PQY589831:PQY589832 QAU589831:QAU589832 QKQ589831:QKQ589832 QUM589831:QUM589832 REI589831:REI589832 ROE589831:ROE589832 RYA589831:RYA589832 SHW589831:SHW589832 SRS589831:SRS589832 TBO589831:TBO589832 TLK589831:TLK589832 TVG589831:TVG589832 UFC589831:UFC589832 UOY589831:UOY589832 UYU589831:UYU589832 VIQ589831:VIQ589832 VSM589831:VSM589832 WCI589831:WCI589832 WME589831:WME589832 WWA589831:WWA589832 S655367:S655368 JO655367:JO655368 TK655367:TK655368 ADG655367:ADG655368 ANC655367:ANC655368 AWY655367:AWY655368 BGU655367:BGU655368 BQQ655367:BQQ655368 CAM655367:CAM655368 CKI655367:CKI655368 CUE655367:CUE655368 DEA655367:DEA655368 DNW655367:DNW655368 DXS655367:DXS655368 EHO655367:EHO655368 ERK655367:ERK655368 FBG655367:FBG655368 FLC655367:FLC655368 FUY655367:FUY655368 GEU655367:GEU655368 GOQ655367:GOQ655368 GYM655367:GYM655368 HII655367:HII655368 HSE655367:HSE655368 ICA655367:ICA655368 ILW655367:ILW655368 IVS655367:IVS655368 JFO655367:JFO655368 JPK655367:JPK655368 JZG655367:JZG655368 KJC655367:KJC655368 KSY655367:KSY655368 LCU655367:LCU655368 LMQ655367:LMQ655368 LWM655367:LWM655368 MGI655367:MGI655368 MQE655367:MQE655368 NAA655367:NAA655368 NJW655367:NJW655368 NTS655367:NTS655368 ODO655367:ODO655368 ONK655367:ONK655368 OXG655367:OXG655368 PHC655367:PHC655368 PQY655367:PQY655368 QAU655367:QAU655368 QKQ655367:QKQ655368 QUM655367:QUM655368 REI655367:REI655368 ROE655367:ROE655368 RYA655367:RYA655368 SHW655367:SHW655368 SRS655367:SRS655368 TBO655367:TBO655368 TLK655367:TLK655368 TVG655367:TVG655368 UFC655367:UFC655368 UOY655367:UOY655368 UYU655367:UYU655368 VIQ655367:VIQ655368 VSM655367:VSM655368 WCI655367:WCI655368 WME655367:WME655368 WWA655367:WWA655368 S720903:S720904 JO720903:JO720904 TK720903:TK720904 ADG720903:ADG720904 ANC720903:ANC720904 AWY720903:AWY720904 BGU720903:BGU720904 BQQ720903:BQQ720904 CAM720903:CAM720904 CKI720903:CKI720904 CUE720903:CUE720904 DEA720903:DEA720904 DNW720903:DNW720904 DXS720903:DXS720904 EHO720903:EHO720904 ERK720903:ERK720904 FBG720903:FBG720904 FLC720903:FLC720904 FUY720903:FUY720904 GEU720903:GEU720904 GOQ720903:GOQ720904 GYM720903:GYM720904 HII720903:HII720904 HSE720903:HSE720904 ICA720903:ICA720904 ILW720903:ILW720904 IVS720903:IVS720904 JFO720903:JFO720904 JPK720903:JPK720904 JZG720903:JZG720904 KJC720903:KJC720904 KSY720903:KSY720904 LCU720903:LCU720904 LMQ720903:LMQ720904 LWM720903:LWM720904 MGI720903:MGI720904 MQE720903:MQE720904 NAA720903:NAA720904 NJW720903:NJW720904 NTS720903:NTS720904 ODO720903:ODO720904 ONK720903:ONK720904 OXG720903:OXG720904 PHC720903:PHC720904 PQY720903:PQY720904 QAU720903:QAU720904 QKQ720903:QKQ720904 QUM720903:QUM720904 REI720903:REI720904 ROE720903:ROE720904 RYA720903:RYA720904 SHW720903:SHW720904 SRS720903:SRS720904 TBO720903:TBO720904 TLK720903:TLK720904 TVG720903:TVG720904 UFC720903:UFC720904 UOY720903:UOY720904 UYU720903:UYU720904 VIQ720903:VIQ720904 VSM720903:VSM720904 WCI720903:WCI720904 WME720903:WME720904 WWA720903:WWA720904 S786439:S786440 JO786439:JO786440 TK786439:TK786440 ADG786439:ADG786440 ANC786439:ANC786440 AWY786439:AWY786440 BGU786439:BGU786440 BQQ786439:BQQ786440 CAM786439:CAM786440 CKI786439:CKI786440 CUE786439:CUE786440 DEA786439:DEA786440 DNW786439:DNW786440 DXS786439:DXS786440 EHO786439:EHO786440 ERK786439:ERK786440 FBG786439:FBG786440 FLC786439:FLC786440 FUY786439:FUY786440 GEU786439:GEU786440 GOQ786439:GOQ786440 GYM786439:GYM786440 HII786439:HII786440 HSE786439:HSE786440 ICA786439:ICA786440 ILW786439:ILW786440 IVS786439:IVS786440 JFO786439:JFO786440 JPK786439:JPK786440 JZG786439:JZG786440 KJC786439:KJC786440 KSY786439:KSY786440 LCU786439:LCU786440 LMQ786439:LMQ786440 LWM786439:LWM786440 MGI786439:MGI786440 MQE786439:MQE786440 NAA786439:NAA786440 NJW786439:NJW786440 NTS786439:NTS786440 ODO786439:ODO786440 ONK786439:ONK786440 OXG786439:OXG786440 PHC786439:PHC786440 PQY786439:PQY786440 QAU786439:QAU786440 QKQ786439:QKQ786440 QUM786439:QUM786440 REI786439:REI786440 ROE786439:ROE786440 RYA786439:RYA786440 SHW786439:SHW786440 SRS786439:SRS786440 TBO786439:TBO786440 TLK786439:TLK786440 TVG786439:TVG786440 UFC786439:UFC786440 UOY786439:UOY786440 UYU786439:UYU786440 VIQ786439:VIQ786440 VSM786439:VSM786440 WCI786439:WCI786440 WME786439:WME786440 WWA786439:WWA786440 S851975:S851976 JO851975:JO851976 TK851975:TK851976 ADG851975:ADG851976 ANC851975:ANC851976 AWY851975:AWY851976 BGU851975:BGU851976 BQQ851975:BQQ851976 CAM851975:CAM851976 CKI851975:CKI851976 CUE851975:CUE851976 DEA851975:DEA851976 DNW851975:DNW851976 DXS851975:DXS851976 EHO851975:EHO851976 ERK851975:ERK851976 FBG851975:FBG851976 FLC851975:FLC851976 FUY851975:FUY851976 GEU851975:GEU851976 GOQ851975:GOQ851976 GYM851975:GYM851976 HII851975:HII851976 HSE851975:HSE851976 ICA851975:ICA851976 ILW851975:ILW851976 IVS851975:IVS851976 JFO851975:JFO851976 JPK851975:JPK851976 JZG851975:JZG851976 KJC851975:KJC851976 KSY851975:KSY851976 LCU851975:LCU851976 LMQ851975:LMQ851976 LWM851975:LWM851976 MGI851975:MGI851976 MQE851975:MQE851976 NAA851975:NAA851976 NJW851975:NJW851976 NTS851975:NTS851976 ODO851975:ODO851976 ONK851975:ONK851976 OXG851975:OXG851976 PHC851975:PHC851976 PQY851975:PQY851976 QAU851975:QAU851976 QKQ851975:QKQ851976 QUM851975:QUM851976 REI851975:REI851976 ROE851975:ROE851976 RYA851975:RYA851976 SHW851975:SHW851976 SRS851975:SRS851976 TBO851975:TBO851976 TLK851975:TLK851976 TVG851975:TVG851976 UFC851975:UFC851976 UOY851975:UOY851976 UYU851975:UYU851976 VIQ851975:VIQ851976 VSM851975:VSM851976 WCI851975:WCI851976 WME851975:WME851976 WWA851975:WWA851976 S917511:S917512 JO917511:JO917512 TK917511:TK917512 ADG917511:ADG917512 ANC917511:ANC917512 AWY917511:AWY917512 BGU917511:BGU917512 BQQ917511:BQQ917512 CAM917511:CAM917512 CKI917511:CKI917512 CUE917511:CUE917512 DEA917511:DEA917512 DNW917511:DNW917512 DXS917511:DXS917512 EHO917511:EHO917512 ERK917511:ERK917512 FBG917511:FBG917512 FLC917511:FLC917512 FUY917511:FUY917512 GEU917511:GEU917512 GOQ917511:GOQ917512 GYM917511:GYM917512 HII917511:HII917512 HSE917511:HSE917512 ICA917511:ICA917512 ILW917511:ILW917512 IVS917511:IVS917512 JFO917511:JFO917512 JPK917511:JPK917512 JZG917511:JZG917512 KJC917511:KJC917512 KSY917511:KSY917512 LCU917511:LCU917512 LMQ917511:LMQ917512 LWM917511:LWM917512 MGI917511:MGI917512 MQE917511:MQE917512 NAA917511:NAA917512 NJW917511:NJW917512 NTS917511:NTS917512 ODO917511:ODO917512 ONK917511:ONK917512 OXG917511:OXG917512 PHC917511:PHC917512 PQY917511:PQY917512 QAU917511:QAU917512 QKQ917511:QKQ917512 QUM917511:QUM917512 REI917511:REI917512 ROE917511:ROE917512 RYA917511:RYA917512 SHW917511:SHW917512 SRS917511:SRS917512 TBO917511:TBO917512 TLK917511:TLK917512 TVG917511:TVG917512 UFC917511:UFC917512 UOY917511:UOY917512 UYU917511:UYU917512 VIQ917511:VIQ917512 VSM917511:VSM917512 WCI917511:WCI917512 WME917511:WME917512 WWA917511:WWA917512 S983047:S983048 JO983047:JO983048 TK983047:TK983048 ADG983047:ADG983048 ANC983047:ANC983048 AWY983047:AWY983048 BGU983047:BGU983048 BQQ983047:BQQ983048 CAM983047:CAM983048 CKI983047:CKI983048 CUE983047:CUE983048 DEA983047:DEA983048 DNW983047:DNW983048 DXS983047:DXS983048 EHO983047:EHO983048 ERK983047:ERK983048 FBG983047:FBG983048 FLC983047:FLC983048 FUY983047:FUY983048 GEU983047:GEU983048 GOQ983047:GOQ983048 GYM983047:GYM983048 HII983047:HII983048 HSE983047:HSE983048 ICA983047:ICA983048 ILW983047:ILW983048 IVS983047:IVS983048 JFO983047:JFO983048 JPK983047:JPK983048 JZG983047:JZG983048 KJC983047:KJC983048 KSY983047:KSY983048 LCU983047:LCU983048 LMQ983047:LMQ983048 LWM983047:LWM983048 MGI983047:MGI983048 MQE983047:MQE983048 NAA983047:NAA983048 NJW983047:NJW983048 NTS983047:NTS983048 ODO983047:ODO983048 ONK983047:ONK983048 OXG983047:OXG983048 PHC983047:PHC983048 PQY983047:PQY983048 QAU983047:QAU983048 QKQ983047:QKQ983048 QUM983047:QUM983048 REI983047:REI983048 ROE983047:ROE983048 RYA983047:RYA983048 SHW983047:SHW983048 SRS983047:SRS983048 TBO983047:TBO983048 TLK983047:TLK983048 TVG983047:TVG983048 UFC983047:UFC983048 UOY983047:UOY983048 UYU983047:UYU983048 VIQ983047:VIQ983048 VSM983047:VSM983048 WCI983047:WCI983048 WME983047:WME983048 WWA983047:WWA983048 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F10:F12 JB10:JB12 SX10:SX12 ACT10:ACT12 AMP10:AMP12 AWL10:AWL12 BGH10:BGH12 BQD10:BQD12 BZZ10:BZZ12 CJV10:CJV12 CTR10:CTR12 DDN10:DDN12 DNJ10:DNJ12 DXF10:DXF12 EHB10:EHB12 EQX10:EQX12 FAT10:FAT12 FKP10:FKP12 FUL10:FUL12 GEH10:GEH12 GOD10:GOD12 GXZ10:GXZ12 HHV10:HHV12 HRR10:HRR12 IBN10:IBN12 ILJ10:ILJ12 IVF10:IVF12 JFB10:JFB12 JOX10:JOX12 JYT10:JYT12 KIP10:KIP12 KSL10:KSL12 LCH10:LCH12 LMD10:LMD12 LVZ10:LVZ12 MFV10:MFV12 MPR10:MPR12 MZN10:MZN12 NJJ10:NJJ12 NTF10:NTF12 ODB10:ODB12 OMX10:OMX12 OWT10:OWT12 PGP10:PGP12 PQL10:PQL12 QAH10:QAH12 QKD10:QKD12 QTZ10:QTZ12 RDV10:RDV12 RNR10:RNR12 RXN10:RXN12 SHJ10:SHJ12 SRF10:SRF12 TBB10:TBB12 TKX10:TKX12 TUT10:TUT12 UEP10:UEP12 UOL10:UOL12 UYH10:UYH12 VID10:VID12 VRZ10:VRZ12 WBV10:WBV12 WLR10:WLR12 WVN10:WVN12 F65546:F65548 JB65546:JB65548 SX65546:SX65548 ACT65546:ACT65548 AMP65546:AMP65548 AWL65546:AWL65548 BGH65546:BGH65548 BQD65546:BQD65548 BZZ65546:BZZ65548 CJV65546:CJV65548 CTR65546:CTR65548 DDN65546:DDN65548 DNJ65546:DNJ65548 DXF65546:DXF65548 EHB65546:EHB65548 EQX65546:EQX65548 FAT65546:FAT65548 FKP65546:FKP65548 FUL65546:FUL65548 GEH65546:GEH65548 GOD65546:GOD65548 GXZ65546:GXZ65548 HHV65546:HHV65548 HRR65546:HRR65548 IBN65546:IBN65548 ILJ65546:ILJ65548 IVF65546:IVF65548 JFB65546:JFB65548 JOX65546:JOX65548 JYT65546:JYT65548 KIP65546:KIP65548 KSL65546:KSL65548 LCH65546:LCH65548 LMD65546:LMD65548 LVZ65546:LVZ65548 MFV65546:MFV65548 MPR65546:MPR65548 MZN65546:MZN65548 NJJ65546:NJJ65548 NTF65546:NTF65548 ODB65546:ODB65548 OMX65546:OMX65548 OWT65546:OWT65548 PGP65546:PGP65548 PQL65546:PQL65548 QAH65546:QAH65548 QKD65546:QKD65548 QTZ65546:QTZ65548 RDV65546:RDV65548 RNR65546:RNR65548 RXN65546:RXN65548 SHJ65546:SHJ65548 SRF65546:SRF65548 TBB65546:TBB65548 TKX65546:TKX65548 TUT65546:TUT65548 UEP65546:UEP65548 UOL65546:UOL65548 UYH65546:UYH65548 VID65546:VID65548 VRZ65546:VRZ65548 WBV65546:WBV65548 WLR65546:WLR65548 WVN65546:WVN65548 F131082:F131084 JB131082:JB131084 SX131082:SX131084 ACT131082:ACT131084 AMP131082:AMP131084 AWL131082:AWL131084 BGH131082:BGH131084 BQD131082:BQD131084 BZZ131082:BZZ131084 CJV131082:CJV131084 CTR131082:CTR131084 DDN131082:DDN131084 DNJ131082:DNJ131084 DXF131082:DXF131084 EHB131082:EHB131084 EQX131082:EQX131084 FAT131082:FAT131084 FKP131082:FKP131084 FUL131082:FUL131084 GEH131082:GEH131084 GOD131082:GOD131084 GXZ131082:GXZ131084 HHV131082:HHV131084 HRR131082:HRR131084 IBN131082:IBN131084 ILJ131082:ILJ131084 IVF131082:IVF131084 JFB131082:JFB131084 JOX131082:JOX131084 JYT131082:JYT131084 KIP131082:KIP131084 KSL131082:KSL131084 LCH131082:LCH131084 LMD131082:LMD131084 LVZ131082:LVZ131084 MFV131082:MFV131084 MPR131082:MPR131084 MZN131082:MZN131084 NJJ131082:NJJ131084 NTF131082:NTF131084 ODB131082:ODB131084 OMX131082:OMX131084 OWT131082:OWT131084 PGP131082:PGP131084 PQL131082:PQL131084 QAH131082:QAH131084 QKD131082:QKD131084 QTZ131082:QTZ131084 RDV131082:RDV131084 RNR131082:RNR131084 RXN131082:RXN131084 SHJ131082:SHJ131084 SRF131082:SRF131084 TBB131082:TBB131084 TKX131082:TKX131084 TUT131082:TUT131084 UEP131082:UEP131084 UOL131082:UOL131084 UYH131082:UYH131084 VID131082:VID131084 VRZ131082:VRZ131084 WBV131082:WBV131084 WLR131082:WLR131084 WVN131082:WVN131084 F196618:F196620 JB196618:JB196620 SX196618:SX196620 ACT196618:ACT196620 AMP196618:AMP196620 AWL196618:AWL196620 BGH196618:BGH196620 BQD196618:BQD196620 BZZ196618:BZZ196620 CJV196618:CJV196620 CTR196618:CTR196620 DDN196618:DDN196620 DNJ196618:DNJ196620 DXF196618:DXF196620 EHB196618:EHB196620 EQX196618:EQX196620 FAT196618:FAT196620 FKP196618:FKP196620 FUL196618:FUL196620 GEH196618:GEH196620 GOD196618:GOD196620 GXZ196618:GXZ196620 HHV196618:HHV196620 HRR196618:HRR196620 IBN196618:IBN196620 ILJ196618:ILJ196620 IVF196618:IVF196620 JFB196618:JFB196620 JOX196618:JOX196620 JYT196618:JYT196620 KIP196618:KIP196620 KSL196618:KSL196620 LCH196618:LCH196620 LMD196618:LMD196620 LVZ196618:LVZ196620 MFV196618:MFV196620 MPR196618:MPR196620 MZN196618:MZN196620 NJJ196618:NJJ196620 NTF196618:NTF196620 ODB196618:ODB196620 OMX196618:OMX196620 OWT196618:OWT196620 PGP196618:PGP196620 PQL196618:PQL196620 QAH196618:QAH196620 QKD196618:QKD196620 QTZ196618:QTZ196620 RDV196618:RDV196620 RNR196618:RNR196620 RXN196618:RXN196620 SHJ196618:SHJ196620 SRF196618:SRF196620 TBB196618:TBB196620 TKX196618:TKX196620 TUT196618:TUT196620 UEP196618:UEP196620 UOL196618:UOL196620 UYH196618:UYH196620 VID196618:VID196620 VRZ196618:VRZ196620 WBV196618:WBV196620 WLR196618:WLR196620 WVN196618:WVN196620 F262154:F262156 JB262154:JB262156 SX262154:SX262156 ACT262154:ACT262156 AMP262154:AMP262156 AWL262154:AWL262156 BGH262154:BGH262156 BQD262154:BQD262156 BZZ262154:BZZ262156 CJV262154:CJV262156 CTR262154:CTR262156 DDN262154:DDN262156 DNJ262154:DNJ262156 DXF262154:DXF262156 EHB262154:EHB262156 EQX262154:EQX262156 FAT262154:FAT262156 FKP262154:FKP262156 FUL262154:FUL262156 GEH262154:GEH262156 GOD262154:GOD262156 GXZ262154:GXZ262156 HHV262154:HHV262156 HRR262154:HRR262156 IBN262154:IBN262156 ILJ262154:ILJ262156 IVF262154:IVF262156 JFB262154:JFB262156 JOX262154:JOX262156 JYT262154:JYT262156 KIP262154:KIP262156 KSL262154:KSL262156 LCH262154:LCH262156 LMD262154:LMD262156 LVZ262154:LVZ262156 MFV262154:MFV262156 MPR262154:MPR262156 MZN262154:MZN262156 NJJ262154:NJJ262156 NTF262154:NTF262156 ODB262154:ODB262156 OMX262154:OMX262156 OWT262154:OWT262156 PGP262154:PGP262156 PQL262154:PQL262156 QAH262154:QAH262156 QKD262154:QKD262156 QTZ262154:QTZ262156 RDV262154:RDV262156 RNR262154:RNR262156 RXN262154:RXN262156 SHJ262154:SHJ262156 SRF262154:SRF262156 TBB262154:TBB262156 TKX262154:TKX262156 TUT262154:TUT262156 UEP262154:UEP262156 UOL262154:UOL262156 UYH262154:UYH262156 VID262154:VID262156 VRZ262154:VRZ262156 WBV262154:WBV262156 WLR262154:WLR262156 WVN262154:WVN262156 F327690:F327692 JB327690:JB327692 SX327690:SX327692 ACT327690:ACT327692 AMP327690:AMP327692 AWL327690:AWL327692 BGH327690:BGH327692 BQD327690:BQD327692 BZZ327690:BZZ327692 CJV327690:CJV327692 CTR327690:CTR327692 DDN327690:DDN327692 DNJ327690:DNJ327692 DXF327690:DXF327692 EHB327690:EHB327692 EQX327690:EQX327692 FAT327690:FAT327692 FKP327690:FKP327692 FUL327690:FUL327692 GEH327690:GEH327692 GOD327690:GOD327692 GXZ327690:GXZ327692 HHV327690:HHV327692 HRR327690:HRR327692 IBN327690:IBN327692 ILJ327690:ILJ327692 IVF327690:IVF327692 JFB327690:JFB327692 JOX327690:JOX327692 JYT327690:JYT327692 KIP327690:KIP327692 KSL327690:KSL327692 LCH327690:LCH327692 LMD327690:LMD327692 LVZ327690:LVZ327692 MFV327690:MFV327692 MPR327690:MPR327692 MZN327690:MZN327692 NJJ327690:NJJ327692 NTF327690:NTF327692 ODB327690:ODB327692 OMX327690:OMX327692 OWT327690:OWT327692 PGP327690:PGP327692 PQL327690:PQL327692 QAH327690:QAH327692 QKD327690:QKD327692 QTZ327690:QTZ327692 RDV327690:RDV327692 RNR327690:RNR327692 RXN327690:RXN327692 SHJ327690:SHJ327692 SRF327690:SRF327692 TBB327690:TBB327692 TKX327690:TKX327692 TUT327690:TUT327692 UEP327690:UEP327692 UOL327690:UOL327692 UYH327690:UYH327692 VID327690:VID327692 VRZ327690:VRZ327692 WBV327690:WBV327692 WLR327690:WLR327692 WVN327690:WVN327692 F393226:F393228 JB393226:JB393228 SX393226:SX393228 ACT393226:ACT393228 AMP393226:AMP393228 AWL393226:AWL393228 BGH393226:BGH393228 BQD393226:BQD393228 BZZ393226:BZZ393228 CJV393226:CJV393228 CTR393226:CTR393228 DDN393226:DDN393228 DNJ393226:DNJ393228 DXF393226:DXF393228 EHB393226:EHB393228 EQX393226:EQX393228 FAT393226:FAT393228 FKP393226:FKP393228 FUL393226:FUL393228 GEH393226:GEH393228 GOD393226:GOD393228 GXZ393226:GXZ393228 HHV393226:HHV393228 HRR393226:HRR393228 IBN393226:IBN393228 ILJ393226:ILJ393228 IVF393226:IVF393228 JFB393226:JFB393228 JOX393226:JOX393228 JYT393226:JYT393228 KIP393226:KIP393228 KSL393226:KSL393228 LCH393226:LCH393228 LMD393226:LMD393228 LVZ393226:LVZ393228 MFV393226:MFV393228 MPR393226:MPR393228 MZN393226:MZN393228 NJJ393226:NJJ393228 NTF393226:NTF393228 ODB393226:ODB393228 OMX393226:OMX393228 OWT393226:OWT393228 PGP393226:PGP393228 PQL393226:PQL393228 QAH393226:QAH393228 QKD393226:QKD393228 QTZ393226:QTZ393228 RDV393226:RDV393228 RNR393226:RNR393228 RXN393226:RXN393228 SHJ393226:SHJ393228 SRF393226:SRF393228 TBB393226:TBB393228 TKX393226:TKX393228 TUT393226:TUT393228 UEP393226:UEP393228 UOL393226:UOL393228 UYH393226:UYH393228 VID393226:VID393228 VRZ393226:VRZ393228 WBV393226:WBV393228 WLR393226:WLR393228 WVN393226:WVN393228 F458762:F458764 JB458762:JB458764 SX458762:SX458764 ACT458762:ACT458764 AMP458762:AMP458764 AWL458762:AWL458764 BGH458762:BGH458764 BQD458762:BQD458764 BZZ458762:BZZ458764 CJV458762:CJV458764 CTR458762:CTR458764 DDN458762:DDN458764 DNJ458762:DNJ458764 DXF458762:DXF458764 EHB458762:EHB458764 EQX458762:EQX458764 FAT458762:FAT458764 FKP458762:FKP458764 FUL458762:FUL458764 GEH458762:GEH458764 GOD458762:GOD458764 GXZ458762:GXZ458764 HHV458762:HHV458764 HRR458762:HRR458764 IBN458762:IBN458764 ILJ458762:ILJ458764 IVF458762:IVF458764 JFB458762:JFB458764 JOX458762:JOX458764 JYT458762:JYT458764 KIP458762:KIP458764 KSL458762:KSL458764 LCH458762:LCH458764 LMD458762:LMD458764 LVZ458762:LVZ458764 MFV458762:MFV458764 MPR458762:MPR458764 MZN458762:MZN458764 NJJ458762:NJJ458764 NTF458762:NTF458764 ODB458762:ODB458764 OMX458762:OMX458764 OWT458762:OWT458764 PGP458762:PGP458764 PQL458762:PQL458764 QAH458762:QAH458764 QKD458762:QKD458764 QTZ458762:QTZ458764 RDV458762:RDV458764 RNR458762:RNR458764 RXN458762:RXN458764 SHJ458762:SHJ458764 SRF458762:SRF458764 TBB458762:TBB458764 TKX458762:TKX458764 TUT458762:TUT458764 UEP458762:UEP458764 UOL458762:UOL458764 UYH458762:UYH458764 VID458762:VID458764 VRZ458762:VRZ458764 WBV458762:WBV458764 WLR458762:WLR458764 WVN458762:WVN458764 F524298:F524300 JB524298:JB524300 SX524298:SX524300 ACT524298:ACT524300 AMP524298:AMP524300 AWL524298:AWL524300 BGH524298:BGH524300 BQD524298:BQD524300 BZZ524298:BZZ524300 CJV524298:CJV524300 CTR524298:CTR524300 DDN524298:DDN524300 DNJ524298:DNJ524300 DXF524298:DXF524300 EHB524298:EHB524300 EQX524298:EQX524300 FAT524298:FAT524300 FKP524298:FKP524300 FUL524298:FUL524300 GEH524298:GEH524300 GOD524298:GOD524300 GXZ524298:GXZ524300 HHV524298:HHV524300 HRR524298:HRR524300 IBN524298:IBN524300 ILJ524298:ILJ524300 IVF524298:IVF524300 JFB524298:JFB524300 JOX524298:JOX524300 JYT524298:JYT524300 KIP524298:KIP524300 KSL524298:KSL524300 LCH524298:LCH524300 LMD524298:LMD524300 LVZ524298:LVZ524300 MFV524298:MFV524300 MPR524298:MPR524300 MZN524298:MZN524300 NJJ524298:NJJ524300 NTF524298:NTF524300 ODB524298:ODB524300 OMX524298:OMX524300 OWT524298:OWT524300 PGP524298:PGP524300 PQL524298:PQL524300 QAH524298:QAH524300 QKD524298:QKD524300 QTZ524298:QTZ524300 RDV524298:RDV524300 RNR524298:RNR524300 RXN524298:RXN524300 SHJ524298:SHJ524300 SRF524298:SRF524300 TBB524298:TBB524300 TKX524298:TKX524300 TUT524298:TUT524300 UEP524298:UEP524300 UOL524298:UOL524300 UYH524298:UYH524300 VID524298:VID524300 VRZ524298:VRZ524300 WBV524298:WBV524300 WLR524298:WLR524300 WVN524298:WVN524300 F589834:F589836 JB589834:JB589836 SX589834:SX589836 ACT589834:ACT589836 AMP589834:AMP589836 AWL589834:AWL589836 BGH589834:BGH589836 BQD589834:BQD589836 BZZ589834:BZZ589836 CJV589834:CJV589836 CTR589834:CTR589836 DDN589834:DDN589836 DNJ589834:DNJ589836 DXF589834:DXF589836 EHB589834:EHB589836 EQX589834:EQX589836 FAT589834:FAT589836 FKP589834:FKP589836 FUL589834:FUL589836 GEH589834:GEH589836 GOD589834:GOD589836 GXZ589834:GXZ589836 HHV589834:HHV589836 HRR589834:HRR589836 IBN589834:IBN589836 ILJ589834:ILJ589836 IVF589834:IVF589836 JFB589834:JFB589836 JOX589834:JOX589836 JYT589834:JYT589836 KIP589834:KIP589836 KSL589834:KSL589836 LCH589834:LCH589836 LMD589834:LMD589836 LVZ589834:LVZ589836 MFV589834:MFV589836 MPR589834:MPR589836 MZN589834:MZN589836 NJJ589834:NJJ589836 NTF589834:NTF589836 ODB589834:ODB589836 OMX589834:OMX589836 OWT589834:OWT589836 PGP589834:PGP589836 PQL589834:PQL589836 QAH589834:QAH589836 QKD589834:QKD589836 QTZ589834:QTZ589836 RDV589834:RDV589836 RNR589834:RNR589836 RXN589834:RXN589836 SHJ589834:SHJ589836 SRF589834:SRF589836 TBB589834:TBB589836 TKX589834:TKX589836 TUT589834:TUT589836 UEP589834:UEP589836 UOL589834:UOL589836 UYH589834:UYH589836 VID589834:VID589836 VRZ589834:VRZ589836 WBV589834:WBV589836 WLR589834:WLR589836 WVN589834:WVN589836 F655370:F655372 JB655370:JB655372 SX655370:SX655372 ACT655370:ACT655372 AMP655370:AMP655372 AWL655370:AWL655372 BGH655370:BGH655372 BQD655370:BQD655372 BZZ655370:BZZ655372 CJV655370:CJV655372 CTR655370:CTR655372 DDN655370:DDN655372 DNJ655370:DNJ655372 DXF655370:DXF655372 EHB655370:EHB655372 EQX655370:EQX655372 FAT655370:FAT655372 FKP655370:FKP655372 FUL655370:FUL655372 GEH655370:GEH655372 GOD655370:GOD655372 GXZ655370:GXZ655372 HHV655370:HHV655372 HRR655370:HRR655372 IBN655370:IBN655372 ILJ655370:ILJ655372 IVF655370:IVF655372 JFB655370:JFB655372 JOX655370:JOX655372 JYT655370:JYT655372 KIP655370:KIP655372 KSL655370:KSL655372 LCH655370:LCH655372 LMD655370:LMD655372 LVZ655370:LVZ655372 MFV655370:MFV655372 MPR655370:MPR655372 MZN655370:MZN655372 NJJ655370:NJJ655372 NTF655370:NTF655372 ODB655370:ODB655372 OMX655370:OMX655372 OWT655370:OWT655372 PGP655370:PGP655372 PQL655370:PQL655372 QAH655370:QAH655372 QKD655370:QKD655372 QTZ655370:QTZ655372 RDV655370:RDV655372 RNR655370:RNR655372 RXN655370:RXN655372 SHJ655370:SHJ655372 SRF655370:SRF655372 TBB655370:TBB655372 TKX655370:TKX655372 TUT655370:TUT655372 UEP655370:UEP655372 UOL655370:UOL655372 UYH655370:UYH655372 VID655370:VID655372 VRZ655370:VRZ655372 WBV655370:WBV655372 WLR655370:WLR655372 WVN655370:WVN655372 F720906:F720908 JB720906:JB720908 SX720906:SX720908 ACT720906:ACT720908 AMP720906:AMP720908 AWL720906:AWL720908 BGH720906:BGH720908 BQD720906:BQD720908 BZZ720906:BZZ720908 CJV720906:CJV720908 CTR720906:CTR720908 DDN720906:DDN720908 DNJ720906:DNJ720908 DXF720906:DXF720908 EHB720906:EHB720908 EQX720906:EQX720908 FAT720906:FAT720908 FKP720906:FKP720908 FUL720906:FUL720908 GEH720906:GEH720908 GOD720906:GOD720908 GXZ720906:GXZ720908 HHV720906:HHV720908 HRR720906:HRR720908 IBN720906:IBN720908 ILJ720906:ILJ720908 IVF720906:IVF720908 JFB720906:JFB720908 JOX720906:JOX720908 JYT720906:JYT720908 KIP720906:KIP720908 KSL720906:KSL720908 LCH720906:LCH720908 LMD720906:LMD720908 LVZ720906:LVZ720908 MFV720906:MFV720908 MPR720906:MPR720908 MZN720906:MZN720908 NJJ720906:NJJ720908 NTF720906:NTF720908 ODB720906:ODB720908 OMX720906:OMX720908 OWT720906:OWT720908 PGP720906:PGP720908 PQL720906:PQL720908 QAH720906:QAH720908 QKD720906:QKD720908 QTZ720906:QTZ720908 RDV720906:RDV720908 RNR720906:RNR720908 RXN720906:RXN720908 SHJ720906:SHJ720908 SRF720906:SRF720908 TBB720906:TBB720908 TKX720906:TKX720908 TUT720906:TUT720908 UEP720906:UEP720908 UOL720906:UOL720908 UYH720906:UYH720908 VID720906:VID720908 VRZ720906:VRZ720908 WBV720906:WBV720908 WLR720906:WLR720908 WVN720906:WVN720908 F786442:F786444 JB786442:JB786444 SX786442:SX786444 ACT786442:ACT786444 AMP786442:AMP786444 AWL786442:AWL786444 BGH786442:BGH786444 BQD786442:BQD786444 BZZ786442:BZZ786444 CJV786442:CJV786444 CTR786442:CTR786444 DDN786442:DDN786444 DNJ786442:DNJ786444 DXF786442:DXF786444 EHB786442:EHB786444 EQX786442:EQX786444 FAT786442:FAT786444 FKP786442:FKP786444 FUL786442:FUL786444 GEH786442:GEH786444 GOD786442:GOD786444 GXZ786442:GXZ786444 HHV786442:HHV786444 HRR786442:HRR786444 IBN786442:IBN786444 ILJ786442:ILJ786444 IVF786442:IVF786444 JFB786442:JFB786444 JOX786442:JOX786444 JYT786442:JYT786444 KIP786442:KIP786444 KSL786442:KSL786444 LCH786442:LCH786444 LMD786442:LMD786444 LVZ786442:LVZ786444 MFV786442:MFV786444 MPR786442:MPR786444 MZN786442:MZN786444 NJJ786442:NJJ786444 NTF786442:NTF786444 ODB786442:ODB786444 OMX786442:OMX786444 OWT786442:OWT786444 PGP786442:PGP786444 PQL786442:PQL786444 QAH786442:QAH786444 QKD786442:QKD786444 QTZ786442:QTZ786444 RDV786442:RDV786444 RNR786442:RNR786444 RXN786442:RXN786444 SHJ786442:SHJ786444 SRF786442:SRF786444 TBB786442:TBB786444 TKX786442:TKX786444 TUT786442:TUT786444 UEP786442:UEP786444 UOL786442:UOL786444 UYH786442:UYH786444 VID786442:VID786444 VRZ786442:VRZ786444 WBV786442:WBV786444 WLR786442:WLR786444 WVN786442:WVN786444 F851978:F851980 JB851978:JB851980 SX851978:SX851980 ACT851978:ACT851980 AMP851978:AMP851980 AWL851978:AWL851980 BGH851978:BGH851980 BQD851978:BQD851980 BZZ851978:BZZ851980 CJV851978:CJV851980 CTR851978:CTR851980 DDN851978:DDN851980 DNJ851978:DNJ851980 DXF851978:DXF851980 EHB851978:EHB851980 EQX851978:EQX851980 FAT851978:FAT851980 FKP851978:FKP851980 FUL851978:FUL851980 GEH851978:GEH851980 GOD851978:GOD851980 GXZ851978:GXZ851980 HHV851978:HHV851980 HRR851978:HRR851980 IBN851978:IBN851980 ILJ851978:ILJ851980 IVF851978:IVF851980 JFB851978:JFB851980 JOX851978:JOX851980 JYT851978:JYT851980 KIP851978:KIP851980 KSL851978:KSL851980 LCH851978:LCH851980 LMD851978:LMD851980 LVZ851978:LVZ851980 MFV851978:MFV851980 MPR851978:MPR851980 MZN851978:MZN851980 NJJ851978:NJJ851980 NTF851978:NTF851980 ODB851978:ODB851980 OMX851978:OMX851980 OWT851978:OWT851980 PGP851978:PGP851980 PQL851978:PQL851980 QAH851978:QAH851980 QKD851978:QKD851980 QTZ851978:QTZ851980 RDV851978:RDV851980 RNR851978:RNR851980 RXN851978:RXN851980 SHJ851978:SHJ851980 SRF851978:SRF851980 TBB851978:TBB851980 TKX851978:TKX851980 TUT851978:TUT851980 UEP851978:UEP851980 UOL851978:UOL851980 UYH851978:UYH851980 VID851978:VID851980 VRZ851978:VRZ851980 WBV851978:WBV851980 WLR851978:WLR851980 WVN851978:WVN851980 F917514:F917516 JB917514:JB917516 SX917514:SX917516 ACT917514:ACT917516 AMP917514:AMP917516 AWL917514:AWL917516 BGH917514:BGH917516 BQD917514:BQD917516 BZZ917514:BZZ917516 CJV917514:CJV917516 CTR917514:CTR917516 DDN917514:DDN917516 DNJ917514:DNJ917516 DXF917514:DXF917516 EHB917514:EHB917516 EQX917514:EQX917516 FAT917514:FAT917516 FKP917514:FKP917516 FUL917514:FUL917516 GEH917514:GEH917516 GOD917514:GOD917516 GXZ917514:GXZ917516 HHV917514:HHV917516 HRR917514:HRR917516 IBN917514:IBN917516 ILJ917514:ILJ917516 IVF917514:IVF917516 JFB917514:JFB917516 JOX917514:JOX917516 JYT917514:JYT917516 KIP917514:KIP917516 KSL917514:KSL917516 LCH917514:LCH917516 LMD917514:LMD917516 LVZ917514:LVZ917516 MFV917514:MFV917516 MPR917514:MPR917516 MZN917514:MZN917516 NJJ917514:NJJ917516 NTF917514:NTF917516 ODB917514:ODB917516 OMX917514:OMX917516 OWT917514:OWT917516 PGP917514:PGP917516 PQL917514:PQL917516 QAH917514:QAH917516 QKD917514:QKD917516 QTZ917514:QTZ917516 RDV917514:RDV917516 RNR917514:RNR917516 RXN917514:RXN917516 SHJ917514:SHJ917516 SRF917514:SRF917516 TBB917514:TBB917516 TKX917514:TKX917516 TUT917514:TUT917516 UEP917514:UEP917516 UOL917514:UOL917516 UYH917514:UYH917516 VID917514:VID917516 VRZ917514:VRZ917516 WBV917514:WBV917516 WLR917514:WLR917516 WVN917514:WVN917516 F983050:F983052 JB983050:JB983052 SX983050:SX983052 ACT983050:ACT983052 AMP983050:AMP983052 AWL983050:AWL983052 BGH983050:BGH983052 BQD983050:BQD983052 BZZ983050:BZZ983052 CJV983050:CJV983052 CTR983050:CTR983052 DDN983050:DDN983052 DNJ983050:DNJ983052 DXF983050:DXF983052 EHB983050:EHB983052 EQX983050:EQX983052 FAT983050:FAT983052 FKP983050:FKP983052 FUL983050:FUL983052 GEH983050:GEH983052 GOD983050:GOD983052 GXZ983050:GXZ983052 HHV983050:HHV983052 HRR983050:HRR983052 IBN983050:IBN983052 ILJ983050:ILJ983052 IVF983050:IVF983052 JFB983050:JFB983052 JOX983050:JOX983052 JYT983050:JYT983052 KIP983050:KIP983052 KSL983050:KSL983052 LCH983050:LCH983052 LMD983050:LMD983052 LVZ983050:LVZ983052 MFV983050:MFV983052 MPR983050:MPR983052 MZN983050:MZN983052 NJJ983050:NJJ983052 NTF983050:NTF983052 ODB983050:ODB983052 OMX983050:OMX983052 OWT983050:OWT983052 PGP983050:PGP983052 PQL983050:PQL983052 QAH983050:QAH983052 QKD983050:QKD983052 QTZ983050:QTZ983052 RDV983050:RDV983052 RNR983050:RNR983052 RXN983050:RXN983052 SHJ983050:SHJ983052 SRF983050:SRF983052 TBB983050:TBB983052 TKX983050:TKX983052 TUT983050:TUT983052 UEP983050:UEP983052 UOL983050:UOL983052 UYH983050:UYH983052 VID983050:VID983052 VRZ983050:VRZ983052 WBV983050:WBV983052 WLR983050:WLR983052 WVN983050:WVN983052 K7:K8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K65543:K65544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K131079:K131080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K196615:K196616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K262151:K262152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K327687:K327688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K393223:K393224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K458759:K458760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K524295:K524296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K589831:K589832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K655367:K655368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K720903:K720904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K786439:K786440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K851975:K851976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K917511:K917512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K983047:K983048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WVS983047:WVS983048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M34:M39 JI34:JI39 TE34:TE39 ADA34:ADA39 AMW34:AMW39 AWS34:AWS39 BGO34:BGO39 BQK34:BQK39 CAG34:CAG39 CKC34:CKC39 CTY34:CTY39 DDU34:DDU39 DNQ34:DNQ39 DXM34:DXM39 EHI34:EHI39 ERE34:ERE39 FBA34:FBA39 FKW34:FKW39 FUS34:FUS39 GEO34:GEO39 GOK34:GOK39 GYG34:GYG39 HIC34:HIC39 HRY34:HRY39 IBU34:IBU39 ILQ34:ILQ39 IVM34:IVM39 JFI34:JFI39 JPE34:JPE39 JZA34:JZA39 KIW34:KIW39 KSS34:KSS39 LCO34:LCO39 LMK34:LMK39 LWG34:LWG39 MGC34:MGC39 MPY34:MPY39 MZU34:MZU39 NJQ34:NJQ39 NTM34:NTM39 ODI34:ODI39 ONE34:ONE39 OXA34:OXA39 PGW34:PGW39 PQS34:PQS39 QAO34:QAO39 QKK34:QKK39 QUG34:QUG39 REC34:REC39 RNY34:RNY39 RXU34:RXU39 SHQ34:SHQ39 SRM34:SRM39 TBI34:TBI39 TLE34:TLE39 TVA34:TVA39 UEW34:UEW39 UOS34:UOS39 UYO34:UYO39 VIK34:VIK39 VSG34:VSG39 WCC34:WCC39 WLY34:WLY39 WVU34:WVU39 M65570:M65575 JI65570:JI65575 TE65570:TE65575 ADA65570:ADA65575 AMW65570:AMW65575 AWS65570:AWS65575 BGO65570:BGO65575 BQK65570:BQK65575 CAG65570:CAG65575 CKC65570:CKC65575 CTY65570:CTY65575 DDU65570:DDU65575 DNQ65570:DNQ65575 DXM65570:DXM65575 EHI65570:EHI65575 ERE65570:ERE65575 FBA65570:FBA65575 FKW65570:FKW65575 FUS65570:FUS65575 GEO65570:GEO65575 GOK65570:GOK65575 GYG65570:GYG65575 HIC65570:HIC65575 HRY65570:HRY65575 IBU65570:IBU65575 ILQ65570:ILQ65575 IVM65570:IVM65575 JFI65570:JFI65575 JPE65570:JPE65575 JZA65570:JZA65575 KIW65570:KIW65575 KSS65570:KSS65575 LCO65570:LCO65575 LMK65570:LMK65575 LWG65570:LWG65575 MGC65570:MGC65575 MPY65570:MPY65575 MZU65570:MZU65575 NJQ65570:NJQ65575 NTM65570:NTM65575 ODI65570:ODI65575 ONE65570:ONE65575 OXA65570:OXA65575 PGW65570:PGW65575 PQS65570:PQS65575 QAO65570:QAO65575 QKK65570:QKK65575 QUG65570:QUG65575 REC65570:REC65575 RNY65570:RNY65575 RXU65570:RXU65575 SHQ65570:SHQ65575 SRM65570:SRM65575 TBI65570:TBI65575 TLE65570:TLE65575 TVA65570:TVA65575 UEW65570:UEW65575 UOS65570:UOS65575 UYO65570:UYO65575 VIK65570:VIK65575 VSG65570:VSG65575 WCC65570:WCC65575 WLY65570:WLY65575 WVU65570:WVU65575 M131106:M131111 JI131106:JI131111 TE131106:TE131111 ADA131106:ADA131111 AMW131106:AMW131111 AWS131106:AWS131111 BGO131106:BGO131111 BQK131106:BQK131111 CAG131106:CAG131111 CKC131106:CKC131111 CTY131106:CTY131111 DDU131106:DDU131111 DNQ131106:DNQ131111 DXM131106:DXM131111 EHI131106:EHI131111 ERE131106:ERE131111 FBA131106:FBA131111 FKW131106:FKW131111 FUS131106:FUS131111 GEO131106:GEO131111 GOK131106:GOK131111 GYG131106:GYG131111 HIC131106:HIC131111 HRY131106:HRY131111 IBU131106:IBU131111 ILQ131106:ILQ131111 IVM131106:IVM131111 JFI131106:JFI131111 JPE131106:JPE131111 JZA131106:JZA131111 KIW131106:KIW131111 KSS131106:KSS131111 LCO131106:LCO131111 LMK131106:LMK131111 LWG131106:LWG131111 MGC131106:MGC131111 MPY131106:MPY131111 MZU131106:MZU131111 NJQ131106:NJQ131111 NTM131106:NTM131111 ODI131106:ODI131111 ONE131106:ONE131111 OXA131106:OXA131111 PGW131106:PGW131111 PQS131106:PQS131111 QAO131106:QAO131111 QKK131106:QKK131111 QUG131106:QUG131111 REC131106:REC131111 RNY131106:RNY131111 RXU131106:RXU131111 SHQ131106:SHQ131111 SRM131106:SRM131111 TBI131106:TBI131111 TLE131106:TLE131111 TVA131106:TVA131111 UEW131106:UEW131111 UOS131106:UOS131111 UYO131106:UYO131111 VIK131106:VIK131111 VSG131106:VSG131111 WCC131106:WCC131111 WLY131106:WLY131111 WVU131106:WVU131111 M196642:M196647 JI196642:JI196647 TE196642:TE196647 ADA196642:ADA196647 AMW196642:AMW196647 AWS196642:AWS196647 BGO196642:BGO196647 BQK196642:BQK196647 CAG196642:CAG196647 CKC196642:CKC196647 CTY196642:CTY196647 DDU196642:DDU196647 DNQ196642:DNQ196647 DXM196642:DXM196647 EHI196642:EHI196647 ERE196642:ERE196647 FBA196642:FBA196647 FKW196642:FKW196647 FUS196642:FUS196647 GEO196642:GEO196647 GOK196642:GOK196647 GYG196642:GYG196647 HIC196642:HIC196647 HRY196642:HRY196647 IBU196642:IBU196647 ILQ196642:ILQ196647 IVM196642:IVM196647 JFI196642:JFI196647 JPE196642:JPE196647 JZA196642:JZA196647 KIW196642:KIW196647 KSS196642:KSS196647 LCO196642:LCO196647 LMK196642:LMK196647 LWG196642:LWG196647 MGC196642:MGC196647 MPY196642:MPY196647 MZU196642:MZU196647 NJQ196642:NJQ196647 NTM196642:NTM196647 ODI196642:ODI196647 ONE196642:ONE196647 OXA196642:OXA196647 PGW196642:PGW196647 PQS196642:PQS196647 QAO196642:QAO196647 QKK196642:QKK196647 QUG196642:QUG196647 REC196642:REC196647 RNY196642:RNY196647 RXU196642:RXU196647 SHQ196642:SHQ196647 SRM196642:SRM196647 TBI196642:TBI196647 TLE196642:TLE196647 TVA196642:TVA196647 UEW196642:UEW196647 UOS196642:UOS196647 UYO196642:UYO196647 VIK196642:VIK196647 VSG196642:VSG196647 WCC196642:WCC196647 WLY196642:WLY196647 WVU196642:WVU196647 M262178:M262183 JI262178:JI262183 TE262178:TE262183 ADA262178:ADA262183 AMW262178:AMW262183 AWS262178:AWS262183 BGO262178:BGO262183 BQK262178:BQK262183 CAG262178:CAG262183 CKC262178:CKC262183 CTY262178:CTY262183 DDU262178:DDU262183 DNQ262178:DNQ262183 DXM262178:DXM262183 EHI262178:EHI262183 ERE262178:ERE262183 FBA262178:FBA262183 FKW262178:FKW262183 FUS262178:FUS262183 GEO262178:GEO262183 GOK262178:GOK262183 GYG262178:GYG262183 HIC262178:HIC262183 HRY262178:HRY262183 IBU262178:IBU262183 ILQ262178:ILQ262183 IVM262178:IVM262183 JFI262178:JFI262183 JPE262178:JPE262183 JZA262178:JZA262183 KIW262178:KIW262183 KSS262178:KSS262183 LCO262178:LCO262183 LMK262178:LMK262183 LWG262178:LWG262183 MGC262178:MGC262183 MPY262178:MPY262183 MZU262178:MZU262183 NJQ262178:NJQ262183 NTM262178:NTM262183 ODI262178:ODI262183 ONE262178:ONE262183 OXA262178:OXA262183 PGW262178:PGW262183 PQS262178:PQS262183 QAO262178:QAO262183 QKK262178:QKK262183 QUG262178:QUG262183 REC262178:REC262183 RNY262178:RNY262183 RXU262178:RXU262183 SHQ262178:SHQ262183 SRM262178:SRM262183 TBI262178:TBI262183 TLE262178:TLE262183 TVA262178:TVA262183 UEW262178:UEW262183 UOS262178:UOS262183 UYO262178:UYO262183 VIK262178:VIK262183 VSG262178:VSG262183 WCC262178:WCC262183 WLY262178:WLY262183 WVU262178:WVU262183 M327714:M327719 JI327714:JI327719 TE327714:TE327719 ADA327714:ADA327719 AMW327714:AMW327719 AWS327714:AWS327719 BGO327714:BGO327719 BQK327714:BQK327719 CAG327714:CAG327719 CKC327714:CKC327719 CTY327714:CTY327719 DDU327714:DDU327719 DNQ327714:DNQ327719 DXM327714:DXM327719 EHI327714:EHI327719 ERE327714:ERE327719 FBA327714:FBA327719 FKW327714:FKW327719 FUS327714:FUS327719 GEO327714:GEO327719 GOK327714:GOK327719 GYG327714:GYG327719 HIC327714:HIC327719 HRY327714:HRY327719 IBU327714:IBU327719 ILQ327714:ILQ327719 IVM327714:IVM327719 JFI327714:JFI327719 JPE327714:JPE327719 JZA327714:JZA327719 KIW327714:KIW327719 KSS327714:KSS327719 LCO327714:LCO327719 LMK327714:LMK327719 LWG327714:LWG327719 MGC327714:MGC327719 MPY327714:MPY327719 MZU327714:MZU327719 NJQ327714:NJQ327719 NTM327714:NTM327719 ODI327714:ODI327719 ONE327714:ONE327719 OXA327714:OXA327719 PGW327714:PGW327719 PQS327714:PQS327719 QAO327714:QAO327719 QKK327714:QKK327719 QUG327714:QUG327719 REC327714:REC327719 RNY327714:RNY327719 RXU327714:RXU327719 SHQ327714:SHQ327719 SRM327714:SRM327719 TBI327714:TBI327719 TLE327714:TLE327719 TVA327714:TVA327719 UEW327714:UEW327719 UOS327714:UOS327719 UYO327714:UYO327719 VIK327714:VIK327719 VSG327714:VSG327719 WCC327714:WCC327719 WLY327714:WLY327719 WVU327714:WVU327719 M393250:M393255 JI393250:JI393255 TE393250:TE393255 ADA393250:ADA393255 AMW393250:AMW393255 AWS393250:AWS393255 BGO393250:BGO393255 BQK393250:BQK393255 CAG393250:CAG393255 CKC393250:CKC393255 CTY393250:CTY393255 DDU393250:DDU393255 DNQ393250:DNQ393255 DXM393250:DXM393255 EHI393250:EHI393255 ERE393250:ERE393255 FBA393250:FBA393255 FKW393250:FKW393255 FUS393250:FUS393255 GEO393250:GEO393255 GOK393250:GOK393255 GYG393250:GYG393255 HIC393250:HIC393255 HRY393250:HRY393255 IBU393250:IBU393255 ILQ393250:ILQ393255 IVM393250:IVM393255 JFI393250:JFI393255 JPE393250:JPE393255 JZA393250:JZA393255 KIW393250:KIW393255 KSS393250:KSS393255 LCO393250:LCO393255 LMK393250:LMK393255 LWG393250:LWG393255 MGC393250:MGC393255 MPY393250:MPY393255 MZU393250:MZU393255 NJQ393250:NJQ393255 NTM393250:NTM393255 ODI393250:ODI393255 ONE393250:ONE393255 OXA393250:OXA393255 PGW393250:PGW393255 PQS393250:PQS393255 QAO393250:QAO393255 QKK393250:QKK393255 QUG393250:QUG393255 REC393250:REC393255 RNY393250:RNY393255 RXU393250:RXU393255 SHQ393250:SHQ393255 SRM393250:SRM393255 TBI393250:TBI393255 TLE393250:TLE393255 TVA393250:TVA393255 UEW393250:UEW393255 UOS393250:UOS393255 UYO393250:UYO393255 VIK393250:VIK393255 VSG393250:VSG393255 WCC393250:WCC393255 WLY393250:WLY393255 WVU393250:WVU393255 M458786:M458791 JI458786:JI458791 TE458786:TE458791 ADA458786:ADA458791 AMW458786:AMW458791 AWS458786:AWS458791 BGO458786:BGO458791 BQK458786:BQK458791 CAG458786:CAG458791 CKC458786:CKC458791 CTY458786:CTY458791 DDU458786:DDU458791 DNQ458786:DNQ458791 DXM458786:DXM458791 EHI458786:EHI458791 ERE458786:ERE458791 FBA458786:FBA458791 FKW458786:FKW458791 FUS458786:FUS458791 GEO458786:GEO458791 GOK458786:GOK458791 GYG458786:GYG458791 HIC458786:HIC458791 HRY458786:HRY458791 IBU458786:IBU458791 ILQ458786:ILQ458791 IVM458786:IVM458791 JFI458786:JFI458791 JPE458786:JPE458791 JZA458786:JZA458791 KIW458786:KIW458791 KSS458786:KSS458791 LCO458786:LCO458791 LMK458786:LMK458791 LWG458786:LWG458791 MGC458786:MGC458791 MPY458786:MPY458791 MZU458786:MZU458791 NJQ458786:NJQ458791 NTM458786:NTM458791 ODI458786:ODI458791 ONE458786:ONE458791 OXA458786:OXA458791 PGW458786:PGW458791 PQS458786:PQS458791 QAO458786:QAO458791 QKK458786:QKK458791 QUG458786:QUG458791 REC458786:REC458791 RNY458786:RNY458791 RXU458786:RXU458791 SHQ458786:SHQ458791 SRM458786:SRM458791 TBI458786:TBI458791 TLE458786:TLE458791 TVA458786:TVA458791 UEW458786:UEW458791 UOS458786:UOS458791 UYO458786:UYO458791 VIK458786:VIK458791 VSG458786:VSG458791 WCC458786:WCC458791 WLY458786:WLY458791 WVU458786:WVU458791 M524322:M524327 JI524322:JI524327 TE524322:TE524327 ADA524322:ADA524327 AMW524322:AMW524327 AWS524322:AWS524327 BGO524322:BGO524327 BQK524322:BQK524327 CAG524322:CAG524327 CKC524322:CKC524327 CTY524322:CTY524327 DDU524322:DDU524327 DNQ524322:DNQ524327 DXM524322:DXM524327 EHI524322:EHI524327 ERE524322:ERE524327 FBA524322:FBA524327 FKW524322:FKW524327 FUS524322:FUS524327 GEO524322:GEO524327 GOK524322:GOK524327 GYG524322:GYG524327 HIC524322:HIC524327 HRY524322:HRY524327 IBU524322:IBU524327 ILQ524322:ILQ524327 IVM524322:IVM524327 JFI524322:JFI524327 JPE524322:JPE524327 JZA524322:JZA524327 KIW524322:KIW524327 KSS524322:KSS524327 LCO524322:LCO524327 LMK524322:LMK524327 LWG524322:LWG524327 MGC524322:MGC524327 MPY524322:MPY524327 MZU524322:MZU524327 NJQ524322:NJQ524327 NTM524322:NTM524327 ODI524322:ODI524327 ONE524322:ONE524327 OXA524322:OXA524327 PGW524322:PGW524327 PQS524322:PQS524327 QAO524322:QAO524327 QKK524322:QKK524327 QUG524322:QUG524327 REC524322:REC524327 RNY524322:RNY524327 RXU524322:RXU524327 SHQ524322:SHQ524327 SRM524322:SRM524327 TBI524322:TBI524327 TLE524322:TLE524327 TVA524322:TVA524327 UEW524322:UEW524327 UOS524322:UOS524327 UYO524322:UYO524327 VIK524322:VIK524327 VSG524322:VSG524327 WCC524322:WCC524327 WLY524322:WLY524327 WVU524322:WVU524327 M589858:M589863 JI589858:JI589863 TE589858:TE589863 ADA589858:ADA589863 AMW589858:AMW589863 AWS589858:AWS589863 BGO589858:BGO589863 BQK589858:BQK589863 CAG589858:CAG589863 CKC589858:CKC589863 CTY589858:CTY589863 DDU589858:DDU589863 DNQ589858:DNQ589863 DXM589858:DXM589863 EHI589858:EHI589863 ERE589858:ERE589863 FBA589858:FBA589863 FKW589858:FKW589863 FUS589858:FUS589863 GEO589858:GEO589863 GOK589858:GOK589863 GYG589858:GYG589863 HIC589858:HIC589863 HRY589858:HRY589863 IBU589858:IBU589863 ILQ589858:ILQ589863 IVM589858:IVM589863 JFI589858:JFI589863 JPE589858:JPE589863 JZA589858:JZA589863 KIW589858:KIW589863 KSS589858:KSS589863 LCO589858:LCO589863 LMK589858:LMK589863 LWG589858:LWG589863 MGC589858:MGC589863 MPY589858:MPY589863 MZU589858:MZU589863 NJQ589858:NJQ589863 NTM589858:NTM589863 ODI589858:ODI589863 ONE589858:ONE589863 OXA589858:OXA589863 PGW589858:PGW589863 PQS589858:PQS589863 QAO589858:QAO589863 QKK589858:QKK589863 QUG589858:QUG589863 REC589858:REC589863 RNY589858:RNY589863 RXU589858:RXU589863 SHQ589858:SHQ589863 SRM589858:SRM589863 TBI589858:TBI589863 TLE589858:TLE589863 TVA589858:TVA589863 UEW589858:UEW589863 UOS589858:UOS589863 UYO589858:UYO589863 VIK589858:VIK589863 VSG589858:VSG589863 WCC589858:WCC589863 WLY589858:WLY589863 WVU589858:WVU589863 M655394:M655399 JI655394:JI655399 TE655394:TE655399 ADA655394:ADA655399 AMW655394:AMW655399 AWS655394:AWS655399 BGO655394:BGO655399 BQK655394:BQK655399 CAG655394:CAG655399 CKC655394:CKC655399 CTY655394:CTY655399 DDU655394:DDU655399 DNQ655394:DNQ655399 DXM655394:DXM655399 EHI655394:EHI655399 ERE655394:ERE655399 FBA655394:FBA655399 FKW655394:FKW655399 FUS655394:FUS655399 GEO655394:GEO655399 GOK655394:GOK655399 GYG655394:GYG655399 HIC655394:HIC655399 HRY655394:HRY655399 IBU655394:IBU655399 ILQ655394:ILQ655399 IVM655394:IVM655399 JFI655394:JFI655399 JPE655394:JPE655399 JZA655394:JZA655399 KIW655394:KIW655399 KSS655394:KSS655399 LCO655394:LCO655399 LMK655394:LMK655399 LWG655394:LWG655399 MGC655394:MGC655399 MPY655394:MPY655399 MZU655394:MZU655399 NJQ655394:NJQ655399 NTM655394:NTM655399 ODI655394:ODI655399 ONE655394:ONE655399 OXA655394:OXA655399 PGW655394:PGW655399 PQS655394:PQS655399 QAO655394:QAO655399 QKK655394:QKK655399 QUG655394:QUG655399 REC655394:REC655399 RNY655394:RNY655399 RXU655394:RXU655399 SHQ655394:SHQ655399 SRM655394:SRM655399 TBI655394:TBI655399 TLE655394:TLE655399 TVA655394:TVA655399 UEW655394:UEW655399 UOS655394:UOS655399 UYO655394:UYO655399 VIK655394:VIK655399 VSG655394:VSG655399 WCC655394:WCC655399 WLY655394:WLY655399 WVU655394:WVU655399 M720930:M720935 JI720930:JI720935 TE720930:TE720935 ADA720930:ADA720935 AMW720930:AMW720935 AWS720930:AWS720935 BGO720930:BGO720935 BQK720930:BQK720935 CAG720930:CAG720935 CKC720930:CKC720935 CTY720930:CTY720935 DDU720930:DDU720935 DNQ720930:DNQ720935 DXM720930:DXM720935 EHI720930:EHI720935 ERE720930:ERE720935 FBA720930:FBA720935 FKW720930:FKW720935 FUS720930:FUS720935 GEO720930:GEO720935 GOK720930:GOK720935 GYG720930:GYG720935 HIC720930:HIC720935 HRY720930:HRY720935 IBU720930:IBU720935 ILQ720930:ILQ720935 IVM720930:IVM720935 JFI720930:JFI720935 JPE720930:JPE720935 JZA720930:JZA720935 KIW720930:KIW720935 KSS720930:KSS720935 LCO720930:LCO720935 LMK720930:LMK720935 LWG720930:LWG720935 MGC720930:MGC720935 MPY720930:MPY720935 MZU720930:MZU720935 NJQ720930:NJQ720935 NTM720930:NTM720935 ODI720930:ODI720935 ONE720930:ONE720935 OXA720930:OXA720935 PGW720930:PGW720935 PQS720930:PQS720935 QAO720930:QAO720935 QKK720930:QKK720935 QUG720930:QUG720935 REC720930:REC720935 RNY720930:RNY720935 RXU720930:RXU720935 SHQ720930:SHQ720935 SRM720930:SRM720935 TBI720930:TBI720935 TLE720930:TLE720935 TVA720930:TVA720935 UEW720930:UEW720935 UOS720930:UOS720935 UYO720930:UYO720935 VIK720930:VIK720935 VSG720930:VSG720935 WCC720930:WCC720935 WLY720930:WLY720935 WVU720930:WVU720935 M786466:M786471 JI786466:JI786471 TE786466:TE786471 ADA786466:ADA786471 AMW786466:AMW786471 AWS786466:AWS786471 BGO786466:BGO786471 BQK786466:BQK786471 CAG786466:CAG786471 CKC786466:CKC786471 CTY786466:CTY786471 DDU786466:DDU786471 DNQ786466:DNQ786471 DXM786466:DXM786471 EHI786466:EHI786471 ERE786466:ERE786471 FBA786466:FBA786471 FKW786466:FKW786471 FUS786466:FUS786471 GEO786466:GEO786471 GOK786466:GOK786471 GYG786466:GYG786471 HIC786466:HIC786471 HRY786466:HRY786471 IBU786466:IBU786471 ILQ786466:ILQ786471 IVM786466:IVM786471 JFI786466:JFI786471 JPE786466:JPE786471 JZA786466:JZA786471 KIW786466:KIW786471 KSS786466:KSS786471 LCO786466:LCO786471 LMK786466:LMK786471 LWG786466:LWG786471 MGC786466:MGC786471 MPY786466:MPY786471 MZU786466:MZU786471 NJQ786466:NJQ786471 NTM786466:NTM786471 ODI786466:ODI786471 ONE786466:ONE786471 OXA786466:OXA786471 PGW786466:PGW786471 PQS786466:PQS786471 QAO786466:QAO786471 QKK786466:QKK786471 QUG786466:QUG786471 REC786466:REC786471 RNY786466:RNY786471 RXU786466:RXU786471 SHQ786466:SHQ786471 SRM786466:SRM786471 TBI786466:TBI786471 TLE786466:TLE786471 TVA786466:TVA786471 UEW786466:UEW786471 UOS786466:UOS786471 UYO786466:UYO786471 VIK786466:VIK786471 VSG786466:VSG786471 WCC786466:WCC786471 WLY786466:WLY786471 WVU786466:WVU786471 M852002:M852007 JI852002:JI852007 TE852002:TE852007 ADA852002:ADA852007 AMW852002:AMW852007 AWS852002:AWS852007 BGO852002:BGO852007 BQK852002:BQK852007 CAG852002:CAG852007 CKC852002:CKC852007 CTY852002:CTY852007 DDU852002:DDU852007 DNQ852002:DNQ852007 DXM852002:DXM852007 EHI852002:EHI852007 ERE852002:ERE852007 FBA852002:FBA852007 FKW852002:FKW852007 FUS852002:FUS852007 GEO852002:GEO852007 GOK852002:GOK852007 GYG852002:GYG852007 HIC852002:HIC852007 HRY852002:HRY852007 IBU852002:IBU852007 ILQ852002:ILQ852007 IVM852002:IVM852007 JFI852002:JFI852007 JPE852002:JPE852007 JZA852002:JZA852007 KIW852002:KIW852007 KSS852002:KSS852007 LCO852002:LCO852007 LMK852002:LMK852007 LWG852002:LWG852007 MGC852002:MGC852007 MPY852002:MPY852007 MZU852002:MZU852007 NJQ852002:NJQ852007 NTM852002:NTM852007 ODI852002:ODI852007 ONE852002:ONE852007 OXA852002:OXA852007 PGW852002:PGW852007 PQS852002:PQS852007 QAO852002:QAO852007 QKK852002:QKK852007 QUG852002:QUG852007 REC852002:REC852007 RNY852002:RNY852007 RXU852002:RXU852007 SHQ852002:SHQ852007 SRM852002:SRM852007 TBI852002:TBI852007 TLE852002:TLE852007 TVA852002:TVA852007 UEW852002:UEW852007 UOS852002:UOS852007 UYO852002:UYO852007 VIK852002:VIK852007 VSG852002:VSG852007 WCC852002:WCC852007 WLY852002:WLY852007 WVU852002:WVU852007 M917538:M917543 JI917538:JI917543 TE917538:TE917543 ADA917538:ADA917543 AMW917538:AMW917543 AWS917538:AWS917543 BGO917538:BGO917543 BQK917538:BQK917543 CAG917538:CAG917543 CKC917538:CKC917543 CTY917538:CTY917543 DDU917538:DDU917543 DNQ917538:DNQ917543 DXM917538:DXM917543 EHI917538:EHI917543 ERE917538:ERE917543 FBA917538:FBA917543 FKW917538:FKW917543 FUS917538:FUS917543 GEO917538:GEO917543 GOK917538:GOK917543 GYG917538:GYG917543 HIC917538:HIC917543 HRY917538:HRY917543 IBU917538:IBU917543 ILQ917538:ILQ917543 IVM917538:IVM917543 JFI917538:JFI917543 JPE917538:JPE917543 JZA917538:JZA917543 KIW917538:KIW917543 KSS917538:KSS917543 LCO917538:LCO917543 LMK917538:LMK917543 LWG917538:LWG917543 MGC917538:MGC917543 MPY917538:MPY917543 MZU917538:MZU917543 NJQ917538:NJQ917543 NTM917538:NTM917543 ODI917538:ODI917543 ONE917538:ONE917543 OXA917538:OXA917543 PGW917538:PGW917543 PQS917538:PQS917543 QAO917538:QAO917543 QKK917538:QKK917543 QUG917538:QUG917543 REC917538:REC917543 RNY917538:RNY917543 RXU917538:RXU917543 SHQ917538:SHQ917543 SRM917538:SRM917543 TBI917538:TBI917543 TLE917538:TLE917543 TVA917538:TVA917543 UEW917538:UEW917543 UOS917538:UOS917543 UYO917538:UYO917543 VIK917538:VIK917543 VSG917538:VSG917543 WCC917538:WCC917543 WLY917538:WLY917543 WVU917538:WVU917543 M983074:M983079 JI983074:JI983079 TE983074:TE983079 ADA983074:ADA983079 AMW983074:AMW983079 AWS983074:AWS983079 BGO983074:BGO983079 BQK983074:BQK983079 CAG983074:CAG983079 CKC983074:CKC983079 CTY983074:CTY983079 DDU983074:DDU983079 DNQ983074:DNQ983079 DXM983074:DXM983079 EHI983074:EHI983079 ERE983074:ERE983079 FBA983074:FBA983079 FKW983074:FKW983079 FUS983074:FUS983079 GEO983074:GEO983079 GOK983074:GOK983079 GYG983074:GYG983079 HIC983074:HIC983079 HRY983074:HRY983079 IBU983074:IBU983079 ILQ983074:ILQ983079 IVM983074:IVM983079 JFI983074:JFI983079 JPE983074:JPE983079 JZA983074:JZA983079 KIW983074:KIW983079 KSS983074:KSS983079 LCO983074:LCO983079 LMK983074:LMK983079 LWG983074:LWG983079 MGC983074:MGC983079 MPY983074:MPY983079 MZU983074:MZU983079 NJQ983074:NJQ983079 NTM983074:NTM983079 ODI983074:ODI983079 ONE983074:ONE983079 OXA983074:OXA983079 PGW983074:PGW983079 PQS983074:PQS983079 QAO983074:QAO983079 QKK983074:QKK983079 QUG983074:QUG983079 REC983074:REC983079 RNY983074:RNY983079 RXU983074:RXU983079 SHQ983074:SHQ983079 SRM983074:SRM983079 TBI983074:TBI983079 TLE983074:TLE983079 TVA983074:TVA983079 UEW983074:UEW983079 UOS983074:UOS983079 UYO983074:UYO983079 VIK983074:VIK983079 VSG983074:VSG983079 WCC983074:WCC983079 WLY983074:WLY983079 WVU983074:WVU983079 F34:F39 JB34:JB39 SX34:SX39 ACT34:ACT39 AMP34:AMP39 AWL34:AWL39 BGH34:BGH39 BQD34:BQD39 BZZ34:BZZ39 CJV34:CJV39 CTR34:CTR39 DDN34:DDN39 DNJ34:DNJ39 DXF34:DXF39 EHB34:EHB39 EQX34:EQX39 FAT34:FAT39 FKP34:FKP39 FUL34:FUL39 GEH34:GEH39 GOD34:GOD39 GXZ34:GXZ39 HHV34:HHV39 HRR34:HRR39 IBN34:IBN39 ILJ34:ILJ39 IVF34:IVF39 JFB34:JFB39 JOX34:JOX39 JYT34:JYT39 KIP34:KIP39 KSL34:KSL39 LCH34:LCH39 LMD34:LMD39 LVZ34:LVZ39 MFV34:MFV39 MPR34:MPR39 MZN34:MZN39 NJJ34:NJJ39 NTF34:NTF39 ODB34:ODB39 OMX34:OMX39 OWT34:OWT39 PGP34:PGP39 PQL34:PQL39 QAH34:QAH39 QKD34:QKD39 QTZ34:QTZ39 RDV34:RDV39 RNR34:RNR39 RXN34:RXN39 SHJ34:SHJ39 SRF34:SRF39 TBB34:TBB39 TKX34:TKX39 TUT34:TUT39 UEP34:UEP39 UOL34:UOL39 UYH34:UYH39 VID34:VID39 VRZ34:VRZ39 WBV34:WBV39 WLR34:WLR39 WVN34:WVN39 F65570:F65575 JB65570:JB65575 SX65570:SX65575 ACT65570:ACT65575 AMP65570:AMP65575 AWL65570:AWL65575 BGH65570:BGH65575 BQD65570:BQD65575 BZZ65570:BZZ65575 CJV65570:CJV65575 CTR65570:CTR65575 DDN65570:DDN65575 DNJ65570:DNJ65575 DXF65570:DXF65575 EHB65570:EHB65575 EQX65570:EQX65575 FAT65570:FAT65575 FKP65570:FKP65575 FUL65570:FUL65575 GEH65570:GEH65575 GOD65570:GOD65575 GXZ65570:GXZ65575 HHV65570:HHV65575 HRR65570:HRR65575 IBN65570:IBN65575 ILJ65570:ILJ65575 IVF65570:IVF65575 JFB65570:JFB65575 JOX65570:JOX65575 JYT65570:JYT65575 KIP65570:KIP65575 KSL65570:KSL65575 LCH65570:LCH65575 LMD65570:LMD65575 LVZ65570:LVZ65575 MFV65570:MFV65575 MPR65570:MPR65575 MZN65570:MZN65575 NJJ65570:NJJ65575 NTF65570:NTF65575 ODB65570:ODB65575 OMX65570:OMX65575 OWT65570:OWT65575 PGP65570:PGP65575 PQL65570:PQL65575 QAH65570:QAH65575 QKD65570:QKD65575 QTZ65570:QTZ65575 RDV65570:RDV65575 RNR65570:RNR65575 RXN65570:RXN65575 SHJ65570:SHJ65575 SRF65570:SRF65575 TBB65570:TBB65575 TKX65570:TKX65575 TUT65570:TUT65575 UEP65570:UEP65575 UOL65570:UOL65575 UYH65570:UYH65575 VID65570:VID65575 VRZ65570:VRZ65575 WBV65570:WBV65575 WLR65570:WLR65575 WVN65570:WVN65575 F131106:F131111 JB131106:JB131111 SX131106:SX131111 ACT131106:ACT131111 AMP131106:AMP131111 AWL131106:AWL131111 BGH131106:BGH131111 BQD131106:BQD131111 BZZ131106:BZZ131111 CJV131106:CJV131111 CTR131106:CTR131111 DDN131106:DDN131111 DNJ131106:DNJ131111 DXF131106:DXF131111 EHB131106:EHB131111 EQX131106:EQX131111 FAT131106:FAT131111 FKP131106:FKP131111 FUL131106:FUL131111 GEH131106:GEH131111 GOD131106:GOD131111 GXZ131106:GXZ131111 HHV131106:HHV131111 HRR131106:HRR131111 IBN131106:IBN131111 ILJ131106:ILJ131111 IVF131106:IVF131111 JFB131106:JFB131111 JOX131106:JOX131111 JYT131106:JYT131111 KIP131106:KIP131111 KSL131106:KSL131111 LCH131106:LCH131111 LMD131106:LMD131111 LVZ131106:LVZ131111 MFV131106:MFV131111 MPR131106:MPR131111 MZN131106:MZN131111 NJJ131106:NJJ131111 NTF131106:NTF131111 ODB131106:ODB131111 OMX131106:OMX131111 OWT131106:OWT131111 PGP131106:PGP131111 PQL131106:PQL131111 QAH131106:QAH131111 QKD131106:QKD131111 QTZ131106:QTZ131111 RDV131106:RDV131111 RNR131106:RNR131111 RXN131106:RXN131111 SHJ131106:SHJ131111 SRF131106:SRF131111 TBB131106:TBB131111 TKX131106:TKX131111 TUT131106:TUT131111 UEP131106:UEP131111 UOL131106:UOL131111 UYH131106:UYH131111 VID131106:VID131111 VRZ131106:VRZ131111 WBV131106:WBV131111 WLR131106:WLR131111 WVN131106:WVN131111 F196642:F196647 JB196642:JB196647 SX196642:SX196647 ACT196642:ACT196647 AMP196642:AMP196647 AWL196642:AWL196647 BGH196642:BGH196647 BQD196642:BQD196647 BZZ196642:BZZ196647 CJV196642:CJV196647 CTR196642:CTR196647 DDN196642:DDN196647 DNJ196642:DNJ196647 DXF196642:DXF196647 EHB196642:EHB196647 EQX196642:EQX196647 FAT196642:FAT196647 FKP196642:FKP196647 FUL196642:FUL196647 GEH196642:GEH196647 GOD196642:GOD196647 GXZ196642:GXZ196647 HHV196642:HHV196647 HRR196642:HRR196647 IBN196642:IBN196647 ILJ196642:ILJ196647 IVF196642:IVF196647 JFB196642:JFB196647 JOX196642:JOX196647 JYT196642:JYT196647 KIP196642:KIP196647 KSL196642:KSL196647 LCH196642:LCH196647 LMD196642:LMD196647 LVZ196642:LVZ196647 MFV196642:MFV196647 MPR196642:MPR196647 MZN196642:MZN196647 NJJ196642:NJJ196647 NTF196642:NTF196647 ODB196642:ODB196647 OMX196642:OMX196647 OWT196642:OWT196647 PGP196642:PGP196647 PQL196642:PQL196647 QAH196642:QAH196647 QKD196642:QKD196647 QTZ196642:QTZ196647 RDV196642:RDV196647 RNR196642:RNR196647 RXN196642:RXN196647 SHJ196642:SHJ196647 SRF196642:SRF196647 TBB196642:TBB196647 TKX196642:TKX196647 TUT196642:TUT196647 UEP196642:UEP196647 UOL196642:UOL196647 UYH196642:UYH196647 VID196642:VID196647 VRZ196642:VRZ196647 WBV196642:WBV196647 WLR196642:WLR196647 WVN196642:WVN196647 F262178:F262183 JB262178:JB262183 SX262178:SX262183 ACT262178:ACT262183 AMP262178:AMP262183 AWL262178:AWL262183 BGH262178:BGH262183 BQD262178:BQD262183 BZZ262178:BZZ262183 CJV262178:CJV262183 CTR262178:CTR262183 DDN262178:DDN262183 DNJ262178:DNJ262183 DXF262178:DXF262183 EHB262178:EHB262183 EQX262178:EQX262183 FAT262178:FAT262183 FKP262178:FKP262183 FUL262178:FUL262183 GEH262178:GEH262183 GOD262178:GOD262183 GXZ262178:GXZ262183 HHV262178:HHV262183 HRR262178:HRR262183 IBN262178:IBN262183 ILJ262178:ILJ262183 IVF262178:IVF262183 JFB262178:JFB262183 JOX262178:JOX262183 JYT262178:JYT262183 KIP262178:KIP262183 KSL262178:KSL262183 LCH262178:LCH262183 LMD262178:LMD262183 LVZ262178:LVZ262183 MFV262178:MFV262183 MPR262178:MPR262183 MZN262178:MZN262183 NJJ262178:NJJ262183 NTF262178:NTF262183 ODB262178:ODB262183 OMX262178:OMX262183 OWT262178:OWT262183 PGP262178:PGP262183 PQL262178:PQL262183 QAH262178:QAH262183 QKD262178:QKD262183 QTZ262178:QTZ262183 RDV262178:RDV262183 RNR262178:RNR262183 RXN262178:RXN262183 SHJ262178:SHJ262183 SRF262178:SRF262183 TBB262178:TBB262183 TKX262178:TKX262183 TUT262178:TUT262183 UEP262178:UEP262183 UOL262178:UOL262183 UYH262178:UYH262183 VID262178:VID262183 VRZ262178:VRZ262183 WBV262178:WBV262183 WLR262178:WLR262183 WVN262178:WVN262183 F327714:F327719 JB327714:JB327719 SX327714:SX327719 ACT327714:ACT327719 AMP327714:AMP327719 AWL327714:AWL327719 BGH327714:BGH327719 BQD327714:BQD327719 BZZ327714:BZZ327719 CJV327714:CJV327719 CTR327714:CTR327719 DDN327714:DDN327719 DNJ327714:DNJ327719 DXF327714:DXF327719 EHB327714:EHB327719 EQX327714:EQX327719 FAT327714:FAT327719 FKP327714:FKP327719 FUL327714:FUL327719 GEH327714:GEH327719 GOD327714:GOD327719 GXZ327714:GXZ327719 HHV327714:HHV327719 HRR327714:HRR327719 IBN327714:IBN327719 ILJ327714:ILJ327719 IVF327714:IVF327719 JFB327714:JFB327719 JOX327714:JOX327719 JYT327714:JYT327719 KIP327714:KIP327719 KSL327714:KSL327719 LCH327714:LCH327719 LMD327714:LMD327719 LVZ327714:LVZ327719 MFV327714:MFV327719 MPR327714:MPR327719 MZN327714:MZN327719 NJJ327714:NJJ327719 NTF327714:NTF327719 ODB327714:ODB327719 OMX327714:OMX327719 OWT327714:OWT327719 PGP327714:PGP327719 PQL327714:PQL327719 QAH327714:QAH327719 QKD327714:QKD327719 QTZ327714:QTZ327719 RDV327714:RDV327719 RNR327714:RNR327719 RXN327714:RXN327719 SHJ327714:SHJ327719 SRF327714:SRF327719 TBB327714:TBB327719 TKX327714:TKX327719 TUT327714:TUT327719 UEP327714:UEP327719 UOL327714:UOL327719 UYH327714:UYH327719 VID327714:VID327719 VRZ327714:VRZ327719 WBV327714:WBV327719 WLR327714:WLR327719 WVN327714:WVN327719 F393250:F393255 JB393250:JB393255 SX393250:SX393255 ACT393250:ACT393255 AMP393250:AMP393255 AWL393250:AWL393255 BGH393250:BGH393255 BQD393250:BQD393255 BZZ393250:BZZ393255 CJV393250:CJV393255 CTR393250:CTR393255 DDN393250:DDN393255 DNJ393250:DNJ393255 DXF393250:DXF393255 EHB393250:EHB393255 EQX393250:EQX393255 FAT393250:FAT393255 FKP393250:FKP393255 FUL393250:FUL393255 GEH393250:GEH393255 GOD393250:GOD393255 GXZ393250:GXZ393255 HHV393250:HHV393255 HRR393250:HRR393255 IBN393250:IBN393255 ILJ393250:ILJ393255 IVF393250:IVF393255 JFB393250:JFB393255 JOX393250:JOX393255 JYT393250:JYT393255 KIP393250:KIP393255 KSL393250:KSL393255 LCH393250:LCH393255 LMD393250:LMD393255 LVZ393250:LVZ393255 MFV393250:MFV393255 MPR393250:MPR393255 MZN393250:MZN393255 NJJ393250:NJJ393255 NTF393250:NTF393255 ODB393250:ODB393255 OMX393250:OMX393255 OWT393250:OWT393255 PGP393250:PGP393255 PQL393250:PQL393255 QAH393250:QAH393255 QKD393250:QKD393255 QTZ393250:QTZ393255 RDV393250:RDV393255 RNR393250:RNR393255 RXN393250:RXN393255 SHJ393250:SHJ393255 SRF393250:SRF393255 TBB393250:TBB393255 TKX393250:TKX393255 TUT393250:TUT393255 UEP393250:UEP393255 UOL393250:UOL393255 UYH393250:UYH393255 VID393250:VID393255 VRZ393250:VRZ393255 WBV393250:WBV393255 WLR393250:WLR393255 WVN393250:WVN393255 F458786:F458791 JB458786:JB458791 SX458786:SX458791 ACT458786:ACT458791 AMP458786:AMP458791 AWL458786:AWL458791 BGH458786:BGH458791 BQD458786:BQD458791 BZZ458786:BZZ458791 CJV458786:CJV458791 CTR458786:CTR458791 DDN458786:DDN458791 DNJ458786:DNJ458791 DXF458786:DXF458791 EHB458786:EHB458791 EQX458786:EQX458791 FAT458786:FAT458791 FKP458786:FKP458791 FUL458786:FUL458791 GEH458786:GEH458791 GOD458786:GOD458791 GXZ458786:GXZ458791 HHV458786:HHV458791 HRR458786:HRR458791 IBN458786:IBN458791 ILJ458786:ILJ458791 IVF458786:IVF458791 JFB458786:JFB458791 JOX458786:JOX458791 JYT458786:JYT458791 KIP458786:KIP458791 KSL458786:KSL458791 LCH458786:LCH458791 LMD458786:LMD458791 LVZ458786:LVZ458791 MFV458786:MFV458791 MPR458786:MPR458791 MZN458786:MZN458791 NJJ458786:NJJ458791 NTF458786:NTF458791 ODB458786:ODB458791 OMX458786:OMX458791 OWT458786:OWT458791 PGP458786:PGP458791 PQL458786:PQL458791 QAH458786:QAH458791 QKD458786:QKD458791 QTZ458786:QTZ458791 RDV458786:RDV458791 RNR458786:RNR458791 RXN458786:RXN458791 SHJ458786:SHJ458791 SRF458786:SRF458791 TBB458786:TBB458791 TKX458786:TKX458791 TUT458786:TUT458791 UEP458786:UEP458791 UOL458786:UOL458791 UYH458786:UYH458791 VID458786:VID458791 VRZ458786:VRZ458791 WBV458786:WBV458791 WLR458786:WLR458791 WVN458786:WVN458791 F524322:F524327 JB524322:JB524327 SX524322:SX524327 ACT524322:ACT524327 AMP524322:AMP524327 AWL524322:AWL524327 BGH524322:BGH524327 BQD524322:BQD524327 BZZ524322:BZZ524327 CJV524322:CJV524327 CTR524322:CTR524327 DDN524322:DDN524327 DNJ524322:DNJ524327 DXF524322:DXF524327 EHB524322:EHB524327 EQX524322:EQX524327 FAT524322:FAT524327 FKP524322:FKP524327 FUL524322:FUL524327 GEH524322:GEH524327 GOD524322:GOD524327 GXZ524322:GXZ524327 HHV524322:HHV524327 HRR524322:HRR524327 IBN524322:IBN524327 ILJ524322:ILJ524327 IVF524322:IVF524327 JFB524322:JFB524327 JOX524322:JOX524327 JYT524322:JYT524327 KIP524322:KIP524327 KSL524322:KSL524327 LCH524322:LCH524327 LMD524322:LMD524327 LVZ524322:LVZ524327 MFV524322:MFV524327 MPR524322:MPR524327 MZN524322:MZN524327 NJJ524322:NJJ524327 NTF524322:NTF524327 ODB524322:ODB524327 OMX524322:OMX524327 OWT524322:OWT524327 PGP524322:PGP524327 PQL524322:PQL524327 QAH524322:QAH524327 QKD524322:QKD524327 QTZ524322:QTZ524327 RDV524322:RDV524327 RNR524322:RNR524327 RXN524322:RXN524327 SHJ524322:SHJ524327 SRF524322:SRF524327 TBB524322:TBB524327 TKX524322:TKX524327 TUT524322:TUT524327 UEP524322:UEP524327 UOL524322:UOL524327 UYH524322:UYH524327 VID524322:VID524327 VRZ524322:VRZ524327 WBV524322:WBV524327 WLR524322:WLR524327 WVN524322:WVN524327 F589858:F589863 JB589858:JB589863 SX589858:SX589863 ACT589858:ACT589863 AMP589858:AMP589863 AWL589858:AWL589863 BGH589858:BGH589863 BQD589858:BQD589863 BZZ589858:BZZ589863 CJV589858:CJV589863 CTR589858:CTR589863 DDN589858:DDN589863 DNJ589858:DNJ589863 DXF589858:DXF589863 EHB589858:EHB589863 EQX589858:EQX589863 FAT589858:FAT589863 FKP589858:FKP589863 FUL589858:FUL589863 GEH589858:GEH589863 GOD589858:GOD589863 GXZ589858:GXZ589863 HHV589858:HHV589863 HRR589858:HRR589863 IBN589858:IBN589863 ILJ589858:ILJ589863 IVF589858:IVF589863 JFB589858:JFB589863 JOX589858:JOX589863 JYT589858:JYT589863 KIP589858:KIP589863 KSL589858:KSL589863 LCH589858:LCH589863 LMD589858:LMD589863 LVZ589858:LVZ589863 MFV589858:MFV589863 MPR589858:MPR589863 MZN589858:MZN589863 NJJ589858:NJJ589863 NTF589858:NTF589863 ODB589858:ODB589863 OMX589858:OMX589863 OWT589858:OWT589863 PGP589858:PGP589863 PQL589858:PQL589863 QAH589858:QAH589863 QKD589858:QKD589863 QTZ589858:QTZ589863 RDV589858:RDV589863 RNR589858:RNR589863 RXN589858:RXN589863 SHJ589858:SHJ589863 SRF589858:SRF589863 TBB589858:TBB589863 TKX589858:TKX589863 TUT589858:TUT589863 UEP589858:UEP589863 UOL589858:UOL589863 UYH589858:UYH589863 VID589858:VID589863 VRZ589858:VRZ589863 WBV589858:WBV589863 WLR589858:WLR589863 WVN589858:WVN589863 F655394:F655399 JB655394:JB655399 SX655394:SX655399 ACT655394:ACT655399 AMP655394:AMP655399 AWL655394:AWL655399 BGH655394:BGH655399 BQD655394:BQD655399 BZZ655394:BZZ655399 CJV655394:CJV655399 CTR655394:CTR655399 DDN655394:DDN655399 DNJ655394:DNJ655399 DXF655394:DXF655399 EHB655394:EHB655399 EQX655394:EQX655399 FAT655394:FAT655399 FKP655394:FKP655399 FUL655394:FUL655399 GEH655394:GEH655399 GOD655394:GOD655399 GXZ655394:GXZ655399 HHV655394:HHV655399 HRR655394:HRR655399 IBN655394:IBN655399 ILJ655394:ILJ655399 IVF655394:IVF655399 JFB655394:JFB655399 JOX655394:JOX655399 JYT655394:JYT655399 KIP655394:KIP655399 KSL655394:KSL655399 LCH655394:LCH655399 LMD655394:LMD655399 LVZ655394:LVZ655399 MFV655394:MFV655399 MPR655394:MPR655399 MZN655394:MZN655399 NJJ655394:NJJ655399 NTF655394:NTF655399 ODB655394:ODB655399 OMX655394:OMX655399 OWT655394:OWT655399 PGP655394:PGP655399 PQL655394:PQL655399 QAH655394:QAH655399 QKD655394:QKD655399 QTZ655394:QTZ655399 RDV655394:RDV655399 RNR655394:RNR655399 RXN655394:RXN655399 SHJ655394:SHJ655399 SRF655394:SRF655399 TBB655394:TBB655399 TKX655394:TKX655399 TUT655394:TUT655399 UEP655394:UEP655399 UOL655394:UOL655399 UYH655394:UYH655399 VID655394:VID655399 VRZ655394:VRZ655399 WBV655394:WBV655399 WLR655394:WLR655399 WVN655394:WVN655399 F720930:F720935 JB720930:JB720935 SX720930:SX720935 ACT720930:ACT720935 AMP720930:AMP720935 AWL720930:AWL720935 BGH720930:BGH720935 BQD720930:BQD720935 BZZ720930:BZZ720935 CJV720930:CJV720935 CTR720930:CTR720935 DDN720930:DDN720935 DNJ720930:DNJ720935 DXF720930:DXF720935 EHB720930:EHB720935 EQX720930:EQX720935 FAT720930:FAT720935 FKP720930:FKP720935 FUL720930:FUL720935 GEH720930:GEH720935 GOD720930:GOD720935 GXZ720930:GXZ720935 HHV720930:HHV720935 HRR720930:HRR720935 IBN720930:IBN720935 ILJ720930:ILJ720935 IVF720930:IVF720935 JFB720930:JFB720935 JOX720930:JOX720935 JYT720930:JYT720935 KIP720930:KIP720935 KSL720930:KSL720935 LCH720930:LCH720935 LMD720930:LMD720935 LVZ720930:LVZ720935 MFV720930:MFV720935 MPR720930:MPR720935 MZN720930:MZN720935 NJJ720930:NJJ720935 NTF720930:NTF720935 ODB720930:ODB720935 OMX720930:OMX720935 OWT720930:OWT720935 PGP720930:PGP720935 PQL720930:PQL720935 QAH720930:QAH720935 QKD720930:QKD720935 QTZ720930:QTZ720935 RDV720930:RDV720935 RNR720930:RNR720935 RXN720930:RXN720935 SHJ720930:SHJ720935 SRF720930:SRF720935 TBB720930:TBB720935 TKX720930:TKX720935 TUT720930:TUT720935 UEP720930:UEP720935 UOL720930:UOL720935 UYH720930:UYH720935 VID720930:VID720935 VRZ720930:VRZ720935 WBV720930:WBV720935 WLR720930:WLR720935 WVN720930:WVN720935 F786466:F786471 JB786466:JB786471 SX786466:SX786471 ACT786466:ACT786471 AMP786466:AMP786471 AWL786466:AWL786471 BGH786466:BGH786471 BQD786466:BQD786471 BZZ786466:BZZ786471 CJV786466:CJV786471 CTR786466:CTR786471 DDN786466:DDN786471 DNJ786466:DNJ786471 DXF786466:DXF786471 EHB786466:EHB786471 EQX786466:EQX786471 FAT786466:FAT786471 FKP786466:FKP786471 FUL786466:FUL786471 GEH786466:GEH786471 GOD786466:GOD786471 GXZ786466:GXZ786471 HHV786466:HHV786471 HRR786466:HRR786471 IBN786466:IBN786471 ILJ786466:ILJ786471 IVF786466:IVF786471 JFB786466:JFB786471 JOX786466:JOX786471 JYT786466:JYT786471 KIP786466:KIP786471 KSL786466:KSL786471 LCH786466:LCH786471 LMD786466:LMD786471 LVZ786466:LVZ786471 MFV786466:MFV786471 MPR786466:MPR786471 MZN786466:MZN786471 NJJ786466:NJJ786471 NTF786466:NTF786471 ODB786466:ODB786471 OMX786466:OMX786471 OWT786466:OWT786471 PGP786466:PGP786471 PQL786466:PQL786471 QAH786466:QAH786471 QKD786466:QKD786471 QTZ786466:QTZ786471 RDV786466:RDV786471 RNR786466:RNR786471 RXN786466:RXN786471 SHJ786466:SHJ786471 SRF786466:SRF786471 TBB786466:TBB786471 TKX786466:TKX786471 TUT786466:TUT786471 UEP786466:UEP786471 UOL786466:UOL786471 UYH786466:UYH786471 VID786466:VID786471 VRZ786466:VRZ786471 WBV786466:WBV786471 WLR786466:WLR786471 WVN786466:WVN786471 F852002:F852007 JB852002:JB852007 SX852002:SX852007 ACT852002:ACT852007 AMP852002:AMP852007 AWL852002:AWL852007 BGH852002:BGH852007 BQD852002:BQD852007 BZZ852002:BZZ852007 CJV852002:CJV852007 CTR852002:CTR852007 DDN852002:DDN852007 DNJ852002:DNJ852007 DXF852002:DXF852007 EHB852002:EHB852007 EQX852002:EQX852007 FAT852002:FAT852007 FKP852002:FKP852007 FUL852002:FUL852007 GEH852002:GEH852007 GOD852002:GOD852007 GXZ852002:GXZ852007 HHV852002:HHV852007 HRR852002:HRR852007 IBN852002:IBN852007 ILJ852002:ILJ852007 IVF852002:IVF852007 JFB852002:JFB852007 JOX852002:JOX852007 JYT852002:JYT852007 KIP852002:KIP852007 KSL852002:KSL852007 LCH852002:LCH852007 LMD852002:LMD852007 LVZ852002:LVZ852007 MFV852002:MFV852007 MPR852002:MPR852007 MZN852002:MZN852007 NJJ852002:NJJ852007 NTF852002:NTF852007 ODB852002:ODB852007 OMX852002:OMX852007 OWT852002:OWT852007 PGP852002:PGP852007 PQL852002:PQL852007 QAH852002:QAH852007 QKD852002:QKD852007 QTZ852002:QTZ852007 RDV852002:RDV852007 RNR852002:RNR852007 RXN852002:RXN852007 SHJ852002:SHJ852007 SRF852002:SRF852007 TBB852002:TBB852007 TKX852002:TKX852007 TUT852002:TUT852007 UEP852002:UEP852007 UOL852002:UOL852007 UYH852002:UYH852007 VID852002:VID852007 VRZ852002:VRZ852007 WBV852002:WBV852007 WLR852002:WLR852007 WVN852002:WVN852007 F917538:F917543 JB917538:JB917543 SX917538:SX917543 ACT917538:ACT917543 AMP917538:AMP917543 AWL917538:AWL917543 BGH917538:BGH917543 BQD917538:BQD917543 BZZ917538:BZZ917543 CJV917538:CJV917543 CTR917538:CTR917543 DDN917538:DDN917543 DNJ917538:DNJ917543 DXF917538:DXF917543 EHB917538:EHB917543 EQX917538:EQX917543 FAT917538:FAT917543 FKP917538:FKP917543 FUL917538:FUL917543 GEH917538:GEH917543 GOD917538:GOD917543 GXZ917538:GXZ917543 HHV917538:HHV917543 HRR917538:HRR917543 IBN917538:IBN917543 ILJ917538:ILJ917543 IVF917538:IVF917543 JFB917538:JFB917543 JOX917538:JOX917543 JYT917538:JYT917543 KIP917538:KIP917543 KSL917538:KSL917543 LCH917538:LCH917543 LMD917538:LMD917543 LVZ917538:LVZ917543 MFV917538:MFV917543 MPR917538:MPR917543 MZN917538:MZN917543 NJJ917538:NJJ917543 NTF917538:NTF917543 ODB917538:ODB917543 OMX917538:OMX917543 OWT917538:OWT917543 PGP917538:PGP917543 PQL917538:PQL917543 QAH917538:QAH917543 QKD917538:QKD917543 QTZ917538:QTZ917543 RDV917538:RDV917543 RNR917538:RNR917543 RXN917538:RXN917543 SHJ917538:SHJ917543 SRF917538:SRF917543 TBB917538:TBB917543 TKX917538:TKX917543 TUT917538:TUT917543 UEP917538:UEP917543 UOL917538:UOL917543 UYH917538:UYH917543 VID917538:VID917543 VRZ917538:VRZ917543 WBV917538:WBV917543 WLR917538:WLR917543 WVN917538:WVN917543 F983074:F983079 JB983074:JB983079 SX983074:SX983079 ACT983074:ACT983079 AMP983074:AMP983079 AWL983074:AWL983079 BGH983074:BGH983079 BQD983074:BQD983079 BZZ983074:BZZ983079 CJV983074:CJV983079 CTR983074:CTR983079 DDN983074:DDN983079 DNJ983074:DNJ983079 DXF983074:DXF983079 EHB983074:EHB983079 EQX983074:EQX983079 FAT983074:FAT983079 FKP983074:FKP983079 FUL983074:FUL983079 GEH983074:GEH983079 GOD983074:GOD983079 GXZ983074:GXZ983079 HHV983074:HHV983079 HRR983074:HRR983079 IBN983074:IBN983079 ILJ983074:ILJ983079 IVF983074:IVF983079 JFB983074:JFB983079 JOX983074:JOX983079 JYT983074:JYT983079 KIP983074:KIP983079 KSL983074:KSL983079 LCH983074:LCH983079 LMD983074:LMD983079 LVZ983074:LVZ983079 MFV983074:MFV983079 MPR983074:MPR983079 MZN983074:MZN983079 NJJ983074:NJJ983079 NTF983074:NTF983079 ODB983074:ODB983079 OMX983074:OMX983079 OWT983074:OWT983079 PGP983074:PGP983079 PQL983074:PQL983079 QAH983074:QAH983079 QKD983074:QKD983079 QTZ983074:QTZ983079 RDV983074:RDV983079 RNR983074:RNR983079 RXN983074:RXN983079 SHJ983074:SHJ983079 SRF983074:SRF983079 TBB983074:TBB983079 TKX983074:TKX983079 TUT983074:TUT983079 UEP983074:UEP983079 UOL983074:UOL983079 UYH983074:UYH983079 VID983074:VID983079 VRZ983074:VRZ983079 WBV983074:WBV983079 WLR983074:WLR983079 WVN983074:WVN983079 F24:F32 JB24:JB32 SX24:SX32 ACT24:ACT32 AMP24:AMP32 AWL24:AWL32 BGH24:BGH32 BQD24:BQD32 BZZ24:BZZ32 CJV24:CJV32 CTR24:CTR32 DDN24:DDN32 DNJ24:DNJ32 DXF24:DXF32 EHB24:EHB32 EQX24:EQX32 FAT24:FAT32 FKP24:FKP32 FUL24:FUL32 GEH24:GEH32 GOD24:GOD32 GXZ24:GXZ32 HHV24:HHV32 HRR24:HRR32 IBN24:IBN32 ILJ24:ILJ32 IVF24:IVF32 JFB24:JFB32 JOX24:JOX32 JYT24:JYT32 KIP24:KIP32 KSL24:KSL32 LCH24:LCH32 LMD24:LMD32 LVZ24:LVZ32 MFV24:MFV32 MPR24:MPR32 MZN24:MZN32 NJJ24:NJJ32 NTF24:NTF32 ODB24:ODB32 OMX24:OMX32 OWT24:OWT32 PGP24:PGP32 PQL24:PQL32 QAH24:QAH32 QKD24:QKD32 QTZ24:QTZ32 RDV24:RDV32 RNR24:RNR32 RXN24:RXN32 SHJ24:SHJ32 SRF24:SRF32 TBB24:TBB32 TKX24:TKX32 TUT24:TUT32 UEP24:UEP32 UOL24:UOL32 UYH24:UYH32 VID24:VID32 VRZ24:VRZ32 WBV24:WBV32 WLR24:WLR32 WVN24:WVN32 F65560:F65568 JB65560:JB65568 SX65560:SX65568 ACT65560:ACT65568 AMP65560:AMP65568 AWL65560:AWL65568 BGH65560:BGH65568 BQD65560:BQD65568 BZZ65560:BZZ65568 CJV65560:CJV65568 CTR65560:CTR65568 DDN65560:DDN65568 DNJ65560:DNJ65568 DXF65560:DXF65568 EHB65560:EHB65568 EQX65560:EQX65568 FAT65560:FAT65568 FKP65560:FKP65568 FUL65560:FUL65568 GEH65560:GEH65568 GOD65560:GOD65568 GXZ65560:GXZ65568 HHV65560:HHV65568 HRR65560:HRR65568 IBN65560:IBN65568 ILJ65560:ILJ65568 IVF65560:IVF65568 JFB65560:JFB65568 JOX65560:JOX65568 JYT65560:JYT65568 KIP65560:KIP65568 KSL65560:KSL65568 LCH65560:LCH65568 LMD65560:LMD65568 LVZ65560:LVZ65568 MFV65560:MFV65568 MPR65560:MPR65568 MZN65560:MZN65568 NJJ65560:NJJ65568 NTF65560:NTF65568 ODB65560:ODB65568 OMX65560:OMX65568 OWT65560:OWT65568 PGP65560:PGP65568 PQL65560:PQL65568 QAH65560:QAH65568 QKD65560:QKD65568 QTZ65560:QTZ65568 RDV65560:RDV65568 RNR65560:RNR65568 RXN65560:RXN65568 SHJ65560:SHJ65568 SRF65560:SRF65568 TBB65560:TBB65568 TKX65560:TKX65568 TUT65560:TUT65568 UEP65560:UEP65568 UOL65560:UOL65568 UYH65560:UYH65568 VID65560:VID65568 VRZ65560:VRZ65568 WBV65560:WBV65568 WLR65560:WLR65568 WVN65560:WVN65568 F131096:F131104 JB131096:JB131104 SX131096:SX131104 ACT131096:ACT131104 AMP131096:AMP131104 AWL131096:AWL131104 BGH131096:BGH131104 BQD131096:BQD131104 BZZ131096:BZZ131104 CJV131096:CJV131104 CTR131096:CTR131104 DDN131096:DDN131104 DNJ131096:DNJ131104 DXF131096:DXF131104 EHB131096:EHB131104 EQX131096:EQX131104 FAT131096:FAT131104 FKP131096:FKP131104 FUL131096:FUL131104 GEH131096:GEH131104 GOD131096:GOD131104 GXZ131096:GXZ131104 HHV131096:HHV131104 HRR131096:HRR131104 IBN131096:IBN131104 ILJ131096:ILJ131104 IVF131096:IVF131104 JFB131096:JFB131104 JOX131096:JOX131104 JYT131096:JYT131104 KIP131096:KIP131104 KSL131096:KSL131104 LCH131096:LCH131104 LMD131096:LMD131104 LVZ131096:LVZ131104 MFV131096:MFV131104 MPR131096:MPR131104 MZN131096:MZN131104 NJJ131096:NJJ131104 NTF131096:NTF131104 ODB131096:ODB131104 OMX131096:OMX131104 OWT131096:OWT131104 PGP131096:PGP131104 PQL131096:PQL131104 QAH131096:QAH131104 QKD131096:QKD131104 QTZ131096:QTZ131104 RDV131096:RDV131104 RNR131096:RNR131104 RXN131096:RXN131104 SHJ131096:SHJ131104 SRF131096:SRF131104 TBB131096:TBB131104 TKX131096:TKX131104 TUT131096:TUT131104 UEP131096:UEP131104 UOL131096:UOL131104 UYH131096:UYH131104 VID131096:VID131104 VRZ131096:VRZ131104 WBV131096:WBV131104 WLR131096:WLR131104 WVN131096:WVN131104 F196632:F196640 JB196632:JB196640 SX196632:SX196640 ACT196632:ACT196640 AMP196632:AMP196640 AWL196632:AWL196640 BGH196632:BGH196640 BQD196632:BQD196640 BZZ196632:BZZ196640 CJV196632:CJV196640 CTR196632:CTR196640 DDN196632:DDN196640 DNJ196632:DNJ196640 DXF196632:DXF196640 EHB196632:EHB196640 EQX196632:EQX196640 FAT196632:FAT196640 FKP196632:FKP196640 FUL196632:FUL196640 GEH196632:GEH196640 GOD196632:GOD196640 GXZ196632:GXZ196640 HHV196632:HHV196640 HRR196632:HRR196640 IBN196632:IBN196640 ILJ196632:ILJ196640 IVF196632:IVF196640 JFB196632:JFB196640 JOX196632:JOX196640 JYT196632:JYT196640 KIP196632:KIP196640 KSL196632:KSL196640 LCH196632:LCH196640 LMD196632:LMD196640 LVZ196632:LVZ196640 MFV196632:MFV196640 MPR196632:MPR196640 MZN196632:MZN196640 NJJ196632:NJJ196640 NTF196632:NTF196640 ODB196632:ODB196640 OMX196632:OMX196640 OWT196632:OWT196640 PGP196632:PGP196640 PQL196632:PQL196640 QAH196632:QAH196640 QKD196632:QKD196640 QTZ196632:QTZ196640 RDV196632:RDV196640 RNR196632:RNR196640 RXN196632:RXN196640 SHJ196632:SHJ196640 SRF196632:SRF196640 TBB196632:TBB196640 TKX196632:TKX196640 TUT196632:TUT196640 UEP196632:UEP196640 UOL196632:UOL196640 UYH196632:UYH196640 VID196632:VID196640 VRZ196632:VRZ196640 WBV196632:WBV196640 WLR196632:WLR196640 WVN196632:WVN196640 F262168:F262176 JB262168:JB262176 SX262168:SX262176 ACT262168:ACT262176 AMP262168:AMP262176 AWL262168:AWL262176 BGH262168:BGH262176 BQD262168:BQD262176 BZZ262168:BZZ262176 CJV262168:CJV262176 CTR262168:CTR262176 DDN262168:DDN262176 DNJ262168:DNJ262176 DXF262168:DXF262176 EHB262168:EHB262176 EQX262168:EQX262176 FAT262168:FAT262176 FKP262168:FKP262176 FUL262168:FUL262176 GEH262168:GEH262176 GOD262168:GOD262176 GXZ262168:GXZ262176 HHV262168:HHV262176 HRR262168:HRR262176 IBN262168:IBN262176 ILJ262168:ILJ262176 IVF262168:IVF262176 JFB262168:JFB262176 JOX262168:JOX262176 JYT262168:JYT262176 KIP262168:KIP262176 KSL262168:KSL262176 LCH262168:LCH262176 LMD262168:LMD262176 LVZ262168:LVZ262176 MFV262168:MFV262176 MPR262168:MPR262176 MZN262168:MZN262176 NJJ262168:NJJ262176 NTF262168:NTF262176 ODB262168:ODB262176 OMX262168:OMX262176 OWT262168:OWT262176 PGP262168:PGP262176 PQL262168:PQL262176 QAH262168:QAH262176 QKD262168:QKD262176 QTZ262168:QTZ262176 RDV262168:RDV262176 RNR262168:RNR262176 RXN262168:RXN262176 SHJ262168:SHJ262176 SRF262168:SRF262176 TBB262168:TBB262176 TKX262168:TKX262176 TUT262168:TUT262176 UEP262168:UEP262176 UOL262168:UOL262176 UYH262168:UYH262176 VID262168:VID262176 VRZ262168:VRZ262176 WBV262168:WBV262176 WLR262168:WLR262176 WVN262168:WVN262176 F327704:F327712 JB327704:JB327712 SX327704:SX327712 ACT327704:ACT327712 AMP327704:AMP327712 AWL327704:AWL327712 BGH327704:BGH327712 BQD327704:BQD327712 BZZ327704:BZZ327712 CJV327704:CJV327712 CTR327704:CTR327712 DDN327704:DDN327712 DNJ327704:DNJ327712 DXF327704:DXF327712 EHB327704:EHB327712 EQX327704:EQX327712 FAT327704:FAT327712 FKP327704:FKP327712 FUL327704:FUL327712 GEH327704:GEH327712 GOD327704:GOD327712 GXZ327704:GXZ327712 HHV327704:HHV327712 HRR327704:HRR327712 IBN327704:IBN327712 ILJ327704:ILJ327712 IVF327704:IVF327712 JFB327704:JFB327712 JOX327704:JOX327712 JYT327704:JYT327712 KIP327704:KIP327712 KSL327704:KSL327712 LCH327704:LCH327712 LMD327704:LMD327712 LVZ327704:LVZ327712 MFV327704:MFV327712 MPR327704:MPR327712 MZN327704:MZN327712 NJJ327704:NJJ327712 NTF327704:NTF327712 ODB327704:ODB327712 OMX327704:OMX327712 OWT327704:OWT327712 PGP327704:PGP327712 PQL327704:PQL327712 QAH327704:QAH327712 QKD327704:QKD327712 QTZ327704:QTZ327712 RDV327704:RDV327712 RNR327704:RNR327712 RXN327704:RXN327712 SHJ327704:SHJ327712 SRF327704:SRF327712 TBB327704:TBB327712 TKX327704:TKX327712 TUT327704:TUT327712 UEP327704:UEP327712 UOL327704:UOL327712 UYH327704:UYH327712 VID327704:VID327712 VRZ327704:VRZ327712 WBV327704:WBV327712 WLR327704:WLR327712 WVN327704:WVN327712 F393240:F393248 JB393240:JB393248 SX393240:SX393248 ACT393240:ACT393248 AMP393240:AMP393248 AWL393240:AWL393248 BGH393240:BGH393248 BQD393240:BQD393248 BZZ393240:BZZ393248 CJV393240:CJV393248 CTR393240:CTR393248 DDN393240:DDN393248 DNJ393240:DNJ393248 DXF393240:DXF393248 EHB393240:EHB393248 EQX393240:EQX393248 FAT393240:FAT393248 FKP393240:FKP393248 FUL393240:FUL393248 GEH393240:GEH393248 GOD393240:GOD393248 GXZ393240:GXZ393248 HHV393240:HHV393248 HRR393240:HRR393248 IBN393240:IBN393248 ILJ393240:ILJ393248 IVF393240:IVF393248 JFB393240:JFB393248 JOX393240:JOX393248 JYT393240:JYT393248 KIP393240:KIP393248 KSL393240:KSL393248 LCH393240:LCH393248 LMD393240:LMD393248 LVZ393240:LVZ393248 MFV393240:MFV393248 MPR393240:MPR393248 MZN393240:MZN393248 NJJ393240:NJJ393248 NTF393240:NTF393248 ODB393240:ODB393248 OMX393240:OMX393248 OWT393240:OWT393248 PGP393240:PGP393248 PQL393240:PQL393248 QAH393240:QAH393248 QKD393240:QKD393248 QTZ393240:QTZ393248 RDV393240:RDV393248 RNR393240:RNR393248 RXN393240:RXN393248 SHJ393240:SHJ393248 SRF393240:SRF393248 TBB393240:TBB393248 TKX393240:TKX393248 TUT393240:TUT393248 UEP393240:UEP393248 UOL393240:UOL393248 UYH393240:UYH393248 VID393240:VID393248 VRZ393240:VRZ393248 WBV393240:WBV393248 WLR393240:WLR393248 WVN393240:WVN393248 F458776:F458784 JB458776:JB458784 SX458776:SX458784 ACT458776:ACT458784 AMP458776:AMP458784 AWL458776:AWL458784 BGH458776:BGH458784 BQD458776:BQD458784 BZZ458776:BZZ458784 CJV458776:CJV458784 CTR458776:CTR458784 DDN458776:DDN458784 DNJ458776:DNJ458784 DXF458776:DXF458784 EHB458776:EHB458784 EQX458776:EQX458784 FAT458776:FAT458784 FKP458776:FKP458784 FUL458776:FUL458784 GEH458776:GEH458784 GOD458776:GOD458784 GXZ458776:GXZ458784 HHV458776:HHV458784 HRR458776:HRR458784 IBN458776:IBN458784 ILJ458776:ILJ458784 IVF458776:IVF458784 JFB458776:JFB458784 JOX458776:JOX458784 JYT458776:JYT458784 KIP458776:KIP458784 KSL458776:KSL458784 LCH458776:LCH458784 LMD458776:LMD458784 LVZ458776:LVZ458784 MFV458776:MFV458784 MPR458776:MPR458784 MZN458776:MZN458784 NJJ458776:NJJ458784 NTF458776:NTF458784 ODB458776:ODB458784 OMX458776:OMX458784 OWT458776:OWT458784 PGP458776:PGP458784 PQL458776:PQL458784 QAH458776:QAH458784 QKD458776:QKD458784 QTZ458776:QTZ458784 RDV458776:RDV458784 RNR458776:RNR458784 RXN458776:RXN458784 SHJ458776:SHJ458784 SRF458776:SRF458784 TBB458776:TBB458784 TKX458776:TKX458784 TUT458776:TUT458784 UEP458776:UEP458784 UOL458776:UOL458784 UYH458776:UYH458784 VID458776:VID458784 VRZ458776:VRZ458784 WBV458776:WBV458784 WLR458776:WLR458784 WVN458776:WVN458784 F524312:F524320 JB524312:JB524320 SX524312:SX524320 ACT524312:ACT524320 AMP524312:AMP524320 AWL524312:AWL524320 BGH524312:BGH524320 BQD524312:BQD524320 BZZ524312:BZZ524320 CJV524312:CJV524320 CTR524312:CTR524320 DDN524312:DDN524320 DNJ524312:DNJ524320 DXF524312:DXF524320 EHB524312:EHB524320 EQX524312:EQX524320 FAT524312:FAT524320 FKP524312:FKP524320 FUL524312:FUL524320 GEH524312:GEH524320 GOD524312:GOD524320 GXZ524312:GXZ524320 HHV524312:HHV524320 HRR524312:HRR524320 IBN524312:IBN524320 ILJ524312:ILJ524320 IVF524312:IVF524320 JFB524312:JFB524320 JOX524312:JOX524320 JYT524312:JYT524320 KIP524312:KIP524320 KSL524312:KSL524320 LCH524312:LCH524320 LMD524312:LMD524320 LVZ524312:LVZ524320 MFV524312:MFV524320 MPR524312:MPR524320 MZN524312:MZN524320 NJJ524312:NJJ524320 NTF524312:NTF524320 ODB524312:ODB524320 OMX524312:OMX524320 OWT524312:OWT524320 PGP524312:PGP524320 PQL524312:PQL524320 QAH524312:QAH524320 QKD524312:QKD524320 QTZ524312:QTZ524320 RDV524312:RDV524320 RNR524312:RNR524320 RXN524312:RXN524320 SHJ524312:SHJ524320 SRF524312:SRF524320 TBB524312:TBB524320 TKX524312:TKX524320 TUT524312:TUT524320 UEP524312:UEP524320 UOL524312:UOL524320 UYH524312:UYH524320 VID524312:VID524320 VRZ524312:VRZ524320 WBV524312:WBV524320 WLR524312:WLR524320 WVN524312:WVN524320 F589848:F589856 JB589848:JB589856 SX589848:SX589856 ACT589848:ACT589856 AMP589848:AMP589856 AWL589848:AWL589856 BGH589848:BGH589856 BQD589848:BQD589856 BZZ589848:BZZ589856 CJV589848:CJV589856 CTR589848:CTR589856 DDN589848:DDN589856 DNJ589848:DNJ589856 DXF589848:DXF589856 EHB589848:EHB589856 EQX589848:EQX589856 FAT589848:FAT589856 FKP589848:FKP589856 FUL589848:FUL589856 GEH589848:GEH589856 GOD589848:GOD589856 GXZ589848:GXZ589856 HHV589848:HHV589856 HRR589848:HRR589856 IBN589848:IBN589856 ILJ589848:ILJ589856 IVF589848:IVF589856 JFB589848:JFB589856 JOX589848:JOX589856 JYT589848:JYT589856 KIP589848:KIP589856 KSL589848:KSL589856 LCH589848:LCH589856 LMD589848:LMD589856 LVZ589848:LVZ589856 MFV589848:MFV589856 MPR589848:MPR589856 MZN589848:MZN589856 NJJ589848:NJJ589856 NTF589848:NTF589856 ODB589848:ODB589856 OMX589848:OMX589856 OWT589848:OWT589856 PGP589848:PGP589856 PQL589848:PQL589856 QAH589848:QAH589856 QKD589848:QKD589856 QTZ589848:QTZ589856 RDV589848:RDV589856 RNR589848:RNR589856 RXN589848:RXN589856 SHJ589848:SHJ589856 SRF589848:SRF589856 TBB589848:TBB589856 TKX589848:TKX589856 TUT589848:TUT589856 UEP589848:UEP589856 UOL589848:UOL589856 UYH589848:UYH589856 VID589848:VID589856 VRZ589848:VRZ589856 WBV589848:WBV589856 WLR589848:WLR589856 WVN589848:WVN589856 F655384:F655392 JB655384:JB655392 SX655384:SX655392 ACT655384:ACT655392 AMP655384:AMP655392 AWL655384:AWL655392 BGH655384:BGH655392 BQD655384:BQD655392 BZZ655384:BZZ655392 CJV655384:CJV655392 CTR655384:CTR655392 DDN655384:DDN655392 DNJ655384:DNJ655392 DXF655384:DXF655392 EHB655384:EHB655392 EQX655384:EQX655392 FAT655384:FAT655392 FKP655384:FKP655392 FUL655384:FUL655392 GEH655384:GEH655392 GOD655384:GOD655392 GXZ655384:GXZ655392 HHV655384:HHV655392 HRR655384:HRR655392 IBN655384:IBN655392 ILJ655384:ILJ655392 IVF655384:IVF655392 JFB655384:JFB655392 JOX655384:JOX655392 JYT655384:JYT655392 KIP655384:KIP655392 KSL655384:KSL655392 LCH655384:LCH655392 LMD655384:LMD655392 LVZ655384:LVZ655392 MFV655384:MFV655392 MPR655384:MPR655392 MZN655384:MZN655392 NJJ655384:NJJ655392 NTF655384:NTF655392 ODB655384:ODB655392 OMX655384:OMX655392 OWT655384:OWT655392 PGP655384:PGP655392 PQL655384:PQL655392 QAH655384:QAH655392 QKD655384:QKD655392 QTZ655384:QTZ655392 RDV655384:RDV655392 RNR655384:RNR655392 RXN655384:RXN655392 SHJ655384:SHJ655392 SRF655384:SRF655392 TBB655384:TBB655392 TKX655384:TKX655392 TUT655384:TUT655392 UEP655384:UEP655392 UOL655384:UOL655392 UYH655384:UYH655392 VID655384:VID655392 VRZ655384:VRZ655392 WBV655384:WBV655392 WLR655384:WLR655392 WVN655384:WVN655392 F720920:F720928 JB720920:JB720928 SX720920:SX720928 ACT720920:ACT720928 AMP720920:AMP720928 AWL720920:AWL720928 BGH720920:BGH720928 BQD720920:BQD720928 BZZ720920:BZZ720928 CJV720920:CJV720928 CTR720920:CTR720928 DDN720920:DDN720928 DNJ720920:DNJ720928 DXF720920:DXF720928 EHB720920:EHB720928 EQX720920:EQX720928 FAT720920:FAT720928 FKP720920:FKP720928 FUL720920:FUL720928 GEH720920:GEH720928 GOD720920:GOD720928 GXZ720920:GXZ720928 HHV720920:HHV720928 HRR720920:HRR720928 IBN720920:IBN720928 ILJ720920:ILJ720928 IVF720920:IVF720928 JFB720920:JFB720928 JOX720920:JOX720928 JYT720920:JYT720928 KIP720920:KIP720928 KSL720920:KSL720928 LCH720920:LCH720928 LMD720920:LMD720928 LVZ720920:LVZ720928 MFV720920:MFV720928 MPR720920:MPR720928 MZN720920:MZN720928 NJJ720920:NJJ720928 NTF720920:NTF720928 ODB720920:ODB720928 OMX720920:OMX720928 OWT720920:OWT720928 PGP720920:PGP720928 PQL720920:PQL720928 QAH720920:QAH720928 QKD720920:QKD720928 QTZ720920:QTZ720928 RDV720920:RDV720928 RNR720920:RNR720928 RXN720920:RXN720928 SHJ720920:SHJ720928 SRF720920:SRF720928 TBB720920:TBB720928 TKX720920:TKX720928 TUT720920:TUT720928 UEP720920:UEP720928 UOL720920:UOL720928 UYH720920:UYH720928 VID720920:VID720928 VRZ720920:VRZ720928 WBV720920:WBV720928 WLR720920:WLR720928 WVN720920:WVN720928 F786456:F786464 JB786456:JB786464 SX786456:SX786464 ACT786456:ACT786464 AMP786456:AMP786464 AWL786456:AWL786464 BGH786456:BGH786464 BQD786456:BQD786464 BZZ786456:BZZ786464 CJV786456:CJV786464 CTR786456:CTR786464 DDN786456:DDN786464 DNJ786456:DNJ786464 DXF786456:DXF786464 EHB786456:EHB786464 EQX786456:EQX786464 FAT786456:FAT786464 FKP786456:FKP786464 FUL786456:FUL786464 GEH786456:GEH786464 GOD786456:GOD786464 GXZ786456:GXZ786464 HHV786456:HHV786464 HRR786456:HRR786464 IBN786456:IBN786464 ILJ786456:ILJ786464 IVF786456:IVF786464 JFB786456:JFB786464 JOX786456:JOX786464 JYT786456:JYT786464 KIP786456:KIP786464 KSL786456:KSL786464 LCH786456:LCH786464 LMD786456:LMD786464 LVZ786456:LVZ786464 MFV786456:MFV786464 MPR786456:MPR786464 MZN786456:MZN786464 NJJ786456:NJJ786464 NTF786456:NTF786464 ODB786456:ODB786464 OMX786456:OMX786464 OWT786456:OWT786464 PGP786456:PGP786464 PQL786456:PQL786464 QAH786456:QAH786464 QKD786456:QKD786464 QTZ786456:QTZ786464 RDV786456:RDV786464 RNR786456:RNR786464 RXN786456:RXN786464 SHJ786456:SHJ786464 SRF786456:SRF786464 TBB786456:TBB786464 TKX786456:TKX786464 TUT786456:TUT786464 UEP786456:UEP786464 UOL786456:UOL786464 UYH786456:UYH786464 VID786456:VID786464 VRZ786456:VRZ786464 WBV786456:WBV786464 WLR786456:WLR786464 WVN786456:WVN786464 F851992:F852000 JB851992:JB852000 SX851992:SX852000 ACT851992:ACT852000 AMP851992:AMP852000 AWL851992:AWL852000 BGH851992:BGH852000 BQD851992:BQD852000 BZZ851992:BZZ852000 CJV851992:CJV852000 CTR851992:CTR852000 DDN851992:DDN852000 DNJ851992:DNJ852000 DXF851992:DXF852000 EHB851992:EHB852000 EQX851992:EQX852000 FAT851992:FAT852000 FKP851992:FKP852000 FUL851992:FUL852000 GEH851992:GEH852000 GOD851992:GOD852000 GXZ851992:GXZ852000 HHV851992:HHV852000 HRR851992:HRR852000 IBN851992:IBN852000 ILJ851992:ILJ852000 IVF851992:IVF852000 JFB851992:JFB852000 JOX851992:JOX852000 JYT851992:JYT852000 KIP851992:KIP852000 KSL851992:KSL852000 LCH851992:LCH852000 LMD851992:LMD852000 LVZ851992:LVZ852000 MFV851992:MFV852000 MPR851992:MPR852000 MZN851992:MZN852000 NJJ851992:NJJ852000 NTF851992:NTF852000 ODB851992:ODB852000 OMX851992:OMX852000 OWT851992:OWT852000 PGP851992:PGP852000 PQL851992:PQL852000 QAH851992:QAH852000 QKD851992:QKD852000 QTZ851992:QTZ852000 RDV851992:RDV852000 RNR851992:RNR852000 RXN851992:RXN852000 SHJ851992:SHJ852000 SRF851992:SRF852000 TBB851992:TBB852000 TKX851992:TKX852000 TUT851992:TUT852000 UEP851992:UEP852000 UOL851992:UOL852000 UYH851992:UYH852000 VID851992:VID852000 VRZ851992:VRZ852000 WBV851992:WBV852000 WLR851992:WLR852000 WVN851992:WVN852000 F917528:F917536 JB917528:JB917536 SX917528:SX917536 ACT917528:ACT917536 AMP917528:AMP917536 AWL917528:AWL917536 BGH917528:BGH917536 BQD917528:BQD917536 BZZ917528:BZZ917536 CJV917528:CJV917536 CTR917528:CTR917536 DDN917528:DDN917536 DNJ917528:DNJ917536 DXF917528:DXF917536 EHB917528:EHB917536 EQX917528:EQX917536 FAT917528:FAT917536 FKP917528:FKP917536 FUL917528:FUL917536 GEH917528:GEH917536 GOD917528:GOD917536 GXZ917528:GXZ917536 HHV917528:HHV917536 HRR917528:HRR917536 IBN917528:IBN917536 ILJ917528:ILJ917536 IVF917528:IVF917536 JFB917528:JFB917536 JOX917528:JOX917536 JYT917528:JYT917536 KIP917528:KIP917536 KSL917528:KSL917536 LCH917528:LCH917536 LMD917528:LMD917536 LVZ917528:LVZ917536 MFV917528:MFV917536 MPR917528:MPR917536 MZN917528:MZN917536 NJJ917528:NJJ917536 NTF917528:NTF917536 ODB917528:ODB917536 OMX917528:OMX917536 OWT917528:OWT917536 PGP917528:PGP917536 PQL917528:PQL917536 QAH917528:QAH917536 QKD917528:QKD917536 QTZ917528:QTZ917536 RDV917528:RDV917536 RNR917528:RNR917536 RXN917528:RXN917536 SHJ917528:SHJ917536 SRF917528:SRF917536 TBB917528:TBB917536 TKX917528:TKX917536 TUT917528:TUT917536 UEP917528:UEP917536 UOL917528:UOL917536 UYH917528:UYH917536 VID917528:VID917536 VRZ917528:VRZ917536 WBV917528:WBV917536 WLR917528:WLR917536 WVN917528:WVN917536 F983064:F983072 JB983064:JB983072 SX983064:SX983072 ACT983064:ACT983072 AMP983064:AMP983072 AWL983064:AWL983072 BGH983064:BGH983072 BQD983064:BQD983072 BZZ983064:BZZ983072 CJV983064:CJV983072 CTR983064:CTR983072 DDN983064:DDN983072 DNJ983064:DNJ983072 DXF983064:DXF983072 EHB983064:EHB983072 EQX983064:EQX983072 FAT983064:FAT983072 FKP983064:FKP983072 FUL983064:FUL983072 GEH983064:GEH983072 GOD983064:GOD983072 GXZ983064:GXZ983072 HHV983064:HHV983072 HRR983064:HRR983072 IBN983064:IBN983072 ILJ983064:ILJ983072 IVF983064:IVF983072 JFB983064:JFB983072 JOX983064:JOX983072 JYT983064:JYT983072 KIP983064:KIP983072 KSL983064:KSL983072 LCH983064:LCH983072 LMD983064:LMD983072 LVZ983064:LVZ983072 MFV983064:MFV983072 MPR983064:MPR983072 MZN983064:MZN983072 NJJ983064:NJJ983072 NTF983064:NTF983072 ODB983064:ODB983072 OMX983064:OMX983072 OWT983064:OWT983072 PGP983064:PGP983072 PQL983064:PQL983072 QAH983064:QAH983072 QKD983064:QKD983072 QTZ983064:QTZ983072 RDV983064:RDV983072 RNR983064:RNR983072 RXN983064:RXN983072 SHJ983064:SHJ983072 SRF983064:SRF983072 TBB983064:TBB983072 TKX983064:TKX983072 TUT983064:TUT983072 UEP983064:UEP983072 UOL983064:UOL983072 UYH983064:UYH983072 VID983064:VID983072 VRZ983064:VRZ983072 WBV983064:WBV983072 WLR983064:WLR983072 WVN983064:WVN983072 M24:M32 JI24:JI32 TE24:TE32 ADA24:ADA32 AMW24:AMW32 AWS24:AWS32 BGO24:BGO32 BQK24:BQK32 CAG24:CAG32 CKC24:CKC32 CTY24:CTY32 DDU24:DDU32 DNQ24:DNQ32 DXM24:DXM32 EHI24:EHI32 ERE24:ERE32 FBA24:FBA32 FKW24:FKW32 FUS24:FUS32 GEO24:GEO32 GOK24:GOK32 GYG24:GYG32 HIC24:HIC32 HRY24:HRY32 IBU24:IBU32 ILQ24:ILQ32 IVM24:IVM32 JFI24:JFI32 JPE24:JPE32 JZA24:JZA32 KIW24:KIW32 KSS24:KSS32 LCO24:LCO32 LMK24:LMK32 LWG24:LWG32 MGC24:MGC32 MPY24:MPY32 MZU24:MZU32 NJQ24:NJQ32 NTM24:NTM32 ODI24:ODI32 ONE24:ONE32 OXA24:OXA32 PGW24:PGW32 PQS24:PQS32 QAO24:QAO32 QKK24:QKK32 QUG24:QUG32 REC24:REC32 RNY24:RNY32 RXU24:RXU32 SHQ24:SHQ32 SRM24:SRM32 TBI24:TBI32 TLE24:TLE32 TVA24:TVA32 UEW24:UEW32 UOS24:UOS32 UYO24:UYO32 VIK24:VIK32 VSG24:VSG32 WCC24:WCC32 WLY24:WLY32 WVU24:WVU32 M65560:M65568 JI65560:JI65568 TE65560:TE65568 ADA65560:ADA65568 AMW65560:AMW65568 AWS65560:AWS65568 BGO65560:BGO65568 BQK65560:BQK65568 CAG65560:CAG65568 CKC65560:CKC65568 CTY65560:CTY65568 DDU65560:DDU65568 DNQ65560:DNQ65568 DXM65560:DXM65568 EHI65560:EHI65568 ERE65560:ERE65568 FBA65560:FBA65568 FKW65560:FKW65568 FUS65560:FUS65568 GEO65560:GEO65568 GOK65560:GOK65568 GYG65560:GYG65568 HIC65560:HIC65568 HRY65560:HRY65568 IBU65560:IBU65568 ILQ65560:ILQ65568 IVM65560:IVM65568 JFI65560:JFI65568 JPE65560:JPE65568 JZA65560:JZA65568 KIW65560:KIW65568 KSS65560:KSS65568 LCO65560:LCO65568 LMK65560:LMK65568 LWG65560:LWG65568 MGC65560:MGC65568 MPY65560:MPY65568 MZU65560:MZU65568 NJQ65560:NJQ65568 NTM65560:NTM65568 ODI65560:ODI65568 ONE65560:ONE65568 OXA65560:OXA65568 PGW65560:PGW65568 PQS65560:PQS65568 QAO65560:QAO65568 QKK65560:QKK65568 QUG65560:QUG65568 REC65560:REC65568 RNY65560:RNY65568 RXU65560:RXU65568 SHQ65560:SHQ65568 SRM65560:SRM65568 TBI65560:TBI65568 TLE65560:TLE65568 TVA65560:TVA65568 UEW65560:UEW65568 UOS65560:UOS65568 UYO65560:UYO65568 VIK65560:VIK65568 VSG65560:VSG65568 WCC65560:WCC65568 WLY65560:WLY65568 WVU65560:WVU65568 M131096:M131104 JI131096:JI131104 TE131096:TE131104 ADA131096:ADA131104 AMW131096:AMW131104 AWS131096:AWS131104 BGO131096:BGO131104 BQK131096:BQK131104 CAG131096:CAG131104 CKC131096:CKC131104 CTY131096:CTY131104 DDU131096:DDU131104 DNQ131096:DNQ131104 DXM131096:DXM131104 EHI131096:EHI131104 ERE131096:ERE131104 FBA131096:FBA131104 FKW131096:FKW131104 FUS131096:FUS131104 GEO131096:GEO131104 GOK131096:GOK131104 GYG131096:GYG131104 HIC131096:HIC131104 HRY131096:HRY131104 IBU131096:IBU131104 ILQ131096:ILQ131104 IVM131096:IVM131104 JFI131096:JFI131104 JPE131096:JPE131104 JZA131096:JZA131104 KIW131096:KIW131104 KSS131096:KSS131104 LCO131096:LCO131104 LMK131096:LMK131104 LWG131096:LWG131104 MGC131096:MGC131104 MPY131096:MPY131104 MZU131096:MZU131104 NJQ131096:NJQ131104 NTM131096:NTM131104 ODI131096:ODI131104 ONE131096:ONE131104 OXA131096:OXA131104 PGW131096:PGW131104 PQS131096:PQS131104 QAO131096:QAO131104 QKK131096:QKK131104 QUG131096:QUG131104 REC131096:REC131104 RNY131096:RNY131104 RXU131096:RXU131104 SHQ131096:SHQ131104 SRM131096:SRM131104 TBI131096:TBI131104 TLE131096:TLE131104 TVA131096:TVA131104 UEW131096:UEW131104 UOS131096:UOS131104 UYO131096:UYO131104 VIK131096:VIK131104 VSG131096:VSG131104 WCC131096:WCC131104 WLY131096:WLY131104 WVU131096:WVU131104 M196632:M196640 JI196632:JI196640 TE196632:TE196640 ADA196632:ADA196640 AMW196632:AMW196640 AWS196632:AWS196640 BGO196632:BGO196640 BQK196632:BQK196640 CAG196632:CAG196640 CKC196632:CKC196640 CTY196632:CTY196640 DDU196632:DDU196640 DNQ196632:DNQ196640 DXM196632:DXM196640 EHI196632:EHI196640 ERE196632:ERE196640 FBA196632:FBA196640 FKW196632:FKW196640 FUS196632:FUS196640 GEO196632:GEO196640 GOK196632:GOK196640 GYG196632:GYG196640 HIC196632:HIC196640 HRY196632:HRY196640 IBU196632:IBU196640 ILQ196632:ILQ196640 IVM196632:IVM196640 JFI196632:JFI196640 JPE196632:JPE196640 JZA196632:JZA196640 KIW196632:KIW196640 KSS196632:KSS196640 LCO196632:LCO196640 LMK196632:LMK196640 LWG196632:LWG196640 MGC196632:MGC196640 MPY196632:MPY196640 MZU196632:MZU196640 NJQ196632:NJQ196640 NTM196632:NTM196640 ODI196632:ODI196640 ONE196632:ONE196640 OXA196632:OXA196640 PGW196632:PGW196640 PQS196632:PQS196640 QAO196632:QAO196640 QKK196632:QKK196640 QUG196632:QUG196640 REC196632:REC196640 RNY196632:RNY196640 RXU196632:RXU196640 SHQ196632:SHQ196640 SRM196632:SRM196640 TBI196632:TBI196640 TLE196632:TLE196640 TVA196632:TVA196640 UEW196632:UEW196640 UOS196632:UOS196640 UYO196632:UYO196640 VIK196632:VIK196640 VSG196632:VSG196640 WCC196632:WCC196640 WLY196632:WLY196640 WVU196632:WVU196640 M262168:M262176 JI262168:JI262176 TE262168:TE262176 ADA262168:ADA262176 AMW262168:AMW262176 AWS262168:AWS262176 BGO262168:BGO262176 BQK262168:BQK262176 CAG262168:CAG262176 CKC262168:CKC262176 CTY262168:CTY262176 DDU262168:DDU262176 DNQ262168:DNQ262176 DXM262168:DXM262176 EHI262168:EHI262176 ERE262168:ERE262176 FBA262168:FBA262176 FKW262168:FKW262176 FUS262168:FUS262176 GEO262168:GEO262176 GOK262168:GOK262176 GYG262168:GYG262176 HIC262168:HIC262176 HRY262168:HRY262176 IBU262168:IBU262176 ILQ262168:ILQ262176 IVM262168:IVM262176 JFI262168:JFI262176 JPE262168:JPE262176 JZA262168:JZA262176 KIW262168:KIW262176 KSS262168:KSS262176 LCO262168:LCO262176 LMK262168:LMK262176 LWG262168:LWG262176 MGC262168:MGC262176 MPY262168:MPY262176 MZU262168:MZU262176 NJQ262168:NJQ262176 NTM262168:NTM262176 ODI262168:ODI262176 ONE262168:ONE262176 OXA262168:OXA262176 PGW262168:PGW262176 PQS262168:PQS262176 QAO262168:QAO262176 QKK262168:QKK262176 QUG262168:QUG262176 REC262168:REC262176 RNY262168:RNY262176 RXU262168:RXU262176 SHQ262168:SHQ262176 SRM262168:SRM262176 TBI262168:TBI262176 TLE262168:TLE262176 TVA262168:TVA262176 UEW262168:UEW262176 UOS262168:UOS262176 UYO262168:UYO262176 VIK262168:VIK262176 VSG262168:VSG262176 WCC262168:WCC262176 WLY262168:WLY262176 WVU262168:WVU262176 M327704:M327712 JI327704:JI327712 TE327704:TE327712 ADA327704:ADA327712 AMW327704:AMW327712 AWS327704:AWS327712 BGO327704:BGO327712 BQK327704:BQK327712 CAG327704:CAG327712 CKC327704:CKC327712 CTY327704:CTY327712 DDU327704:DDU327712 DNQ327704:DNQ327712 DXM327704:DXM327712 EHI327704:EHI327712 ERE327704:ERE327712 FBA327704:FBA327712 FKW327704:FKW327712 FUS327704:FUS327712 GEO327704:GEO327712 GOK327704:GOK327712 GYG327704:GYG327712 HIC327704:HIC327712 HRY327704:HRY327712 IBU327704:IBU327712 ILQ327704:ILQ327712 IVM327704:IVM327712 JFI327704:JFI327712 JPE327704:JPE327712 JZA327704:JZA327712 KIW327704:KIW327712 KSS327704:KSS327712 LCO327704:LCO327712 LMK327704:LMK327712 LWG327704:LWG327712 MGC327704:MGC327712 MPY327704:MPY327712 MZU327704:MZU327712 NJQ327704:NJQ327712 NTM327704:NTM327712 ODI327704:ODI327712 ONE327704:ONE327712 OXA327704:OXA327712 PGW327704:PGW327712 PQS327704:PQS327712 QAO327704:QAO327712 QKK327704:QKK327712 QUG327704:QUG327712 REC327704:REC327712 RNY327704:RNY327712 RXU327704:RXU327712 SHQ327704:SHQ327712 SRM327704:SRM327712 TBI327704:TBI327712 TLE327704:TLE327712 TVA327704:TVA327712 UEW327704:UEW327712 UOS327704:UOS327712 UYO327704:UYO327712 VIK327704:VIK327712 VSG327704:VSG327712 WCC327704:WCC327712 WLY327704:WLY327712 WVU327704:WVU327712 M393240:M393248 JI393240:JI393248 TE393240:TE393248 ADA393240:ADA393248 AMW393240:AMW393248 AWS393240:AWS393248 BGO393240:BGO393248 BQK393240:BQK393248 CAG393240:CAG393248 CKC393240:CKC393248 CTY393240:CTY393248 DDU393240:DDU393248 DNQ393240:DNQ393248 DXM393240:DXM393248 EHI393240:EHI393248 ERE393240:ERE393248 FBA393240:FBA393248 FKW393240:FKW393248 FUS393240:FUS393248 GEO393240:GEO393248 GOK393240:GOK393248 GYG393240:GYG393248 HIC393240:HIC393248 HRY393240:HRY393248 IBU393240:IBU393248 ILQ393240:ILQ393248 IVM393240:IVM393248 JFI393240:JFI393248 JPE393240:JPE393248 JZA393240:JZA393248 KIW393240:KIW393248 KSS393240:KSS393248 LCO393240:LCO393248 LMK393240:LMK393248 LWG393240:LWG393248 MGC393240:MGC393248 MPY393240:MPY393248 MZU393240:MZU393248 NJQ393240:NJQ393248 NTM393240:NTM393248 ODI393240:ODI393248 ONE393240:ONE393248 OXA393240:OXA393248 PGW393240:PGW393248 PQS393240:PQS393248 QAO393240:QAO393248 QKK393240:QKK393248 QUG393240:QUG393248 REC393240:REC393248 RNY393240:RNY393248 RXU393240:RXU393248 SHQ393240:SHQ393248 SRM393240:SRM393248 TBI393240:TBI393248 TLE393240:TLE393248 TVA393240:TVA393248 UEW393240:UEW393248 UOS393240:UOS393248 UYO393240:UYO393248 VIK393240:VIK393248 VSG393240:VSG393248 WCC393240:WCC393248 WLY393240:WLY393248 WVU393240:WVU393248 M458776:M458784 JI458776:JI458784 TE458776:TE458784 ADA458776:ADA458784 AMW458776:AMW458784 AWS458776:AWS458784 BGO458776:BGO458784 BQK458776:BQK458784 CAG458776:CAG458784 CKC458776:CKC458784 CTY458776:CTY458784 DDU458776:DDU458784 DNQ458776:DNQ458784 DXM458776:DXM458784 EHI458776:EHI458784 ERE458776:ERE458784 FBA458776:FBA458784 FKW458776:FKW458784 FUS458776:FUS458784 GEO458776:GEO458784 GOK458776:GOK458784 GYG458776:GYG458784 HIC458776:HIC458784 HRY458776:HRY458784 IBU458776:IBU458784 ILQ458776:ILQ458784 IVM458776:IVM458784 JFI458776:JFI458784 JPE458776:JPE458784 JZA458776:JZA458784 KIW458776:KIW458784 KSS458776:KSS458784 LCO458776:LCO458784 LMK458776:LMK458784 LWG458776:LWG458784 MGC458776:MGC458784 MPY458776:MPY458784 MZU458776:MZU458784 NJQ458776:NJQ458784 NTM458776:NTM458784 ODI458776:ODI458784 ONE458776:ONE458784 OXA458776:OXA458784 PGW458776:PGW458784 PQS458776:PQS458784 QAO458776:QAO458784 QKK458776:QKK458784 QUG458776:QUG458784 REC458776:REC458784 RNY458776:RNY458784 RXU458776:RXU458784 SHQ458776:SHQ458784 SRM458776:SRM458784 TBI458776:TBI458784 TLE458776:TLE458784 TVA458776:TVA458784 UEW458776:UEW458784 UOS458776:UOS458784 UYO458776:UYO458784 VIK458776:VIK458784 VSG458776:VSG458784 WCC458776:WCC458784 WLY458776:WLY458784 WVU458776:WVU458784 M524312:M524320 JI524312:JI524320 TE524312:TE524320 ADA524312:ADA524320 AMW524312:AMW524320 AWS524312:AWS524320 BGO524312:BGO524320 BQK524312:BQK524320 CAG524312:CAG524320 CKC524312:CKC524320 CTY524312:CTY524320 DDU524312:DDU524320 DNQ524312:DNQ524320 DXM524312:DXM524320 EHI524312:EHI524320 ERE524312:ERE524320 FBA524312:FBA524320 FKW524312:FKW524320 FUS524312:FUS524320 GEO524312:GEO524320 GOK524312:GOK524320 GYG524312:GYG524320 HIC524312:HIC524320 HRY524312:HRY524320 IBU524312:IBU524320 ILQ524312:ILQ524320 IVM524312:IVM524320 JFI524312:JFI524320 JPE524312:JPE524320 JZA524312:JZA524320 KIW524312:KIW524320 KSS524312:KSS524320 LCO524312:LCO524320 LMK524312:LMK524320 LWG524312:LWG524320 MGC524312:MGC524320 MPY524312:MPY524320 MZU524312:MZU524320 NJQ524312:NJQ524320 NTM524312:NTM524320 ODI524312:ODI524320 ONE524312:ONE524320 OXA524312:OXA524320 PGW524312:PGW524320 PQS524312:PQS524320 QAO524312:QAO524320 QKK524312:QKK524320 QUG524312:QUG524320 REC524312:REC524320 RNY524312:RNY524320 RXU524312:RXU524320 SHQ524312:SHQ524320 SRM524312:SRM524320 TBI524312:TBI524320 TLE524312:TLE524320 TVA524312:TVA524320 UEW524312:UEW524320 UOS524312:UOS524320 UYO524312:UYO524320 VIK524312:VIK524320 VSG524312:VSG524320 WCC524312:WCC524320 WLY524312:WLY524320 WVU524312:WVU524320 M589848:M589856 JI589848:JI589856 TE589848:TE589856 ADA589848:ADA589856 AMW589848:AMW589856 AWS589848:AWS589856 BGO589848:BGO589856 BQK589848:BQK589856 CAG589848:CAG589856 CKC589848:CKC589856 CTY589848:CTY589856 DDU589848:DDU589856 DNQ589848:DNQ589856 DXM589848:DXM589856 EHI589848:EHI589856 ERE589848:ERE589856 FBA589848:FBA589856 FKW589848:FKW589856 FUS589848:FUS589856 GEO589848:GEO589856 GOK589848:GOK589856 GYG589848:GYG589856 HIC589848:HIC589856 HRY589848:HRY589856 IBU589848:IBU589856 ILQ589848:ILQ589856 IVM589848:IVM589856 JFI589848:JFI589856 JPE589848:JPE589856 JZA589848:JZA589856 KIW589848:KIW589856 KSS589848:KSS589856 LCO589848:LCO589856 LMK589848:LMK589856 LWG589848:LWG589856 MGC589848:MGC589856 MPY589848:MPY589856 MZU589848:MZU589856 NJQ589848:NJQ589856 NTM589848:NTM589856 ODI589848:ODI589856 ONE589848:ONE589856 OXA589848:OXA589856 PGW589848:PGW589856 PQS589848:PQS589856 QAO589848:QAO589856 QKK589848:QKK589856 QUG589848:QUG589856 REC589848:REC589856 RNY589848:RNY589856 RXU589848:RXU589856 SHQ589848:SHQ589856 SRM589848:SRM589856 TBI589848:TBI589856 TLE589848:TLE589856 TVA589848:TVA589856 UEW589848:UEW589856 UOS589848:UOS589856 UYO589848:UYO589856 VIK589848:VIK589856 VSG589848:VSG589856 WCC589848:WCC589856 WLY589848:WLY589856 WVU589848:WVU589856 M655384:M655392 JI655384:JI655392 TE655384:TE655392 ADA655384:ADA655392 AMW655384:AMW655392 AWS655384:AWS655392 BGO655384:BGO655392 BQK655384:BQK655392 CAG655384:CAG655392 CKC655384:CKC655392 CTY655384:CTY655392 DDU655384:DDU655392 DNQ655384:DNQ655392 DXM655384:DXM655392 EHI655384:EHI655392 ERE655384:ERE655392 FBA655384:FBA655392 FKW655384:FKW655392 FUS655384:FUS655392 GEO655384:GEO655392 GOK655384:GOK655392 GYG655384:GYG655392 HIC655384:HIC655392 HRY655384:HRY655392 IBU655384:IBU655392 ILQ655384:ILQ655392 IVM655384:IVM655392 JFI655384:JFI655392 JPE655384:JPE655392 JZA655384:JZA655392 KIW655384:KIW655392 KSS655384:KSS655392 LCO655384:LCO655392 LMK655384:LMK655392 LWG655384:LWG655392 MGC655384:MGC655392 MPY655384:MPY655392 MZU655384:MZU655392 NJQ655384:NJQ655392 NTM655384:NTM655392 ODI655384:ODI655392 ONE655384:ONE655392 OXA655384:OXA655392 PGW655384:PGW655392 PQS655384:PQS655392 QAO655384:QAO655392 QKK655384:QKK655392 QUG655384:QUG655392 REC655384:REC655392 RNY655384:RNY655392 RXU655384:RXU655392 SHQ655384:SHQ655392 SRM655384:SRM655392 TBI655384:TBI655392 TLE655384:TLE655392 TVA655384:TVA655392 UEW655384:UEW655392 UOS655384:UOS655392 UYO655384:UYO655392 VIK655384:VIK655392 VSG655384:VSG655392 WCC655384:WCC655392 WLY655384:WLY655392 WVU655384:WVU655392 M720920:M720928 JI720920:JI720928 TE720920:TE720928 ADA720920:ADA720928 AMW720920:AMW720928 AWS720920:AWS720928 BGO720920:BGO720928 BQK720920:BQK720928 CAG720920:CAG720928 CKC720920:CKC720928 CTY720920:CTY720928 DDU720920:DDU720928 DNQ720920:DNQ720928 DXM720920:DXM720928 EHI720920:EHI720928 ERE720920:ERE720928 FBA720920:FBA720928 FKW720920:FKW720928 FUS720920:FUS720928 GEO720920:GEO720928 GOK720920:GOK720928 GYG720920:GYG720928 HIC720920:HIC720928 HRY720920:HRY720928 IBU720920:IBU720928 ILQ720920:ILQ720928 IVM720920:IVM720928 JFI720920:JFI720928 JPE720920:JPE720928 JZA720920:JZA720928 KIW720920:KIW720928 KSS720920:KSS720928 LCO720920:LCO720928 LMK720920:LMK720928 LWG720920:LWG720928 MGC720920:MGC720928 MPY720920:MPY720928 MZU720920:MZU720928 NJQ720920:NJQ720928 NTM720920:NTM720928 ODI720920:ODI720928 ONE720920:ONE720928 OXA720920:OXA720928 PGW720920:PGW720928 PQS720920:PQS720928 QAO720920:QAO720928 QKK720920:QKK720928 QUG720920:QUG720928 REC720920:REC720928 RNY720920:RNY720928 RXU720920:RXU720928 SHQ720920:SHQ720928 SRM720920:SRM720928 TBI720920:TBI720928 TLE720920:TLE720928 TVA720920:TVA720928 UEW720920:UEW720928 UOS720920:UOS720928 UYO720920:UYO720928 VIK720920:VIK720928 VSG720920:VSG720928 WCC720920:WCC720928 WLY720920:WLY720928 WVU720920:WVU720928 M786456:M786464 JI786456:JI786464 TE786456:TE786464 ADA786456:ADA786464 AMW786456:AMW786464 AWS786456:AWS786464 BGO786456:BGO786464 BQK786456:BQK786464 CAG786456:CAG786464 CKC786456:CKC786464 CTY786456:CTY786464 DDU786456:DDU786464 DNQ786456:DNQ786464 DXM786456:DXM786464 EHI786456:EHI786464 ERE786456:ERE786464 FBA786456:FBA786464 FKW786456:FKW786464 FUS786456:FUS786464 GEO786456:GEO786464 GOK786456:GOK786464 GYG786456:GYG786464 HIC786456:HIC786464 HRY786456:HRY786464 IBU786456:IBU786464 ILQ786456:ILQ786464 IVM786456:IVM786464 JFI786456:JFI786464 JPE786456:JPE786464 JZA786456:JZA786464 KIW786456:KIW786464 KSS786456:KSS786464 LCO786456:LCO786464 LMK786456:LMK786464 LWG786456:LWG786464 MGC786456:MGC786464 MPY786456:MPY786464 MZU786456:MZU786464 NJQ786456:NJQ786464 NTM786456:NTM786464 ODI786456:ODI786464 ONE786456:ONE786464 OXA786456:OXA786464 PGW786456:PGW786464 PQS786456:PQS786464 QAO786456:QAO786464 QKK786456:QKK786464 QUG786456:QUG786464 REC786456:REC786464 RNY786456:RNY786464 RXU786456:RXU786464 SHQ786456:SHQ786464 SRM786456:SRM786464 TBI786456:TBI786464 TLE786456:TLE786464 TVA786456:TVA786464 UEW786456:UEW786464 UOS786456:UOS786464 UYO786456:UYO786464 VIK786456:VIK786464 VSG786456:VSG786464 WCC786456:WCC786464 WLY786456:WLY786464 WVU786456:WVU786464 M851992:M852000 JI851992:JI852000 TE851992:TE852000 ADA851992:ADA852000 AMW851992:AMW852000 AWS851992:AWS852000 BGO851992:BGO852000 BQK851992:BQK852000 CAG851992:CAG852000 CKC851992:CKC852000 CTY851992:CTY852000 DDU851992:DDU852000 DNQ851992:DNQ852000 DXM851992:DXM852000 EHI851992:EHI852000 ERE851992:ERE852000 FBA851992:FBA852000 FKW851992:FKW852000 FUS851992:FUS852000 GEO851992:GEO852000 GOK851992:GOK852000 GYG851992:GYG852000 HIC851992:HIC852000 HRY851992:HRY852000 IBU851992:IBU852000 ILQ851992:ILQ852000 IVM851992:IVM852000 JFI851992:JFI852000 JPE851992:JPE852000 JZA851992:JZA852000 KIW851992:KIW852000 KSS851992:KSS852000 LCO851992:LCO852000 LMK851992:LMK852000 LWG851992:LWG852000 MGC851992:MGC852000 MPY851992:MPY852000 MZU851992:MZU852000 NJQ851992:NJQ852000 NTM851992:NTM852000 ODI851992:ODI852000 ONE851992:ONE852000 OXA851992:OXA852000 PGW851992:PGW852000 PQS851992:PQS852000 QAO851992:QAO852000 QKK851992:QKK852000 QUG851992:QUG852000 REC851992:REC852000 RNY851992:RNY852000 RXU851992:RXU852000 SHQ851992:SHQ852000 SRM851992:SRM852000 TBI851992:TBI852000 TLE851992:TLE852000 TVA851992:TVA852000 UEW851992:UEW852000 UOS851992:UOS852000 UYO851992:UYO852000 VIK851992:VIK852000 VSG851992:VSG852000 WCC851992:WCC852000 WLY851992:WLY852000 WVU851992:WVU852000 M917528:M917536 JI917528:JI917536 TE917528:TE917536 ADA917528:ADA917536 AMW917528:AMW917536 AWS917528:AWS917536 BGO917528:BGO917536 BQK917528:BQK917536 CAG917528:CAG917536 CKC917528:CKC917536 CTY917528:CTY917536 DDU917528:DDU917536 DNQ917528:DNQ917536 DXM917528:DXM917536 EHI917528:EHI917536 ERE917528:ERE917536 FBA917528:FBA917536 FKW917528:FKW917536 FUS917528:FUS917536 GEO917528:GEO917536 GOK917528:GOK917536 GYG917528:GYG917536 HIC917528:HIC917536 HRY917528:HRY917536 IBU917528:IBU917536 ILQ917528:ILQ917536 IVM917528:IVM917536 JFI917528:JFI917536 JPE917528:JPE917536 JZA917528:JZA917536 KIW917528:KIW917536 KSS917528:KSS917536 LCO917528:LCO917536 LMK917528:LMK917536 LWG917528:LWG917536 MGC917528:MGC917536 MPY917528:MPY917536 MZU917528:MZU917536 NJQ917528:NJQ917536 NTM917528:NTM917536 ODI917528:ODI917536 ONE917528:ONE917536 OXA917528:OXA917536 PGW917528:PGW917536 PQS917528:PQS917536 QAO917528:QAO917536 QKK917528:QKK917536 QUG917528:QUG917536 REC917528:REC917536 RNY917528:RNY917536 RXU917528:RXU917536 SHQ917528:SHQ917536 SRM917528:SRM917536 TBI917528:TBI917536 TLE917528:TLE917536 TVA917528:TVA917536 UEW917528:UEW917536 UOS917528:UOS917536 UYO917528:UYO917536 VIK917528:VIK917536 VSG917528:VSG917536 WCC917528:WCC917536 WLY917528:WLY917536 WVU917528:WVU917536 M983064:M983072 JI983064:JI983072 TE983064:TE983072 ADA983064:ADA983072 AMW983064:AMW983072 AWS983064:AWS983072 BGO983064:BGO983072 BQK983064:BQK983072 CAG983064:CAG983072 CKC983064:CKC983072 CTY983064:CTY983072 DDU983064:DDU983072 DNQ983064:DNQ983072 DXM983064:DXM983072 EHI983064:EHI983072 ERE983064:ERE983072 FBA983064:FBA983072 FKW983064:FKW983072 FUS983064:FUS983072 GEO983064:GEO983072 GOK983064:GOK983072 GYG983064:GYG983072 HIC983064:HIC983072 HRY983064:HRY983072 IBU983064:IBU983072 ILQ983064:ILQ983072 IVM983064:IVM983072 JFI983064:JFI983072 JPE983064:JPE983072 JZA983064:JZA983072 KIW983064:KIW983072 KSS983064:KSS983072 LCO983064:LCO983072 LMK983064:LMK983072 LWG983064:LWG983072 MGC983064:MGC983072 MPY983064:MPY983072 MZU983064:MZU983072 NJQ983064:NJQ983072 NTM983064:NTM983072 ODI983064:ODI983072 ONE983064:ONE983072 OXA983064:OXA983072 PGW983064:PGW983072 PQS983064:PQS983072 QAO983064:QAO983072 QKK983064:QKK983072 QUG983064:QUG983072 REC983064:REC983072 RNY983064:RNY983072 RXU983064:RXU983072 SHQ983064:SHQ983072 SRM983064:SRM983072 TBI983064:TBI983072 TLE983064:TLE983072 TVA983064:TVA983072 UEW983064:UEW983072 UOS983064:UOS983072 UYO983064:UYO983072 VIK983064:VIK983072 VSG983064:VSG983072 WCC983064:WCC983072 WLY983064:WLY983072 WVU983064:WVU983072 T24:T32 JP24:JP32 TL24:TL32 ADH24:ADH32 AND24:AND32 AWZ24:AWZ32 BGV24:BGV32 BQR24:BQR32 CAN24:CAN32 CKJ24:CKJ32 CUF24:CUF32 DEB24:DEB32 DNX24:DNX32 DXT24:DXT32 EHP24:EHP32 ERL24:ERL32 FBH24:FBH32 FLD24:FLD32 FUZ24:FUZ32 GEV24:GEV32 GOR24:GOR32 GYN24:GYN32 HIJ24:HIJ32 HSF24:HSF32 ICB24:ICB32 ILX24:ILX32 IVT24:IVT32 JFP24:JFP32 JPL24:JPL32 JZH24:JZH32 KJD24:KJD32 KSZ24:KSZ32 LCV24:LCV32 LMR24:LMR32 LWN24:LWN32 MGJ24:MGJ32 MQF24:MQF32 NAB24:NAB32 NJX24:NJX32 NTT24:NTT32 ODP24:ODP32 ONL24:ONL32 OXH24:OXH32 PHD24:PHD32 PQZ24:PQZ32 QAV24:QAV32 QKR24:QKR32 QUN24:QUN32 REJ24:REJ32 ROF24:ROF32 RYB24:RYB32 SHX24:SHX32 SRT24:SRT32 TBP24:TBP32 TLL24:TLL32 TVH24:TVH32 UFD24:UFD32 UOZ24:UOZ32 UYV24:UYV32 VIR24:VIR32 VSN24:VSN32 WCJ24:WCJ32 WMF24:WMF32 WWB24:WWB32 T65560:T65568 JP65560:JP65568 TL65560:TL65568 ADH65560:ADH65568 AND65560:AND65568 AWZ65560:AWZ65568 BGV65560:BGV65568 BQR65560:BQR65568 CAN65560:CAN65568 CKJ65560:CKJ65568 CUF65560:CUF65568 DEB65560:DEB65568 DNX65560:DNX65568 DXT65560:DXT65568 EHP65560:EHP65568 ERL65560:ERL65568 FBH65560:FBH65568 FLD65560:FLD65568 FUZ65560:FUZ65568 GEV65560:GEV65568 GOR65560:GOR65568 GYN65560:GYN65568 HIJ65560:HIJ65568 HSF65560:HSF65568 ICB65560:ICB65568 ILX65560:ILX65568 IVT65560:IVT65568 JFP65560:JFP65568 JPL65560:JPL65568 JZH65560:JZH65568 KJD65560:KJD65568 KSZ65560:KSZ65568 LCV65560:LCV65568 LMR65560:LMR65568 LWN65560:LWN65568 MGJ65560:MGJ65568 MQF65560:MQF65568 NAB65560:NAB65568 NJX65560:NJX65568 NTT65560:NTT65568 ODP65560:ODP65568 ONL65560:ONL65568 OXH65560:OXH65568 PHD65560:PHD65568 PQZ65560:PQZ65568 QAV65560:QAV65568 QKR65560:QKR65568 QUN65560:QUN65568 REJ65560:REJ65568 ROF65560:ROF65568 RYB65560:RYB65568 SHX65560:SHX65568 SRT65560:SRT65568 TBP65560:TBP65568 TLL65560:TLL65568 TVH65560:TVH65568 UFD65560:UFD65568 UOZ65560:UOZ65568 UYV65560:UYV65568 VIR65560:VIR65568 VSN65560:VSN65568 WCJ65560:WCJ65568 WMF65560:WMF65568 WWB65560:WWB65568 T131096:T131104 JP131096:JP131104 TL131096:TL131104 ADH131096:ADH131104 AND131096:AND131104 AWZ131096:AWZ131104 BGV131096:BGV131104 BQR131096:BQR131104 CAN131096:CAN131104 CKJ131096:CKJ131104 CUF131096:CUF131104 DEB131096:DEB131104 DNX131096:DNX131104 DXT131096:DXT131104 EHP131096:EHP131104 ERL131096:ERL131104 FBH131096:FBH131104 FLD131096:FLD131104 FUZ131096:FUZ131104 GEV131096:GEV131104 GOR131096:GOR131104 GYN131096:GYN131104 HIJ131096:HIJ131104 HSF131096:HSF131104 ICB131096:ICB131104 ILX131096:ILX131104 IVT131096:IVT131104 JFP131096:JFP131104 JPL131096:JPL131104 JZH131096:JZH131104 KJD131096:KJD131104 KSZ131096:KSZ131104 LCV131096:LCV131104 LMR131096:LMR131104 LWN131096:LWN131104 MGJ131096:MGJ131104 MQF131096:MQF131104 NAB131096:NAB131104 NJX131096:NJX131104 NTT131096:NTT131104 ODP131096:ODP131104 ONL131096:ONL131104 OXH131096:OXH131104 PHD131096:PHD131104 PQZ131096:PQZ131104 QAV131096:QAV131104 QKR131096:QKR131104 QUN131096:QUN131104 REJ131096:REJ131104 ROF131096:ROF131104 RYB131096:RYB131104 SHX131096:SHX131104 SRT131096:SRT131104 TBP131096:TBP131104 TLL131096:TLL131104 TVH131096:TVH131104 UFD131096:UFD131104 UOZ131096:UOZ131104 UYV131096:UYV131104 VIR131096:VIR131104 VSN131096:VSN131104 WCJ131096:WCJ131104 WMF131096:WMF131104 WWB131096:WWB131104 T196632:T196640 JP196632:JP196640 TL196632:TL196640 ADH196632:ADH196640 AND196632:AND196640 AWZ196632:AWZ196640 BGV196632:BGV196640 BQR196632:BQR196640 CAN196632:CAN196640 CKJ196632:CKJ196640 CUF196632:CUF196640 DEB196632:DEB196640 DNX196632:DNX196640 DXT196632:DXT196640 EHP196632:EHP196640 ERL196632:ERL196640 FBH196632:FBH196640 FLD196632:FLD196640 FUZ196632:FUZ196640 GEV196632:GEV196640 GOR196632:GOR196640 GYN196632:GYN196640 HIJ196632:HIJ196640 HSF196632:HSF196640 ICB196632:ICB196640 ILX196632:ILX196640 IVT196632:IVT196640 JFP196632:JFP196640 JPL196632:JPL196640 JZH196632:JZH196640 KJD196632:KJD196640 KSZ196632:KSZ196640 LCV196632:LCV196640 LMR196632:LMR196640 LWN196632:LWN196640 MGJ196632:MGJ196640 MQF196632:MQF196640 NAB196632:NAB196640 NJX196632:NJX196640 NTT196632:NTT196640 ODP196632:ODP196640 ONL196632:ONL196640 OXH196632:OXH196640 PHD196632:PHD196640 PQZ196632:PQZ196640 QAV196632:QAV196640 QKR196632:QKR196640 QUN196632:QUN196640 REJ196632:REJ196640 ROF196632:ROF196640 RYB196632:RYB196640 SHX196632:SHX196640 SRT196632:SRT196640 TBP196632:TBP196640 TLL196632:TLL196640 TVH196632:TVH196640 UFD196632:UFD196640 UOZ196632:UOZ196640 UYV196632:UYV196640 VIR196632:VIR196640 VSN196632:VSN196640 WCJ196632:WCJ196640 WMF196632:WMF196640 WWB196632:WWB196640 T262168:T262176 JP262168:JP262176 TL262168:TL262176 ADH262168:ADH262176 AND262168:AND262176 AWZ262168:AWZ262176 BGV262168:BGV262176 BQR262168:BQR262176 CAN262168:CAN262176 CKJ262168:CKJ262176 CUF262168:CUF262176 DEB262168:DEB262176 DNX262168:DNX262176 DXT262168:DXT262176 EHP262168:EHP262176 ERL262168:ERL262176 FBH262168:FBH262176 FLD262168:FLD262176 FUZ262168:FUZ262176 GEV262168:GEV262176 GOR262168:GOR262176 GYN262168:GYN262176 HIJ262168:HIJ262176 HSF262168:HSF262176 ICB262168:ICB262176 ILX262168:ILX262176 IVT262168:IVT262176 JFP262168:JFP262176 JPL262168:JPL262176 JZH262168:JZH262176 KJD262168:KJD262176 KSZ262168:KSZ262176 LCV262168:LCV262176 LMR262168:LMR262176 LWN262168:LWN262176 MGJ262168:MGJ262176 MQF262168:MQF262176 NAB262168:NAB262176 NJX262168:NJX262176 NTT262168:NTT262176 ODP262168:ODP262176 ONL262168:ONL262176 OXH262168:OXH262176 PHD262168:PHD262176 PQZ262168:PQZ262176 QAV262168:QAV262176 QKR262168:QKR262176 QUN262168:QUN262176 REJ262168:REJ262176 ROF262168:ROF262176 RYB262168:RYB262176 SHX262168:SHX262176 SRT262168:SRT262176 TBP262168:TBP262176 TLL262168:TLL262176 TVH262168:TVH262176 UFD262168:UFD262176 UOZ262168:UOZ262176 UYV262168:UYV262176 VIR262168:VIR262176 VSN262168:VSN262176 WCJ262168:WCJ262176 WMF262168:WMF262176 WWB262168:WWB262176 T327704:T327712 JP327704:JP327712 TL327704:TL327712 ADH327704:ADH327712 AND327704:AND327712 AWZ327704:AWZ327712 BGV327704:BGV327712 BQR327704:BQR327712 CAN327704:CAN327712 CKJ327704:CKJ327712 CUF327704:CUF327712 DEB327704:DEB327712 DNX327704:DNX327712 DXT327704:DXT327712 EHP327704:EHP327712 ERL327704:ERL327712 FBH327704:FBH327712 FLD327704:FLD327712 FUZ327704:FUZ327712 GEV327704:GEV327712 GOR327704:GOR327712 GYN327704:GYN327712 HIJ327704:HIJ327712 HSF327704:HSF327712 ICB327704:ICB327712 ILX327704:ILX327712 IVT327704:IVT327712 JFP327704:JFP327712 JPL327704:JPL327712 JZH327704:JZH327712 KJD327704:KJD327712 KSZ327704:KSZ327712 LCV327704:LCV327712 LMR327704:LMR327712 LWN327704:LWN327712 MGJ327704:MGJ327712 MQF327704:MQF327712 NAB327704:NAB327712 NJX327704:NJX327712 NTT327704:NTT327712 ODP327704:ODP327712 ONL327704:ONL327712 OXH327704:OXH327712 PHD327704:PHD327712 PQZ327704:PQZ327712 QAV327704:QAV327712 QKR327704:QKR327712 QUN327704:QUN327712 REJ327704:REJ327712 ROF327704:ROF327712 RYB327704:RYB327712 SHX327704:SHX327712 SRT327704:SRT327712 TBP327704:TBP327712 TLL327704:TLL327712 TVH327704:TVH327712 UFD327704:UFD327712 UOZ327704:UOZ327712 UYV327704:UYV327712 VIR327704:VIR327712 VSN327704:VSN327712 WCJ327704:WCJ327712 WMF327704:WMF327712 WWB327704:WWB327712 T393240:T393248 JP393240:JP393248 TL393240:TL393248 ADH393240:ADH393248 AND393240:AND393248 AWZ393240:AWZ393248 BGV393240:BGV393248 BQR393240:BQR393248 CAN393240:CAN393248 CKJ393240:CKJ393248 CUF393240:CUF393248 DEB393240:DEB393248 DNX393240:DNX393248 DXT393240:DXT393248 EHP393240:EHP393248 ERL393240:ERL393248 FBH393240:FBH393248 FLD393240:FLD393248 FUZ393240:FUZ393248 GEV393240:GEV393248 GOR393240:GOR393248 GYN393240:GYN393248 HIJ393240:HIJ393248 HSF393240:HSF393248 ICB393240:ICB393248 ILX393240:ILX393248 IVT393240:IVT393248 JFP393240:JFP393248 JPL393240:JPL393248 JZH393240:JZH393248 KJD393240:KJD393248 KSZ393240:KSZ393248 LCV393240:LCV393248 LMR393240:LMR393248 LWN393240:LWN393248 MGJ393240:MGJ393248 MQF393240:MQF393248 NAB393240:NAB393248 NJX393240:NJX393248 NTT393240:NTT393248 ODP393240:ODP393248 ONL393240:ONL393248 OXH393240:OXH393248 PHD393240:PHD393248 PQZ393240:PQZ393248 QAV393240:QAV393248 QKR393240:QKR393248 QUN393240:QUN393248 REJ393240:REJ393248 ROF393240:ROF393248 RYB393240:RYB393248 SHX393240:SHX393248 SRT393240:SRT393248 TBP393240:TBP393248 TLL393240:TLL393248 TVH393240:TVH393248 UFD393240:UFD393248 UOZ393240:UOZ393248 UYV393240:UYV393248 VIR393240:VIR393248 VSN393240:VSN393248 WCJ393240:WCJ393248 WMF393240:WMF393248 WWB393240:WWB393248 T458776:T458784 JP458776:JP458784 TL458776:TL458784 ADH458776:ADH458784 AND458776:AND458784 AWZ458776:AWZ458784 BGV458776:BGV458784 BQR458776:BQR458784 CAN458776:CAN458784 CKJ458776:CKJ458784 CUF458776:CUF458784 DEB458776:DEB458784 DNX458776:DNX458784 DXT458776:DXT458784 EHP458776:EHP458784 ERL458776:ERL458784 FBH458776:FBH458784 FLD458776:FLD458784 FUZ458776:FUZ458784 GEV458776:GEV458784 GOR458776:GOR458784 GYN458776:GYN458784 HIJ458776:HIJ458784 HSF458776:HSF458784 ICB458776:ICB458784 ILX458776:ILX458784 IVT458776:IVT458784 JFP458776:JFP458784 JPL458776:JPL458784 JZH458776:JZH458784 KJD458776:KJD458784 KSZ458776:KSZ458784 LCV458776:LCV458784 LMR458776:LMR458784 LWN458776:LWN458784 MGJ458776:MGJ458784 MQF458776:MQF458784 NAB458776:NAB458784 NJX458776:NJX458784 NTT458776:NTT458784 ODP458776:ODP458784 ONL458776:ONL458784 OXH458776:OXH458784 PHD458776:PHD458784 PQZ458776:PQZ458784 QAV458776:QAV458784 QKR458776:QKR458784 QUN458776:QUN458784 REJ458776:REJ458784 ROF458776:ROF458784 RYB458776:RYB458784 SHX458776:SHX458784 SRT458776:SRT458784 TBP458776:TBP458784 TLL458776:TLL458784 TVH458776:TVH458784 UFD458776:UFD458784 UOZ458776:UOZ458784 UYV458776:UYV458784 VIR458776:VIR458784 VSN458776:VSN458784 WCJ458776:WCJ458784 WMF458776:WMF458784 WWB458776:WWB458784 T524312:T524320 JP524312:JP524320 TL524312:TL524320 ADH524312:ADH524320 AND524312:AND524320 AWZ524312:AWZ524320 BGV524312:BGV524320 BQR524312:BQR524320 CAN524312:CAN524320 CKJ524312:CKJ524320 CUF524312:CUF524320 DEB524312:DEB524320 DNX524312:DNX524320 DXT524312:DXT524320 EHP524312:EHP524320 ERL524312:ERL524320 FBH524312:FBH524320 FLD524312:FLD524320 FUZ524312:FUZ524320 GEV524312:GEV524320 GOR524312:GOR524320 GYN524312:GYN524320 HIJ524312:HIJ524320 HSF524312:HSF524320 ICB524312:ICB524320 ILX524312:ILX524320 IVT524312:IVT524320 JFP524312:JFP524320 JPL524312:JPL524320 JZH524312:JZH524320 KJD524312:KJD524320 KSZ524312:KSZ524320 LCV524312:LCV524320 LMR524312:LMR524320 LWN524312:LWN524320 MGJ524312:MGJ524320 MQF524312:MQF524320 NAB524312:NAB524320 NJX524312:NJX524320 NTT524312:NTT524320 ODP524312:ODP524320 ONL524312:ONL524320 OXH524312:OXH524320 PHD524312:PHD524320 PQZ524312:PQZ524320 QAV524312:QAV524320 QKR524312:QKR524320 QUN524312:QUN524320 REJ524312:REJ524320 ROF524312:ROF524320 RYB524312:RYB524320 SHX524312:SHX524320 SRT524312:SRT524320 TBP524312:TBP524320 TLL524312:TLL524320 TVH524312:TVH524320 UFD524312:UFD524320 UOZ524312:UOZ524320 UYV524312:UYV524320 VIR524312:VIR524320 VSN524312:VSN524320 WCJ524312:WCJ524320 WMF524312:WMF524320 WWB524312:WWB524320 T589848:T589856 JP589848:JP589856 TL589848:TL589856 ADH589848:ADH589856 AND589848:AND589856 AWZ589848:AWZ589856 BGV589848:BGV589856 BQR589848:BQR589856 CAN589848:CAN589856 CKJ589848:CKJ589856 CUF589848:CUF589856 DEB589848:DEB589856 DNX589848:DNX589856 DXT589848:DXT589856 EHP589848:EHP589856 ERL589848:ERL589856 FBH589848:FBH589856 FLD589848:FLD589856 FUZ589848:FUZ589856 GEV589848:GEV589856 GOR589848:GOR589856 GYN589848:GYN589856 HIJ589848:HIJ589856 HSF589848:HSF589856 ICB589848:ICB589856 ILX589848:ILX589856 IVT589848:IVT589856 JFP589848:JFP589856 JPL589848:JPL589856 JZH589848:JZH589856 KJD589848:KJD589856 KSZ589848:KSZ589856 LCV589848:LCV589856 LMR589848:LMR589856 LWN589848:LWN589856 MGJ589848:MGJ589856 MQF589848:MQF589856 NAB589848:NAB589856 NJX589848:NJX589856 NTT589848:NTT589856 ODP589848:ODP589856 ONL589848:ONL589856 OXH589848:OXH589856 PHD589848:PHD589856 PQZ589848:PQZ589856 QAV589848:QAV589856 QKR589848:QKR589856 QUN589848:QUN589856 REJ589848:REJ589856 ROF589848:ROF589856 RYB589848:RYB589856 SHX589848:SHX589856 SRT589848:SRT589856 TBP589848:TBP589856 TLL589848:TLL589856 TVH589848:TVH589856 UFD589848:UFD589856 UOZ589848:UOZ589856 UYV589848:UYV589856 VIR589848:VIR589856 VSN589848:VSN589856 WCJ589848:WCJ589856 WMF589848:WMF589856 WWB589848:WWB589856 T655384:T655392 JP655384:JP655392 TL655384:TL655392 ADH655384:ADH655392 AND655384:AND655392 AWZ655384:AWZ655392 BGV655384:BGV655392 BQR655384:BQR655392 CAN655384:CAN655392 CKJ655384:CKJ655392 CUF655384:CUF655392 DEB655384:DEB655392 DNX655384:DNX655392 DXT655384:DXT655392 EHP655384:EHP655392 ERL655384:ERL655392 FBH655384:FBH655392 FLD655384:FLD655392 FUZ655384:FUZ655392 GEV655384:GEV655392 GOR655384:GOR655392 GYN655384:GYN655392 HIJ655384:HIJ655392 HSF655384:HSF655392 ICB655384:ICB655392 ILX655384:ILX655392 IVT655384:IVT655392 JFP655384:JFP655392 JPL655384:JPL655392 JZH655384:JZH655392 KJD655384:KJD655392 KSZ655384:KSZ655392 LCV655384:LCV655392 LMR655384:LMR655392 LWN655384:LWN655392 MGJ655384:MGJ655392 MQF655384:MQF655392 NAB655384:NAB655392 NJX655384:NJX655392 NTT655384:NTT655392 ODP655384:ODP655392 ONL655384:ONL655392 OXH655384:OXH655392 PHD655384:PHD655392 PQZ655384:PQZ655392 QAV655384:QAV655392 QKR655384:QKR655392 QUN655384:QUN655392 REJ655384:REJ655392 ROF655384:ROF655392 RYB655384:RYB655392 SHX655384:SHX655392 SRT655384:SRT655392 TBP655384:TBP655392 TLL655384:TLL655392 TVH655384:TVH655392 UFD655384:UFD655392 UOZ655384:UOZ655392 UYV655384:UYV655392 VIR655384:VIR655392 VSN655384:VSN655392 WCJ655384:WCJ655392 WMF655384:WMF655392 WWB655384:WWB655392 T720920:T720928 JP720920:JP720928 TL720920:TL720928 ADH720920:ADH720928 AND720920:AND720928 AWZ720920:AWZ720928 BGV720920:BGV720928 BQR720920:BQR720928 CAN720920:CAN720928 CKJ720920:CKJ720928 CUF720920:CUF720928 DEB720920:DEB720928 DNX720920:DNX720928 DXT720920:DXT720928 EHP720920:EHP720928 ERL720920:ERL720928 FBH720920:FBH720928 FLD720920:FLD720928 FUZ720920:FUZ720928 GEV720920:GEV720928 GOR720920:GOR720928 GYN720920:GYN720928 HIJ720920:HIJ720928 HSF720920:HSF720928 ICB720920:ICB720928 ILX720920:ILX720928 IVT720920:IVT720928 JFP720920:JFP720928 JPL720920:JPL720928 JZH720920:JZH720928 KJD720920:KJD720928 KSZ720920:KSZ720928 LCV720920:LCV720928 LMR720920:LMR720928 LWN720920:LWN720928 MGJ720920:MGJ720928 MQF720920:MQF720928 NAB720920:NAB720928 NJX720920:NJX720928 NTT720920:NTT720928 ODP720920:ODP720928 ONL720920:ONL720928 OXH720920:OXH720928 PHD720920:PHD720928 PQZ720920:PQZ720928 QAV720920:QAV720928 QKR720920:QKR720928 QUN720920:QUN720928 REJ720920:REJ720928 ROF720920:ROF720928 RYB720920:RYB720928 SHX720920:SHX720928 SRT720920:SRT720928 TBP720920:TBP720928 TLL720920:TLL720928 TVH720920:TVH720928 UFD720920:UFD720928 UOZ720920:UOZ720928 UYV720920:UYV720928 VIR720920:VIR720928 VSN720920:VSN720928 WCJ720920:WCJ720928 WMF720920:WMF720928 WWB720920:WWB720928 T786456:T786464 JP786456:JP786464 TL786456:TL786464 ADH786456:ADH786464 AND786456:AND786464 AWZ786456:AWZ786464 BGV786456:BGV786464 BQR786456:BQR786464 CAN786456:CAN786464 CKJ786456:CKJ786464 CUF786456:CUF786464 DEB786456:DEB786464 DNX786456:DNX786464 DXT786456:DXT786464 EHP786456:EHP786464 ERL786456:ERL786464 FBH786456:FBH786464 FLD786456:FLD786464 FUZ786456:FUZ786464 GEV786456:GEV786464 GOR786456:GOR786464 GYN786456:GYN786464 HIJ786456:HIJ786464 HSF786456:HSF786464 ICB786456:ICB786464 ILX786456:ILX786464 IVT786456:IVT786464 JFP786456:JFP786464 JPL786456:JPL786464 JZH786456:JZH786464 KJD786456:KJD786464 KSZ786456:KSZ786464 LCV786456:LCV786464 LMR786456:LMR786464 LWN786456:LWN786464 MGJ786456:MGJ786464 MQF786456:MQF786464 NAB786456:NAB786464 NJX786456:NJX786464 NTT786456:NTT786464 ODP786456:ODP786464 ONL786456:ONL786464 OXH786456:OXH786464 PHD786456:PHD786464 PQZ786456:PQZ786464 QAV786456:QAV786464 QKR786456:QKR786464 QUN786456:QUN786464 REJ786456:REJ786464 ROF786456:ROF786464 RYB786456:RYB786464 SHX786456:SHX786464 SRT786456:SRT786464 TBP786456:TBP786464 TLL786456:TLL786464 TVH786456:TVH786464 UFD786456:UFD786464 UOZ786456:UOZ786464 UYV786456:UYV786464 VIR786456:VIR786464 VSN786456:VSN786464 WCJ786456:WCJ786464 WMF786456:WMF786464 WWB786456:WWB786464 T851992:T852000 JP851992:JP852000 TL851992:TL852000 ADH851992:ADH852000 AND851992:AND852000 AWZ851992:AWZ852000 BGV851992:BGV852000 BQR851992:BQR852000 CAN851992:CAN852000 CKJ851992:CKJ852000 CUF851992:CUF852000 DEB851992:DEB852000 DNX851992:DNX852000 DXT851992:DXT852000 EHP851992:EHP852000 ERL851992:ERL852000 FBH851992:FBH852000 FLD851992:FLD852000 FUZ851992:FUZ852000 GEV851992:GEV852000 GOR851992:GOR852000 GYN851992:GYN852000 HIJ851992:HIJ852000 HSF851992:HSF852000 ICB851992:ICB852000 ILX851992:ILX852000 IVT851992:IVT852000 JFP851992:JFP852000 JPL851992:JPL852000 JZH851992:JZH852000 KJD851992:KJD852000 KSZ851992:KSZ852000 LCV851992:LCV852000 LMR851992:LMR852000 LWN851992:LWN852000 MGJ851992:MGJ852000 MQF851992:MQF852000 NAB851992:NAB852000 NJX851992:NJX852000 NTT851992:NTT852000 ODP851992:ODP852000 ONL851992:ONL852000 OXH851992:OXH852000 PHD851992:PHD852000 PQZ851992:PQZ852000 QAV851992:QAV852000 QKR851992:QKR852000 QUN851992:QUN852000 REJ851992:REJ852000 ROF851992:ROF852000 RYB851992:RYB852000 SHX851992:SHX852000 SRT851992:SRT852000 TBP851992:TBP852000 TLL851992:TLL852000 TVH851992:TVH852000 UFD851992:UFD852000 UOZ851992:UOZ852000 UYV851992:UYV852000 VIR851992:VIR852000 VSN851992:VSN852000 WCJ851992:WCJ852000 WMF851992:WMF852000 WWB851992:WWB852000 T917528:T917536 JP917528:JP917536 TL917528:TL917536 ADH917528:ADH917536 AND917528:AND917536 AWZ917528:AWZ917536 BGV917528:BGV917536 BQR917528:BQR917536 CAN917528:CAN917536 CKJ917528:CKJ917536 CUF917528:CUF917536 DEB917528:DEB917536 DNX917528:DNX917536 DXT917528:DXT917536 EHP917528:EHP917536 ERL917528:ERL917536 FBH917528:FBH917536 FLD917528:FLD917536 FUZ917528:FUZ917536 GEV917528:GEV917536 GOR917528:GOR917536 GYN917528:GYN917536 HIJ917528:HIJ917536 HSF917528:HSF917536 ICB917528:ICB917536 ILX917528:ILX917536 IVT917528:IVT917536 JFP917528:JFP917536 JPL917528:JPL917536 JZH917528:JZH917536 KJD917528:KJD917536 KSZ917528:KSZ917536 LCV917528:LCV917536 LMR917528:LMR917536 LWN917528:LWN917536 MGJ917528:MGJ917536 MQF917528:MQF917536 NAB917528:NAB917536 NJX917528:NJX917536 NTT917528:NTT917536 ODP917528:ODP917536 ONL917528:ONL917536 OXH917528:OXH917536 PHD917528:PHD917536 PQZ917528:PQZ917536 QAV917528:QAV917536 QKR917528:QKR917536 QUN917528:QUN917536 REJ917528:REJ917536 ROF917528:ROF917536 RYB917528:RYB917536 SHX917528:SHX917536 SRT917528:SRT917536 TBP917528:TBP917536 TLL917528:TLL917536 TVH917528:TVH917536 UFD917528:UFD917536 UOZ917528:UOZ917536 UYV917528:UYV917536 VIR917528:VIR917536 VSN917528:VSN917536 WCJ917528:WCJ917536 WMF917528:WMF917536 WWB917528:WWB917536 T983064:T983072 JP983064:JP983072 TL983064:TL983072 ADH983064:ADH983072 AND983064:AND983072 AWZ983064:AWZ983072 BGV983064:BGV983072 BQR983064:BQR983072 CAN983064:CAN983072 CKJ983064:CKJ983072 CUF983064:CUF983072 DEB983064:DEB983072 DNX983064:DNX983072 DXT983064:DXT983072 EHP983064:EHP983072 ERL983064:ERL983072 FBH983064:FBH983072 FLD983064:FLD983072 FUZ983064:FUZ983072 GEV983064:GEV983072 GOR983064:GOR983072 GYN983064:GYN983072 HIJ983064:HIJ983072 HSF983064:HSF983072 ICB983064:ICB983072 ILX983064:ILX983072 IVT983064:IVT983072 JFP983064:JFP983072 JPL983064:JPL983072 JZH983064:JZH983072 KJD983064:KJD983072 KSZ983064:KSZ983072 LCV983064:LCV983072 LMR983064:LMR983072 LWN983064:LWN983072 MGJ983064:MGJ983072 MQF983064:MQF983072 NAB983064:NAB983072 NJX983064:NJX983072 NTT983064:NTT983072 ODP983064:ODP983072 ONL983064:ONL983072 OXH983064:OXH983072 PHD983064:PHD983072 PQZ983064:PQZ983072 QAV983064:QAV983072 QKR983064:QKR983072 QUN983064:QUN983072 REJ983064:REJ983072 ROF983064:ROF983072 RYB983064:RYB983072 SHX983064:SHX983072 SRT983064:SRT983072 TBP983064:TBP983072 TLL983064:TLL983072 TVH983064:TVH983072 UFD983064:UFD983072 UOZ983064:UOZ983072 UYV983064:UYV983072 VIR983064:VIR983072 VSN983064:VSN983072 WCJ983064:WCJ983072 WMF983064:WMF983072 WWB983064:WWB983072 T34:T39 JP34:JP39 TL34:TL39 ADH34:ADH39 AND34:AND39 AWZ34:AWZ39 BGV34:BGV39 BQR34:BQR39 CAN34:CAN39 CKJ34:CKJ39 CUF34:CUF39 DEB34:DEB39 DNX34:DNX39 DXT34:DXT39 EHP34:EHP39 ERL34:ERL39 FBH34:FBH39 FLD34:FLD39 FUZ34:FUZ39 GEV34:GEV39 GOR34:GOR39 GYN34:GYN39 HIJ34:HIJ39 HSF34:HSF39 ICB34:ICB39 ILX34:ILX39 IVT34:IVT39 JFP34:JFP39 JPL34:JPL39 JZH34:JZH39 KJD34:KJD39 KSZ34:KSZ39 LCV34:LCV39 LMR34:LMR39 LWN34:LWN39 MGJ34:MGJ39 MQF34:MQF39 NAB34:NAB39 NJX34:NJX39 NTT34:NTT39 ODP34:ODP39 ONL34:ONL39 OXH34:OXH39 PHD34:PHD39 PQZ34:PQZ39 QAV34:QAV39 QKR34:QKR39 QUN34:QUN39 REJ34:REJ39 ROF34:ROF39 RYB34:RYB39 SHX34:SHX39 SRT34:SRT39 TBP34:TBP39 TLL34:TLL39 TVH34:TVH39 UFD34:UFD39 UOZ34:UOZ39 UYV34:UYV39 VIR34:VIR39 VSN34:VSN39 WCJ34:WCJ39 WMF34:WMF39 WWB34:WWB39 T65570:T65575 JP65570:JP65575 TL65570:TL65575 ADH65570:ADH65575 AND65570:AND65575 AWZ65570:AWZ65575 BGV65570:BGV65575 BQR65570:BQR65575 CAN65570:CAN65575 CKJ65570:CKJ65575 CUF65570:CUF65575 DEB65570:DEB65575 DNX65570:DNX65575 DXT65570:DXT65575 EHP65570:EHP65575 ERL65570:ERL65575 FBH65570:FBH65575 FLD65570:FLD65575 FUZ65570:FUZ65575 GEV65570:GEV65575 GOR65570:GOR65575 GYN65570:GYN65575 HIJ65570:HIJ65575 HSF65570:HSF65575 ICB65570:ICB65575 ILX65570:ILX65575 IVT65570:IVT65575 JFP65570:JFP65575 JPL65570:JPL65575 JZH65570:JZH65575 KJD65570:KJD65575 KSZ65570:KSZ65575 LCV65570:LCV65575 LMR65570:LMR65575 LWN65570:LWN65575 MGJ65570:MGJ65575 MQF65570:MQF65575 NAB65570:NAB65575 NJX65570:NJX65575 NTT65570:NTT65575 ODP65570:ODP65575 ONL65570:ONL65575 OXH65570:OXH65575 PHD65570:PHD65575 PQZ65570:PQZ65575 QAV65570:QAV65575 QKR65570:QKR65575 QUN65570:QUN65575 REJ65570:REJ65575 ROF65570:ROF65575 RYB65570:RYB65575 SHX65570:SHX65575 SRT65570:SRT65575 TBP65570:TBP65575 TLL65570:TLL65575 TVH65570:TVH65575 UFD65570:UFD65575 UOZ65570:UOZ65575 UYV65570:UYV65575 VIR65570:VIR65575 VSN65570:VSN65575 WCJ65570:WCJ65575 WMF65570:WMF65575 WWB65570:WWB65575 T131106:T131111 JP131106:JP131111 TL131106:TL131111 ADH131106:ADH131111 AND131106:AND131111 AWZ131106:AWZ131111 BGV131106:BGV131111 BQR131106:BQR131111 CAN131106:CAN131111 CKJ131106:CKJ131111 CUF131106:CUF131111 DEB131106:DEB131111 DNX131106:DNX131111 DXT131106:DXT131111 EHP131106:EHP131111 ERL131106:ERL131111 FBH131106:FBH131111 FLD131106:FLD131111 FUZ131106:FUZ131111 GEV131106:GEV131111 GOR131106:GOR131111 GYN131106:GYN131111 HIJ131106:HIJ131111 HSF131106:HSF131111 ICB131106:ICB131111 ILX131106:ILX131111 IVT131106:IVT131111 JFP131106:JFP131111 JPL131106:JPL131111 JZH131106:JZH131111 KJD131106:KJD131111 KSZ131106:KSZ131111 LCV131106:LCV131111 LMR131106:LMR131111 LWN131106:LWN131111 MGJ131106:MGJ131111 MQF131106:MQF131111 NAB131106:NAB131111 NJX131106:NJX131111 NTT131106:NTT131111 ODP131106:ODP131111 ONL131106:ONL131111 OXH131106:OXH131111 PHD131106:PHD131111 PQZ131106:PQZ131111 QAV131106:QAV131111 QKR131106:QKR131111 QUN131106:QUN131111 REJ131106:REJ131111 ROF131106:ROF131111 RYB131106:RYB131111 SHX131106:SHX131111 SRT131106:SRT131111 TBP131106:TBP131111 TLL131106:TLL131111 TVH131106:TVH131111 UFD131106:UFD131111 UOZ131106:UOZ131111 UYV131106:UYV131111 VIR131106:VIR131111 VSN131106:VSN131111 WCJ131106:WCJ131111 WMF131106:WMF131111 WWB131106:WWB131111 T196642:T196647 JP196642:JP196647 TL196642:TL196647 ADH196642:ADH196647 AND196642:AND196647 AWZ196642:AWZ196647 BGV196642:BGV196647 BQR196642:BQR196647 CAN196642:CAN196647 CKJ196642:CKJ196647 CUF196642:CUF196647 DEB196642:DEB196647 DNX196642:DNX196647 DXT196642:DXT196647 EHP196642:EHP196647 ERL196642:ERL196647 FBH196642:FBH196647 FLD196642:FLD196647 FUZ196642:FUZ196647 GEV196642:GEV196647 GOR196642:GOR196647 GYN196642:GYN196647 HIJ196642:HIJ196647 HSF196642:HSF196647 ICB196642:ICB196647 ILX196642:ILX196647 IVT196642:IVT196647 JFP196642:JFP196647 JPL196642:JPL196647 JZH196642:JZH196647 KJD196642:KJD196647 KSZ196642:KSZ196647 LCV196642:LCV196647 LMR196642:LMR196647 LWN196642:LWN196647 MGJ196642:MGJ196647 MQF196642:MQF196647 NAB196642:NAB196647 NJX196642:NJX196647 NTT196642:NTT196647 ODP196642:ODP196647 ONL196642:ONL196647 OXH196642:OXH196647 PHD196642:PHD196647 PQZ196642:PQZ196647 QAV196642:QAV196647 QKR196642:QKR196647 QUN196642:QUN196647 REJ196642:REJ196647 ROF196642:ROF196647 RYB196642:RYB196647 SHX196642:SHX196647 SRT196642:SRT196647 TBP196642:TBP196647 TLL196642:TLL196647 TVH196642:TVH196647 UFD196642:UFD196647 UOZ196642:UOZ196647 UYV196642:UYV196647 VIR196642:VIR196647 VSN196642:VSN196647 WCJ196642:WCJ196647 WMF196642:WMF196647 WWB196642:WWB196647 T262178:T262183 JP262178:JP262183 TL262178:TL262183 ADH262178:ADH262183 AND262178:AND262183 AWZ262178:AWZ262183 BGV262178:BGV262183 BQR262178:BQR262183 CAN262178:CAN262183 CKJ262178:CKJ262183 CUF262178:CUF262183 DEB262178:DEB262183 DNX262178:DNX262183 DXT262178:DXT262183 EHP262178:EHP262183 ERL262178:ERL262183 FBH262178:FBH262183 FLD262178:FLD262183 FUZ262178:FUZ262183 GEV262178:GEV262183 GOR262178:GOR262183 GYN262178:GYN262183 HIJ262178:HIJ262183 HSF262178:HSF262183 ICB262178:ICB262183 ILX262178:ILX262183 IVT262178:IVT262183 JFP262178:JFP262183 JPL262178:JPL262183 JZH262178:JZH262183 KJD262178:KJD262183 KSZ262178:KSZ262183 LCV262178:LCV262183 LMR262178:LMR262183 LWN262178:LWN262183 MGJ262178:MGJ262183 MQF262178:MQF262183 NAB262178:NAB262183 NJX262178:NJX262183 NTT262178:NTT262183 ODP262178:ODP262183 ONL262178:ONL262183 OXH262178:OXH262183 PHD262178:PHD262183 PQZ262178:PQZ262183 QAV262178:QAV262183 QKR262178:QKR262183 QUN262178:QUN262183 REJ262178:REJ262183 ROF262178:ROF262183 RYB262178:RYB262183 SHX262178:SHX262183 SRT262178:SRT262183 TBP262178:TBP262183 TLL262178:TLL262183 TVH262178:TVH262183 UFD262178:UFD262183 UOZ262178:UOZ262183 UYV262178:UYV262183 VIR262178:VIR262183 VSN262178:VSN262183 WCJ262178:WCJ262183 WMF262178:WMF262183 WWB262178:WWB262183 T327714:T327719 JP327714:JP327719 TL327714:TL327719 ADH327714:ADH327719 AND327714:AND327719 AWZ327714:AWZ327719 BGV327714:BGV327719 BQR327714:BQR327719 CAN327714:CAN327719 CKJ327714:CKJ327719 CUF327714:CUF327719 DEB327714:DEB327719 DNX327714:DNX327719 DXT327714:DXT327719 EHP327714:EHP327719 ERL327714:ERL327719 FBH327714:FBH327719 FLD327714:FLD327719 FUZ327714:FUZ327719 GEV327714:GEV327719 GOR327714:GOR327719 GYN327714:GYN327719 HIJ327714:HIJ327719 HSF327714:HSF327719 ICB327714:ICB327719 ILX327714:ILX327719 IVT327714:IVT327719 JFP327714:JFP327719 JPL327714:JPL327719 JZH327714:JZH327719 KJD327714:KJD327719 KSZ327714:KSZ327719 LCV327714:LCV327719 LMR327714:LMR327719 LWN327714:LWN327719 MGJ327714:MGJ327719 MQF327714:MQF327719 NAB327714:NAB327719 NJX327714:NJX327719 NTT327714:NTT327719 ODP327714:ODP327719 ONL327714:ONL327719 OXH327714:OXH327719 PHD327714:PHD327719 PQZ327714:PQZ327719 QAV327714:QAV327719 QKR327714:QKR327719 QUN327714:QUN327719 REJ327714:REJ327719 ROF327714:ROF327719 RYB327714:RYB327719 SHX327714:SHX327719 SRT327714:SRT327719 TBP327714:TBP327719 TLL327714:TLL327719 TVH327714:TVH327719 UFD327714:UFD327719 UOZ327714:UOZ327719 UYV327714:UYV327719 VIR327714:VIR327719 VSN327714:VSN327719 WCJ327714:WCJ327719 WMF327714:WMF327719 WWB327714:WWB327719 T393250:T393255 JP393250:JP393255 TL393250:TL393255 ADH393250:ADH393255 AND393250:AND393255 AWZ393250:AWZ393255 BGV393250:BGV393255 BQR393250:BQR393255 CAN393250:CAN393255 CKJ393250:CKJ393255 CUF393250:CUF393255 DEB393250:DEB393255 DNX393250:DNX393255 DXT393250:DXT393255 EHP393250:EHP393255 ERL393250:ERL393255 FBH393250:FBH393255 FLD393250:FLD393255 FUZ393250:FUZ393255 GEV393250:GEV393255 GOR393250:GOR393255 GYN393250:GYN393255 HIJ393250:HIJ393255 HSF393250:HSF393255 ICB393250:ICB393255 ILX393250:ILX393255 IVT393250:IVT393255 JFP393250:JFP393255 JPL393250:JPL393255 JZH393250:JZH393255 KJD393250:KJD393255 KSZ393250:KSZ393255 LCV393250:LCV393255 LMR393250:LMR393255 LWN393250:LWN393255 MGJ393250:MGJ393255 MQF393250:MQF393255 NAB393250:NAB393255 NJX393250:NJX393255 NTT393250:NTT393255 ODP393250:ODP393255 ONL393250:ONL393255 OXH393250:OXH393255 PHD393250:PHD393255 PQZ393250:PQZ393255 QAV393250:QAV393255 QKR393250:QKR393255 QUN393250:QUN393255 REJ393250:REJ393255 ROF393250:ROF393255 RYB393250:RYB393255 SHX393250:SHX393255 SRT393250:SRT393255 TBP393250:TBP393255 TLL393250:TLL393255 TVH393250:TVH393255 UFD393250:UFD393255 UOZ393250:UOZ393255 UYV393250:UYV393255 VIR393250:VIR393255 VSN393250:VSN393255 WCJ393250:WCJ393255 WMF393250:WMF393255 WWB393250:WWB393255 T458786:T458791 JP458786:JP458791 TL458786:TL458791 ADH458786:ADH458791 AND458786:AND458791 AWZ458786:AWZ458791 BGV458786:BGV458791 BQR458786:BQR458791 CAN458786:CAN458791 CKJ458786:CKJ458791 CUF458786:CUF458791 DEB458786:DEB458791 DNX458786:DNX458791 DXT458786:DXT458791 EHP458786:EHP458791 ERL458786:ERL458791 FBH458786:FBH458791 FLD458786:FLD458791 FUZ458786:FUZ458791 GEV458786:GEV458791 GOR458786:GOR458791 GYN458786:GYN458791 HIJ458786:HIJ458791 HSF458786:HSF458791 ICB458786:ICB458791 ILX458786:ILX458791 IVT458786:IVT458791 JFP458786:JFP458791 JPL458786:JPL458791 JZH458786:JZH458791 KJD458786:KJD458791 KSZ458786:KSZ458791 LCV458786:LCV458791 LMR458786:LMR458791 LWN458786:LWN458791 MGJ458786:MGJ458791 MQF458786:MQF458791 NAB458786:NAB458791 NJX458786:NJX458791 NTT458786:NTT458791 ODP458786:ODP458791 ONL458786:ONL458791 OXH458786:OXH458791 PHD458786:PHD458791 PQZ458786:PQZ458791 QAV458786:QAV458791 QKR458786:QKR458791 QUN458786:QUN458791 REJ458786:REJ458791 ROF458786:ROF458791 RYB458786:RYB458791 SHX458786:SHX458791 SRT458786:SRT458791 TBP458786:TBP458791 TLL458786:TLL458791 TVH458786:TVH458791 UFD458786:UFD458791 UOZ458786:UOZ458791 UYV458786:UYV458791 VIR458786:VIR458791 VSN458786:VSN458791 WCJ458786:WCJ458791 WMF458786:WMF458791 WWB458786:WWB458791 T524322:T524327 JP524322:JP524327 TL524322:TL524327 ADH524322:ADH524327 AND524322:AND524327 AWZ524322:AWZ524327 BGV524322:BGV524327 BQR524322:BQR524327 CAN524322:CAN524327 CKJ524322:CKJ524327 CUF524322:CUF524327 DEB524322:DEB524327 DNX524322:DNX524327 DXT524322:DXT524327 EHP524322:EHP524327 ERL524322:ERL524327 FBH524322:FBH524327 FLD524322:FLD524327 FUZ524322:FUZ524327 GEV524322:GEV524327 GOR524322:GOR524327 GYN524322:GYN524327 HIJ524322:HIJ524327 HSF524322:HSF524327 ICB524322:ICB524327 ILX524322:ILX524327 IVT524322:IVT524327 JFP524322:JFP524327 JPL524322:JPL524327 JZH524322:JZH524327 KJD524322:KJD524327 KSZ524322:KSZ524327 LCV524322:LCV524327 LMR524322:LMR524327 LWN524322:LWN524327 MGJ524322:MGJ524327 MQF524322:MQF524327 NAB524322:NAB524327 NJX524322:NJX524327 NTT524322:NTT524327 ODP524322:ODP524327 ONL524322:ONL524327 OXH524322:OXH524327 PHD524322:PHD524327 PQZ524322:PQZ524327 QAV524322:QAV524327 QKR524322:QKR524327 QUN524322:QUN524327 REJ524322:REJ524327 ROF524322:ROF524327 RYB524322:RYB524327 SHX524322:SHX524327 SRT524322:SRT524327 TBP524322:TBP524327 TLL524322:TLL524327 TVH524322:TVH524327 UFD524322:UFD524327 UOZ524322:UOZ524327 UYV524322:UYV524327 VIR524322:VIR524327 VSN524322:VSN524327 WCJ524322:WCJ524327 WMF524322:WMF524327 WWB524322:WWB524327 T589858:T589863 JP589858:JP589863 TL589858:TL589863 ADH589858:ADH589863 AND589858:AND589863 AWZ589858:AWZ589863 BGV589858:BGV589863 BQR589858:BQR589863 CAN589858:CAN589863 CKJ589858:CKJ589863 CUF589858:CUF589863 DEB589858:DEB589863 DNX589858:DNX589863 DXT589858:DXT589863 EHP589858:EHP589863 ERL589858:ERL589863 FBH589858:FBH589863 FLD589858:FLD589863 FUZ589858:FUZ589863 GEV589858:GEV589863 GOR589858:GOR589863 GYN589858:GYN589863 HIJ589858:HIJ589863 HSF589858:HSF589863 ICB589858:ICB589863 ILX589858:ILX589863 IVT589858:IVT589863 JFP589858:JFP589863 JPL589858:JPL589863 JZH589858:JZH589863 KJD589858:KJD589863 KSZ589858:KSZ589863 LCV589858:LCV589863 LMR589858:LMR589863 LWN589858:LWN589863 MGJ589858:MGJ589863 MQF589858:MQF589863 NAB589858:NAB589863 NJX589858:NJX589863 NTT589858:NTT589863 ODP589858:ODP589863 ONL589858:ONL589863 OXH589858:OXH589863 PHD589858:PHD589863 PQZ589858:PQZ589863 QAV589858:QAV589863 QKR589858:QKR589863 QUN589858:QUN589863 REJ589858:REJ589863 ROF589858:ROF589863 RYB589858:RYB589863 SHX589858:SHX589863 SRT589858:SRT589863 TBP589858:TBP589863 TLL589858:TLL589863 TVH589858:TVH589863 UFD589858:UFD589863 UOZ589858:UOZ589863 UYV589858:UYV589863 VIR589858:VIR589863 VSN589858:VSN589863 WCJ589858:WCJ589863 WMF589858:WMF589863 WWB589858:WWB589863 T655394:T655399 JP655394:JP655399 TL655394:TL655399 ADH655394:ADH655399 AND655394:AND655399 AWZ655394:AWZ655399 BGV655394:BGV655399 BQR655394:BQR655399 CAN655394:CAN655399 CKJ655394:CKJ655399 CUF655394:CUF655399 DEB655394:DEB655399 DNX655394:DNX655399 DXT655394:DXT655399 EHP655394:EHP655399 ERL655394:ERL655399 FBH655394:FBH655399 FLD655394:FLD655399 FUZ655394:FUZ655399 GEV655394:GEV655399 GOR655394:GOR655399 GYN655394:GYN655399 HIJ655394:HIJ655399 HSF655394:HSF655399 ICB655394:ICB655399 ILX655394:ILX655399 IVT655394:IVT655399 JFP655394:JFP655399 JPL655394:JPL655399 JZH655394:JZH655399 KJD655394:KJD655399 KSZ655394:KSZ655399 LCV655394:LCV655399 LMR655394:LMR655399 LWN655394:LWN655399 MGJ655394:MGJ655399 MQF655394:MQF655399 NAB655394:NAB655399 NJX655394:NJX655399 NTT655394:NTT655399 ODP655394:ODP655399 ONL655394:ONL655399 OXH655394:OXH655399 PHD655394:PHD655399 PQZ655394:PQZ655399 QAV655394:QAV655399 QKR655394:QKR655399 QUN655394:QUN655399 REJ655394:REJ655399 ROF655394:ROF655399 RYB655394:RYB655399 SHX655394:SHX655399 SRT655394:SRT655399 TBP655394:TBP655399 TLL655394:TLL655399 TVH655394:TVH655399 UFD655394:UFD655399 UOZ655394:UOZ655399 UYV655394:UYV655399 VIR655394:VIR655399 VSN655394:VSN655399 WCJ655394:WCJ655399 WMF655394:WMF655399 WWB655394:WWB655399 T720930:T720935 JP720930:JP720935 TL720930:TL720935 ADH720930:ADH720935 AND720930:AND720935 AWZ720930:AWZ720935 BGV720930:BGV720935 BQR720930:BQR720935 CAN720930:CAN720935 CKJ720930:CKJ720935 CUF720930:CUF720935 DEB720930:DEB720935 DNX720930:DNX720935 DXT720930:DXT720935 EHP720930:EHP720935 ERL720930:ERL720935 FBH720930:FBH720935 FLD720930:FLD720935 FUZ720930:FUZ720935 GEV720930:GEV720935 GOR720930:GOR720935 GYN720930:GYN720935 HIJ720930:HIJ720935 HSF720930:HSF720935 ICB720930:ICB720935 ILX720930:ILX720935 IVT720930:IVT720935 JFP720930:JFP720935 JPL720930:JPL720935 JZH720930:JZH720935 KJD720930:KJD720935 KSZ720930:KSZ720935 LCV720930:LCV720935 LMR720930:LMR720935 LWN720930:LWN720935 MGJ720930:MGJ720935 MQF720930:MQF720935 NAB720930:NAB720935 NJX720930:NJX720935 NTT720930:NTT720935 ODP720930:ODP720935 ONL720930:ONL720935 OXH720930:OXH720935 PHD720930:PHD720935 PQZ720930:PQZ720935 QAV720930:QAV720935 QKR720930:QKR720935 QUN720930:QUN720935 REJ720930:REJ720935 ROF720930:ROF720935 RYB720930:RYB720935 SHX720930:SHX720935 SRT720930:SRT720935 TBP720930:TBP720935 TLL720930:TLL720935 TVH720930:TVH720935 UFD720930:UFD720935 UOZ720930:UOZ720935 UYV720930:UYV720935 VIR720930:VIR720935 VSN720930:VSN720935 WCJ720930:WCJ720935 WMF720930:WMF720935 WWB720930:WWB720935 T786466:T786471 JP786466:JP786471 TL786466:TL786471 ADH786466:ADH786471 AND786466:AND786471 AWZ786466:AWZ786471 BGV786466:BGV786471 BQR786466:BQR786471 CAN786466:CAN786471 CKJ786466:CKJ786471 CUF786466:CUF786471 DEB786466:DEB786471 DNX786466:DNX786471 DXT786466:DXT786471 EHP786466:EHP786471 ERL786466:ERL786471 FBH786466:FBH786471 FLD786466:FLD786471 FUZ786466:FUZ786471 GEV786466:GEV786471 GOR786466:GOR786471 GYN786466:GYN786471 HIJ786466:HIJ786471 HSF786466:HSF786471 ICB786466:ICB786471 ILX786466:ILX786471 IVT786466:IVT786471 JFP786466:JFP786471 JPL786466:JPL786471 JZH786466:JZH786471 KJD786466:KJD786471 KSZ786466:KSZ786471 LCV786466:LCV786471 LMR786466:LMR786471 LWN786466:LWN786471 MGJ786466:MGJ786471 MQF786466:MQF786471 NAB786466:NAB786471 NJX786466:NJX786471 NTT786466:NTT786471 ODP786466:ODP786471 ONL786466:ONL786471 OXH786466:OXH786471 PHD786466:PHD786471 PQZ786466:PQZ786471 QAV786466:QAV786471 QKR786466:QKR786471 QUN786466:QUN786471 REJ786466:REJ786471 ROF786466:ROF786471 RYB786466:RYB786471 SHX786466:SHX786471 SRT786466:SRT786471 TBP786466:TBP786471 TLL786466:TLL786471 TVH786466:TVH786471 UFD786466:UFD786471 UOZ786466:UOZ786471 UYV786466:UYV786471 VIR786466:VIR786471 VSN786466:VSN786471 WCJ786466:WCJ786471 WMF786466:WMF786471 WWB786466:WWB786471 T852002:T852007 JP852002:JP852007 TL852002:TL852007 ADH852002:ADH852007 AND852002:AND852007 AWZ852002:AWZ852007 BGV852002:BGV852007 BQR852002:BQR852007 CAN852002:CAN852007 CKJ852002:CKJ852007 CUF852002:CUF852007 DEB852002:DEB852007 DNX852002:DNX852007 DXT852002:DXT852007 EHP852002:EHP852007 ERL852002:ERL852007 FBH852002:FBH852007 FLD852002:FLD852007 FUZ852002:FUZ852007 GEV852002:GEV852007 GOR852002:GOR852007 GYN852002:GYN852007 HIJ852002:HIJ852007 HSF852002:HSF852007 ICB852002:ICB852007 ILX852002:ILX852007 IVT852002:IVT852007 JFP852002:JFP852007 JPL852002:JPL852007 JZH852002:JZH852007 KJD852002:KJD852007 KSZ852002:KSZ852007 LCV852002:LCV852007 LMR852002:LMR852007 LWN852002:LWN852007 MGJ852002:MGJ852007 MQF852002:MQF852007 NAB852002:NAB852007 NJX852002:NJX852007 NTT852002:NTT852007 ODP852002:ODP852007 ONL852002:ONL852007 OXH852002:OXH852007 PHD852002:PHD852007 PQZ852002:PQZ852007 QAV852002:QAV852007 QKR852002:QKR852007 QUN852002:QUN852007 REJ852002:REJ852007 ROF852002:ROF852007 RYB852002:RYB852007 SHX852002:SHX852007 SRT852002:SRT852007 TBP852002:TBP852007 TLL852002:TLL852007 TVH852002:TVH852007 UFD852002:UFD852007 UOZ852002:UOZ852007 UYV852002:UYV852007 VIR852002:VIR852007 VSN852002:VSN852007 WCJ852002:WCJ852007 WMF852002:WMF852007 WWB852002:WWB852007 T917538:T917543 JP917538:JP917543 TL917538:TL917543 ADH917538:ADH917543 AND917538:AND917543 AWZ917538:AWZ917543 BGV917538:BGV917543 BQR917538:BQR917543 CAN917538:CAN917543 CKJ917538:CKJ917543 CUF917538:CUF917543 DEB917538:DEB917543 DNX917538:DNX917543 DXT917538:DXT917543 EHP917538:EHP917543 ERL917538:ERL917543 FBH917538:FBH917543 FLD917538:FLD917543 FUZ917538:FUZ917543 GEV917538:GEV917543 GOR917538:GOR917543 GYN917538:GYN917543 HIJ917538:HIJ917543 HSF917538:HSF917543 ICB917538:ICB917543 ILX917538:ILX917543 IVT917538:IVT917543 JFP917538:JFP917543 JPL917538:JPL917543 JZH917538:JZH917543 KJD917538:KJD917543 KSZ917538:KSZ917543 LCV917538:LCV917543 LMR917538:LMR917543 LWN917538:LWN917543 MGJ917538:MGJ917543 MQF917538:MQF917543 NAB917538:NAB917543 NJX917538:NJX917543 NTT917538:NTT917543 ODP917538:ODP917543 ONL917538:ONL917543 OXH917538:OXH917543 PHD917538:PHD917543 PQZ917538:PQZ917543 QAV917538:QAV917543 QKR917538:QKR917543 QUN917538:QUN917543 REJ917538:REJ917543 ROF917538:ROF917543 RYB917538:RYB917543 SHX917538:SHX917543 SRT917538:SRT917543 TBP917538:TBP917543 TLL917538:TLL917543 TVH917538:TVH917543 UFD917538:UFD917543 UOZ917538:UOZ917543 UYV917538:UYV917543 VIR917538:VIR917543 VSN917538:VSN917543 WCJ917538:WCJ917543 WMF917538:WMF917543 WWB917538:WWB917543 T983074:T983079 JP983074:JP983079 TL983074:TL983079 ADH983074:ADH983079 AND983074:AND983079 AWZ983074:AWZ983079 BGV983074:BGV983079 BQR983074:BQR983079 CAN983074:CAN983079 CKJ983074:CKJ983079 CUF983074:CUF983079 DEB983074:DEB983079 DNX983074:DNX983079 DXT983074:DXT983079 EHP983074:EHP983079 ERL983074:ERL983079 FBH983074:FBH983079 FLD983074:FLD983079 FUZ983074:FUZ983079 GEV983074:GEV983079 GOR983074:GOR983079 GYN983074:GYN983079 HIJ983074:HIJ983079 HSF983074:HSF983079 ICB983074:ICB983079 ILX983074:ILX983079 IVT983074:IVT983079 JFP983074:JFP983079 JPL983074:JPL983079 JZH983074:JZH983079 KJD983074:KJD983079 KSZ983074:KSZ983079 LCV983074:LCV983079 LMR983074:LMR983079 LWN983074:LWN983079 MGJ983074:MGJ983079 MQF983074:MQF983079 NAB983074:NAB983079 NJX983074:NJX983079 NTT983074:NTT983079 ODP983074:ODP983079 ONL983074:ONL983079 OXH983074:OXH983079 PHD983074:PHD983079 PQZ983074:PQZ983079 QAV983074:QAV983079 QKR983074:QKR983079 QUN983074:QUN983079 REJ983074:REJ983079 ROF983074:ROF983079 RYB983074:RYB983079 SHX983074:SHX983079 SRT983074:SRT983079 TBP983074:TBP983079 TLL983074:TLL983079 TVH983074:TVH983079 UFD983074:UFD983079 UOZ983074:UOZ983079 UYV983074:UYV983079 VIR983074:VIR983079 VSN983074:VSN983079 WCJ983074:WCJ983079 WMF983074:WMF983079 WWB983074:WWB983079</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EBC5-1068-4B23-B82F-FAC807828446}">
  <sheetPr>
    <tabColor rgb="FFFFFF00"/>
  </sheetPr>
  <dimension ref="A1:AE16"/>
  <sheetViews>
    <sheetView view="pageBreakPreview" zoomScaleNormal="100" zoomScaleSheetLayoutView="100" workbookViewId="0">
      <selection activeCell="AE13" sqref="AE13"/>
    </sheetView>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31" s="399" customFormat="1" ht="17.100000000000001" customHeight="1">
      <c r="A1" s="2306" t="s">
        <v>3404</v>
      </c>
      <c r="B1" s="2306"/>
      <c r="C1" s="2306"/>
      <c r="D1" s="2306"/>
      <c r="E1" s="2306"/>
      <c r="F1" s="2306"/>
      <c r="G1" s="2306"/>
      <c r="H1" s="2306"/>
      <c r="I1" s="2306"/>
      <c r="J1" s="2306"/>
      <c r="K1" s="2306"/>
      <c r="L1" s="2306"/>
      <c r="M1" s="2306"/>
      <c r="N1" s="2306"/>
      <c r="O1" s="2306"/>
      <c r="P1" s="2306"/>
      <c r="Q1" s="2306"/>
      <c r="R1" s="2306"/>
      <c r="S1" s="2306"/>
      <c r="T1" s="2306"/>
      <c r="U1" s="2306"/>
      <c r="V1" s="2306"/>
      <c r="W1" s="2306"/>
      <c r="X1" s="2306"/>
      <c r="Y1" s="2306"/>
      <c r="Z1" s="2306"/>
      <c r="AA1" s="2306"/>
      <c r="AB1" s="2306"/>
      <c r="AC1" s="2306"/>
      <c r="AE1" s="581"/>
    </row>
    <row r="2" spans="1:31" s="399" customFormat="1" ht="17.100000000000001" customHeight="1">
      <c r="A2" s="585" t="s">
        <v>3405</v>
      </c>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row>
    <row r="3" spans="1:31" s="399" customFormat="1" ht="17.100000000000001" customHeight="1">
      <c r="B3" s="399" t="s">
        <v>3406</v>
      </c>
      <c r="E3" s="577"/>
      <c r="F3" s="577"/>
      <c r="G3" s="572"/>
      <c r="H3" s="572"/>
      <c r="I3" s="2307">
        <v>1</v>
      </c>
      <c r="J3" s="2307"/>
      <c r="K3" s="2307"/>
      <c r="L3" s="572"/>
      <c r="M3" s="572"/>
      <c r="N3" s="572"/>
      <c r="O3" s="572"/>
      <c r="P3" s="572"/>
      <c r="Q3" s="572"/>
      <c r="R3" s="572"/>
    </row>
    <row r="4" spans="1:31" s="399" customFormat="1" ht="17.100000000000001" customHeight="1">
      <c r="B4" s="399" t="s">
        <v>3407</v>
      </c>
      <c r="G4" s="577"/>
      <c r="I4" s="399" t="s">
        <v>3408</v>
      </c>
      <c r="M4" s="399" t="s">
        <v>2811</v>
      </c>
      <c r="N4" s="588" t="s">
        <v>2828</v>
      </c>
      <c r="O4" s="618" t="s">
        <v>2863</v>
      </c>
      <c r="Q4" s="592"/>
      <c r="R4" s="588" t="s">
        <v>2828</v>
      </c>
      <c r="S4" s="618" t="s">
        <v>3409</v>
      </c>
      <c r="U4" s="618"/>
      <c r="V4" s="588" t="s">
        <v>2828</v>
      </c>
      <c r="W4" s="618" t="s">
        <v>3410</v>
      </c>
      <c r="Y4" s="618"/>
      <c r="Z4" s="399" t="s">
        <v>2812</v>
      </c>
    </row>
    <row r="5" spans="1:31" s="399" customFormat="1" ht="17.100000000000001" customHeight="1">
      <c r="G5" s="577"/>
      <c r="I5" s="399" t="s">
        <v>3411</v>
      </c>
      <c r="M5" s="399" t="s">
        <v>2811</v>
      </c>
      <c r="N5" s="364"/>
      <c r="O5" s="364"/>
      <c r="P5" s="592"/>
      <c r="Q5" s="592"/>
      <c r="R5" s="588" t="s">
        <v>2828</v>
      </c>
      <c r="S5" s="618" t="s">
        <v>3409</v>
      </c>
      <c r="U5" s="618"/>
      <c r="V5" s="588" t="s">
        <v>2828</v>
      </c>
      <c r="W5" s="618" t="s">
        <v>3410</v>
      </c>
      <c r="Y5" s="618"/>
      <c r="Z5" s="399" t="s">
        <v>2812</v>
      </c>
    </row>
    <row r="6" spans="1:31" s="399" customFormat="1" ht="17.100000000000001" customHeight="1">
      <c r="B6" s="399" t="s">
        <v>3412</v>
      </c>
      <c r="G6" s="577"/>
      <c r="H6" s="588" t="s">
        <v>2828</v>
      </c>
      <c r="I6" s="591" t="s">
        <v>3413</v>
      </c>
      <c r="J6" s="591"/>
      <c r="K6" s="591"/>
      <c r="O6" s="588" t="s">
        <v>2828</v>
      </c>
      <c r="P6" s="618" t="s">
        <v>3414</v>
      </c>
      <c r="Q6" s="592"/>
      <c r="S6" s="590"/>
      <c r="U6" s="588" t="s">
        <v>2828</v>
      </c>
      <c r="V6" s="592" t="s">
        <v>3415</v>
      </c>
      <c r="W6" s="592"/>
      <c r="X6" s="592"/>
      <c r="Y6" s="592"/>
      <c r="Z6" s="592"/>
      <c r="AA6" s="592"/>
      <c r="AB6" s="592"/>
    </row>
    <row r="7" spans="1:31" s="399" customFormat="1" ht="17.100000000000001" customHeight="1">
      <c r="H7" s="588" t="s">
        <v>2828</v>
      </c>
      <c r="I7" s="592" t="s">
        <v>3416</v>
      </c>
      <c r="J7" s="592"/>
      <c r="K7" s="592"/>
      <c r="L7" s="592"/>
      <c r="M7" s="592"/>
      <c r="N7" s="592"/>
      <c r="O7" s="592"/>
      <c r="P7" s="588" t="s">
        <v>2828</v>
      </c>
      <c r="Q7" s="591" t="s">
        <v>3417</v>
      </c>
      <c r="R7" s="590"/>
      <c r="S7" s="590"/>
      <c r="T7" s="592"/>
      <c r="U7" s="591"/>
      <c r="V7" s="591"/>
      <c r="AC7" s="592"/>
    </row>
    <row r="8" spans="1:31" s="399" customFormat="1" ht="17.100000000000001" customHeight="1">
      <c r="B8" s="399" t="s">
        <v>3418</v>
      </c>
      <c r="E8" s="577"/>
      <c r="H8" s="588" t="s">
        <v>2828</v>
      </c>
      <c r="I8" s="591" t="s">
        <v>3419</v>
      </c>
      <c r="K8" s="591"/>
      <c r="L8" s="591"/>
      <c r="M8" s="591"/>
      <c r="N8" s="588" t="s">
        <v>2828</v>
      </c>
      <c r="O8" s="592" t="s">
        <v>3420</v>
      </c>
      <c r="Q8" s="592"/>
      <c r="R8" s="592"/>
      <c r="S8" s="592"/>
      <c r="T8" s="588" t="s">
        <v>2828</v>
      </c>
      <c r="U8" s="592" t="s">
        <v>3421</v>
      </c>
      <c r="W8" s="592"/>
      <c r="X8" s="592"/>
      <c r="Y8" s="592"/>
    </row>
    <row r="9" spans="1:31" s="399" customFormat="1" ht="17.100000000000001" customHeight="1">
      <c r="B9" s="399" t="s">
        <v>3422</v>
      </c>
      <c r="F9" s="586"/>
      <c r="G9" s="588" t="s">
        <v>2828</v>
      </c>
      <c r="H9" s="403" t="s">
        <v>3423</v>
      </c>
      <c r="I9" s="577"/>
      <c r="J9" s="577"/>
      <c r="K9" s="577"/>
      <c r="M9" s="588" t="s">
        <v>2828</v>
      </c>
      <c r="N9" s="592" t="s">
        <v>3424</v>
      </c>
      <c r="P9" s="592"/>
      <c r="Q9" s="592"/>
      <c r="S9" s="588" t="s">
        <v>2828</v>
      </c>
      <c r="T9" s="592" t="s">
        <v>3425</v>
      </c>
      <c r="V9" s="592"/>
      <c r="W9" s="592"/>
    </row>
    <row r="10" spans="1:31" s="399" customFormat="1" ht="17.100000000000001" customHeight="1">
      <c r="B10" s="399" t="s">
        <v>3426</v>
      </c>
      <c r="F10" s="586"/>
      <c r="G10" s="588" t="s">
        <v>2828</v>
      </c>
      <c r="H10" s="403" t="s">
        <v>3427</v>
      </c>
      <c r="I10" s="577"/>
      <c r="J10" s="577"/>
      <c r="K10" s="577"/>
      <c r="M10" s="588" t="s">
        <v>2828</v>
      </c>
      <c r="N10" s="403" t="s">
        <v>3428</v>
      </c>
      <c r="O10" s="592"/>
      <c r="P10" s="592"/>
      <c r="Q10" s="592"/>
      <c r="S10" s="588" t="s">
        <v>2828</v>
      </c>
      <c r="T10" s="403" t="s">
        <v>3429</v>
      </c>
      <c r="U10" s="592"/>
      <c r="V10" s="592"/>
      <c r="W10" s="592"/>
      <c r="Y10" s="592"/>
      <c r="Z10" s="592"/>
      <c r="AA10" s="592"/>
    </row>
    <row r="11" spans="1:31" s="399" customFormat="1" ht="17.100000000000001" customHeight="1">
      <c r="B11" s="399" t="s">
        <v>3430</v>
      </c>
      <c r="E11" s="577"/>
      <c r="G11" s="588" t="s">
        <v>2828</v>
      </c>
      <c r="H11" s="619" t="s">
        <v>3431</v>
      </c>
      <c r="J11" s="619"/>
      <c r="L11" s="588" t="s">
        <v>2828</v>
      </c>
      <c r="M11" s="364" t="s">
        <v>3432</v>
      </c>
      <c r="N11" s="364"/>
      <c r="R11" s="588" t="s">
        <v>2828</v>
      </c>
      <c r="S11" s="592" t="s">
        <v>3433</v>
      </c>
      <c r="T11" s="620"/>
      <c r="V11" s="620"/>
      <c r="W11" s="620"/>
      <c r="X11" s="588" t="s">
        <v>2828</v>
      </c>
      <c r="Y11" s="592" t="s">
        <v>3434</v>
      </c>
      <c r="Z11" s="620"/>
    </row>
    <row r="12" spans="1:31" s="399" customFormat="1" ht="17.100000000000001" customHeight="1">
      <c r="B12" s="399" t="s">
        <v>3435</v>
      </c>
      <c r="E12" s="577"/>
      <c r="G12" s="619" t="s">
        <v>2811</v>
      </c>
      <c r="H12" s="2307"/>
      <c r="I12" s="2307"/>
      <c r="J12" s="2307"/>
      <c r="K12" s="1301" t="s">
        <v>3436</v>
      </c>
      <c r="L12" s="1301"/>
      <c r="M12" s="2307"/>
      <c r="N12" s="2307"/>
      <c r="O12" s="2307"/>
      <c r="P12" s="1301" t="s">
        <v>3437</v>
      </c>
      <c r="Q12" s="1301"/>
      <c r="R12" s="2307"/>
      <c r="S12" s="2307"/>
      <c r="T12" s="2307"/>
      <c r="U12" s="577" t="s">
        <v>3438</v>
      </c>
      <c r="V12" s="621" t="s">
        <v>3227</v>
      </c>
      <c r="W12" s="399" t="s">
        <v>2811</v>
      </c>
      <c r="X12" s="2307"/>
      <c r="Y12" s="2307"/>
      <c r="Z12" s="2307"/>
      <c r="AA12" s="577" t="s">
        <v>3438</v>
      </c>
      <c r="AB12" s="399" t="s">
        <v>2812</v>
      </c>
    </row>
    <row r="13" spans="1:31" s="399" customFormat="1" ht="17.100000000000001" customHeight="1">
      <c r="B13" s="399" t="s">
        <v>3439</v>
      </c>
      <c r="E13" s="622"/>
      <c r="G13" s="619" t="s">
        <v>2811</v>
      </c>
      <c r="H13" s="2305"/>
      <c r="I13" s="2305"/>
      <c r="J13" s="2305"/>
      <c r="K13" s="1301" t="s">
        <v>3440</v>
      </c>
      <c r="L13" s="1301"/>
      <c r="M13" s="2305"/>
      <c r="N13" s="2305"/>
      <c r="O13" s="2305"/>
      <c r="P13" s="1301" t="s">
        <v>3440</v>
      </c>
      <c r="Q13" s="1301"/>
      <c r="R13" s="2307"/>
      <c r="S13" s="2307"/>
      <c r="T13" s="2307"/>
      <c r="U13" s="622" t="s">
        <v>47</v>
      </c>
      <c r="V13" s="621" t="s">
        <v>3227</v>
      </c>
      <c r="W13" s="399" t="s">
        <v>2811</v>
      </c>
      <c r="X13" s="2305"/>
      <c r="Y13" s="2305"/>
      <c r="Z13" s="2305"/>
      <c r="AA13" s="622" t="s">
        <v>47</v>
      </c>
      <c r="AB13" s="399" t="s">
        <v>2812</v>
      </c>
    </row>
    <row r="14" spans="1:31" s="399" customFormat="1" ht="17.100000000000001" customHeight="1">
      <c r="A14" s="407"/>
      <c r="B14" s="407" t="s">
        <v>3441</v>
      </c>
      <c r="C14" s="407"/>
      <c r="D14" s="407"/>
      <c r="E14" s="407"/>
      <c r="F14" s="407"/>
      <c r="G14" s="407"/>
      <c r="H14" s="407"/>
      <c r="I14" s="407"/>
      <c r="J14" s="407"/>
      <c r="K14" s="407"/>
      <c r="L14" s="407"/>
      <c r="M14" s="407"/>
      <c r="N14" s="407"/>
      <c r="O14" s="407"/>
      <c r="P14" s="407"/>
      <c r="Q14" s="407"/>
      <c r="R14" s="407"/>
      <c r="S14" s="407"/>
      <c r="T14" s="407"/>
      <c r="U14" s="407"/>
      <c r="V14" s="623"/>
      <c r="W14" s="407"/>
      <c r="X14" s="407"/>
      <c r="Y14" s="407"/>
      <c r="Z14" s="407"/>
      <c r="AA14" s="407"/>
      <c r="AB14" s="407"/>
      <c r="AC14" s="407"/>
    </row>
    <row r="15" spans="1:31" ht="15" customHeight="1">
      <c r="A15" s="399"/>
      <c r="B15" s="399"/>
    </row>
    <row r="16" spans="1:31">
      <c r="A16" s="399"/>
      <c r="B16" s="399"/>
    </row>
  </sheetData>
  <mergeCells count="14">
    <mergeCell ref="X13:Z13"/>
    <mergeCell ref="A1:AC1"/>
    <mergeCell ref="I3:K3"/>
    <mergeCell ref="H12:J12"/>
    <mergeCell ref="K12:L12"/>
    <mergeCell ref="M12:O12"/>
    <mergeCell ref="P12:Q12"/>
    <mergeCell ref="R12:T12"/>
    <mergeCell ref="X12:Z12"/>
    <mergeCell ref="H13:J13"/>
    <mergeCell ref="K13:L13"/>
    <mergeCell ref="M13:O13"/>
    <mergeCell ref="P13:Q13"/>
    <mergeCell ref="R13:T13"/>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B0D85B-4907-40A9-8771-6A5A448F1347}">
          <x14:formula1>
            <xm:f>"■,□"</xm:f>
          </x14:formula1>
          <xm: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R4:R5 JN4:JN5 TJ4:TJ5 ADF4:ADF5 ANB4:ANB5 AWX4:AWX5 BGT4:BGT5 BQP4:BQP5 CAL4:CAL5 CKH4:CKH5 CUD4:CUD5 DDZ4:DDZ5 DNV4:DNV5 DXR4:DXR5 EHN4:EHN5 ERJ4:ERJ5 FBF4:FBF5 FLB4:FLB5 FUX4:FUX5 GET4:GET5 GOP4:GOP5 GYL4:GYL5 HIH4:HIH5 HSD4:HSD5 IBZ4:IBZ5 ILV4:ILV5 IVR4:IVR5 JFN4:JFN5 JPJ4:JPJ5 JZF4:JZF5 KJB4:KJB5 KSX4:KSX5 LCT4:LCT5 LMP4:LMP5 LWL4:LWL5 MGH4:MGH5 MQD4:MQD5 MZZ4:MZZ5 NJV4:NJV5 NTR4:NTR5 ODN4:ODN5 ONJ4:ONJ5 OXF4:OXF5 PHB4:PHB5 PQX4:PQX5 QAT4:QAT5 QKP4:QKP5 QUL4:QUL5 REH4:REH5 ROD4:ROD5 RXZ4:RXZ5 SHV4:SHV5 SRR4:SRR5 TBN4:TBN5 TLJ4:TLJ5 TVF4:TVF5 UFB4:UFB5 UOX4:UOX5 UYT4:UYT5 VIP4:VIP5 VSL4:VSL5 WCH4:WCH5 WMD4:WMD5 WVZ4:WVZ5 R65540:R65541 JN65540:JN65541 TJ65540:TJ65541 ADF65540:ADF65541 ANB65540:ANB65541 AWX65540:AWX65541 BGT65540:BGT65541 BQP65540:BQP65541 CAL65540:CAL65541 CKH65540:CKH65541 CUD65540:CUD65541 DDZ65540:DDZ65541 DNV65540:DNV65541 DXR65540:DXR65541 EHN65540:EHN65541 ERJ65540:ERJ65541 FBF65540:FBF65541 FLB65540:FLB65541 FUX65540:FUX65541 GET65540:GET65541 GOP65540:GOP65541 GYL65540:GYL65541 HIH65540:HIH65541 HSD65540:HSD65541 IBZ65540:IBZ65541 ILV65540:ILV65541 IVR65540:IVR65541 JFN65540:JFN65541 JPJ65540:JPJ65541 JZF65540:JZF65541 KJB65540:KJB65541 KSX65540:KSX65541 LCT65540:LCT65541 LMP65540:LMP65541 LWL65540:LWL65541 MGH65540:MGH65541 MQD65540:MQD65541 MZZ65540:MZZ65541 NJV65540:NJV65541 NTR65540:NTR65541 ODN65540:ODN65541 ONJ65540:ONJ65541 OXF65540:OXF65541 PHB65540:PHB65541 PQX65540:PQX65541 QAT65540:QAT65541 QKP65540:QKP65541 QUL65540:QUL65541 REH65540:REH65541 ROD65540:ROD65541 RXZ65540:RXZ65541 SHV65540:SHV65541 SRR65540:SRR65541 TBN65540:TBN65541 TLJ65540:TLJ65541 TVF65540:TVF65541 UFB65540:UFB65541 UOX65540:UOX65541 UYT65540:UYT65541 VIP65540:VIP65541 VSL65540:VSL65541 WCH65540:WCH65541 WMD65540:WMD65541 WVZ65540:WVZ65541 R131076:R131077 JN131076:JN131077 TJ131076:TJ131077 ADF131076:ADF131077 ANB131076:ANB131077 AWX131076:AWX131077 BGT131076:BGT131077 BQP131076:BQP131077 CAL131076:CAL131077 CKH131076:CKH131077 CUD131076:CUD131077 DDZ131076:DDZ131077 DNV131076:DNV131077 DXR131076:DXR131077 EHN131076:EHN131077 ERJ131076:ERJ131077 FBF131076:FBF131077 FLB131076:FLB131077 FUX131076:FUX131077 GET131076:GET131077 GOP131076:GOP131077 GYL131076:GYL131077 HIH131076:HIH131077 HSD131076:HSD131077 IBZ131076:IBZ131077 ILV131076:ILV131077 IVR131076:IVR131077 JFN131076:JFN131077 JPJ131076:JPJ131077 JZF131076:JZF131077 KJB131076:KJB131077 KSX131076:KSX131077 LCT131076:LCT131077 LMP131076:LMP131077 LWL131076:LWL131077 MGH131076:MGH131077 MQD131076:MQD131077 MZZ131076:MZZ131077 NJV131076:NJV131077 NTR131076:NTR131077 ODN131076:ODN131077 ONJ131076:ONJ131077 OXF131076:OXF131077 PHB131076:PHB131077 PQX131076:PQX131077 QAT131076:QAT131077 QKP131076:QKP131077 QUL131076:QUL131077 REH131076:REH131077 ROD131076:ROD131077 RXZ131076:RXZ131077 SHV131076:SHV131077 SRR131076:SRR131077 TBN131076:TBN131077 TLJ131076:TLJ131077 TVF131076:TVF131077 UFB131076:UFB131077 UOX131076:UOX131077 UYT131076:UYT131077 VIP131076:VIP131077 VSL131076:VSL131077 WCH131076:WCH131077 WMD131076:WMD131077 WVZ131076:WVZ131077 R196612:R196613 JN196612:JN196613 TJ196612:TJ196613 ADF196612:ADF196613 ANB196612:ANB196613 AWX196612:AWX196613 BGT196612:BGT196613 BQP196612:BQP196613 CAL196612:CAL196613 CKH196612:CKH196613 CUD196612:CUD196613 DDZ196612:DDZ196613 DNV196612:DNV196613 DXR196612:DXR196613 EHN196612:EHN196613 ERJ196612:ERJ196613 FBF196612:FBF196613 FLB196612:FLB196613 FUX196612:FUX196613 GET196612:GET196613 GOP196612:GOP196613 GYL196612:GYL196613 HIH196612:HIH196613 HSD196612:HSD196613 IBZ196612:IBZ196613 ILV196612:ILV196613 IVR196612:IVR196613 JFN196612:JFN196613 JPJ196612:JPJ196613 JZF196612:JZF196613 KJB196612:KJB196613 KSX196612:KSX196613 LCT196612:LCT196613 LMP196612:LMP196613 LWL196612:LWL196613 MGH196612:MGH196613 MQD196612:MQD196613 MZZ196612:MZZ196613 NJV196612:NJV196613 NTR196612:NTR196613 ODN196612:ODN196613 ONJ196612:ONJ196613 OXF196612:OXF196613 PHB196612:PHB196613 PQX196612:PQX196613 QAT196612:QAT196613 QKP196612:QKP196613 QUL196612:QUL196613 REH196612:REH196613 ROD196612:ROD196613 RXZ196612:RXZ196613 SHV196612:SHV196613 SRR196612:SRR196613 TBN196612:TBN196613 TLJ196612:TLJ196613 TVF196612:TVF196613 UFB196612:UFB196613 UOX196612:UOX196613 UYT196612:UYT196613 VIP196612:VIP196613 VSL196612:VSL196613 WCH196612:WCH196613 WMD196612:WMD196613 WVZ196612:WVZ196613 R262148:R262149 JN262148:JN262149 TJ262148:TJ262149 ADF262148:ADF262149 ANB262148:ANB262149 AWX262148:AWX262149 BGT262148:BGT262149 BQP262148:BQP262149 CAL262148:CAL262149 CKH262148:CKH262149 CUD262148:CUD262149 DDZ262148:DDZ262149 DNV262148:DNV262149 DXR262148:DXR262149 EHN262148:EHN262149 ERJ262148:ERJ262149 FBF262148:FBF262149 FLB262148:FLB262149 FUX262148:FUX262149 GET262148:GET262149 GOP262148:GOP262149 GYL262148:GYL262149 HIH262148:HIH262149 HSD262148:HSD262149 IBZ262148:IBZ262149 ILV262148:ILV262149 IVR262148:IVR262149 JFN262148:JFN262149 JPJ262148:JPJ262149 JZF262148:JZF262149 KJB262148:KJB262149 KSX262148:KSX262149 LCT262148:LCT262149 LMP262148:LMP262149 LWL262148:LWL262149 MGH262148:MGH262149 MQD262148:MQD262149 MZZ262148:MZZ262149 NJV262148:NJV262149 NTR262148:NTR262149 ODN262148:ODN262149 ONJ262148:ONJ262149 OXF262148:OXF262149 PHB262148:PHB262149 PQX262148:PQX262149 QAT262148:QAT262149 QKP262148:QKP262149 QUL262148:QUL262149 REH262148:REH262149 ROD262148:ROD262149 RXZ262148:RXZ262149 SHV262148:SHV262149 SRR262148:SRR262149 TBN262148:TBN262149 TLJ262148:TLJ262149 TVF262148:TVF262149 UFB262148:UFB262149 UOX262148:UOX262149 UYT262148:UYT262149 VIP262148:VIP262149 VSL262148:VSL262149 WCH262148:WCH262149 WMD262148:WMD262149 WVZ262148:WVZ262149 R327684:R327685 JN327684:JN327685 TJ327684:TJ327685 ADF327684:ADF327685 ANB327684:ANB327685 AWX327684:AWX327685 BGT327684:BGT327685 BQP327684:BQP327685 CAL327684:CAL327685 CKH327684:CKH327685 CUD327684:CUD327685 DDZ327684:DDZ327685 DNV327684:DNV327685 DXR327684:DXR327685 EHN327684:EHN327685 ERJ327684:ERJ327685 FBF327684:FBF327685 FLB327684:FLB327685 FUX327684:FUX327685 GET327684:GET327685 GOP327684:GOP327685 GYL327684:GYL327685 HIH327684:HIH327685 HSD327684:HSD327685 IBZ327684:IBZ327685 ILV327684:ILV327685 IVR327684:IVR327685 JFN327684:JFN327685 JPJ327684:JPJ327685 JZF327684:JZF327685 KJB327684:KJB327685 KSX327684:KSX327685 LCT327684:LCT327685 LMP327684:LMP327685 LWL327684:LWL327685 MGH327684:MGH327685 MQD327684:MQD327685 MZZ327684:MZZ327685 NJV327684:NJV327685 NTR327684:NTR327685 ODN327684:ODN327685 ONJ327684:ONJ327685 OXF327684:OXF327685 PHB327684:PHB327685 PQX327684:PQX327685 QAT327684:QAT327685 QKP327684:QKP327685 QUL327684:QUL327685 REH327684:REH327685 ROD327684:ROD327685 RXZ327684:RXZ327685 SHV327684:SHV327685 SRR327684:SRR327685 TBN327684:TBN327685 TLJ327684:TLJ327685 TVF327684:TVF327685 UFB327684:UFB327685 UOX327684:UOX327685 UYT327684:UYT327685 VIP327684:VIP327685 VSL327684:VSL327685 WCH327684:WCH327685 WMD327684:WMD327685 WVZ327684:WVZ327685 R393220:R393221 JN393220:JN393221 TJ393220:TJ393221 ADF393220:ADF393221 ANB393220:ANB393221 AWX393220:AWX393221 BGT393220:BGT393221 BQP393220:BQP393221 CAL393220:CAL393221 CKH393220:CKH393221 CUD393220:CUD393221 DDZ393220:DDZ393221 DNV393220:DNV393221 DXR393220:DXR393221 EHN393220:EHN393221 ERJ393220:ERJ393221 FBF393220:FBF393221 FLB393220:FLB393221 FUX393220:FUX393221 GET393220:GET393221 GOP393220:GOP393221 GYL393220:GYL393221 HIH393220:HIH393221 HSD393220:HSD393221 IBZ393220:IBZ393221 ILV393220:ILV393221 IVR393220:IVR393221 JFN393220:JFN393221 JPJ393220:JPJ393221 JZF393220:JZF393221 KJB393220:KJB393221 KSX393220:KSX393221 LCT393220:LCT393221 LMP393220:LMP393221 LWL393220:LWL393221 MGH393220:MGH393221 MQD393220:MQD393221 MZZ393220:MZZ393221 NJV393220:NJV393221 NTR393220:NTR393221 ODN393220:ODN393221 ONJ393220:ONJ393221 OXF393220:OXF393221 PHB393220:PHB393221 PQX393220:PQX393221 QAT393220:QAT393221 QKP393220:QKP393221 QUL393220:QUL393221 REH393220:REH393221 ROD393220:ROD393221 RXZ393220:RXZ393221 SHV393220:SHV393221 SRR393220:SRR393221 TBN393220:TBN393221 TLJ393220:TLJ393221 TVF393220:TVF393221 UFB393220:UFB393221 UOX393220:UOX393221 UYT393220:UYT393221 VIP393220:VIP393221 VSL393220:VSL393221 WCH393220:WCH393221 WMD393220:WMD393221 WVZ393220:WVZ393221 R458756:R458757 JN458756:JN458757 TJ458756:TJ458757 ADF458756:ADF458757 ANB458756:ANB458757 AWX458756:AWX458757 BGT458756:BGT458757 BQP458756:BQP458757 CAL458756:CAL458757 CKH458756:CKH458757 CUD458756:CUD458757 DDZ458756:DDZ458757 DNV458756:DNV458757 DXR458756:DXR458757 EHN458756:EHN458757 ERJ458756:ERJ458757 FBF458756:FBF458757 FLB458756:FLB458757 FUX458756:FUX458757 GET458756:GET458757 GOP458756:GOP458757 GYL458756:GYL458757 HIH458756:HIH458757 HSD458756:HSD458757 IBZ458756:IBZ458757 ILV458756:ILV458757 IVR458756:IVR458757 JFN458756:JFN458757 JPJ458756:JPJ458757 JZF458756:JZF458757 KJB458756:KJB458757 KSX458756:KSX458757 LCT458756:LCT458757 LMP458756:LMP458757 LWL458756:LWL458757 MGH458756:MGH458757 MQD458756:MQD458757 MZZ458756:MZZ458757 NJV458756:NJV458757 NTR458756:NTR458757 ODN458756:ODN458757 ONJ458756:ONJ458757 OXF458756:OXF458757 PHB458756:PHB458757 PQX458756:PQX458757 QAT458756:QAT458757 QKP458756:QKP458757 QUL458756:QUL458757 REH458756:REH458757 ROD458756:ROD458757 RXZ458756:RXZ458757 SHV458756:SHV458757 SRR458756:SRR458757 TBN458756:TBN458757 TLJ458756:TLJ458757 TVF458756:TVF458757 UFB458756:UFB458757 UOX458756:UOX458757 UYT458756:UYT458757 VIP458756:VIP458757 VSL458756:VSL458757 WCH458756:WCH458757 WMD458756:WMD458757 WVZ458756:WVZ458757 R524292:R524293 JN524292:JN524293 TJ524292:TJ524293 ADF524292:ADF524293 ANB524292:ANB524293 AWX524292:AWX524293 BGT524292:BGT524293 BQP524292:BQP524293 CAL524292:CAL524293 CKH524292:CKH524293 CUD524292:CUD524293 DDZ524292:DDZ524293 DNV524292:DNV524293 DXR524292:DXR524293 EHN524292:EHN524293 ERJ524292:ERJ524293 FBF524292:FBF524293 FLB524292:FLB524293 FUX524292:FUX524293 GET524292:GET524293 GOP524292:GOP524293 GYL524292:GYL524293 HIH524292:HIH524293 HSD524292:HSD524293 IBZ524292:IBZ524293 ILV524292:ILV524293 IVR524292:IVR524293 JFN524292:JFN524293 JPJ524292:JPJ524293 JZF524292:JZF524293 KJB524292:KJB524293 KSX524292:KSX524293 LCT524292:LCT524293 LMP524292:LMP524293 LWL524292:LWL524293 MGH524292:MGH524293 MQD524292:MQD524293 MZZ524292:MZZ524293 NJV524292:NJV524293 NTR524292:NTR524293 ODN524292:ODN524293 ONJ524292:ONJ524293 OXF524292:OXF524293 PHB524292:PHB524293 PQX524292:PQX524293 QAT524292:QAT524293 QKP524292:QKP524293 QUL524292:QUL524293 REH524292:REH524293 ROD524292:ROD524293 RXZ524292:RXZ524293 SHV524292:SHV524293 SRR524292:SRR524293 TBN524292:TBN524293 TLJ524292:TLJ524293 TVF524292:TVF524293 UFB524292:UFB524293 UOX524292:UOX524293 UYT524292:UYT524293 VIP524292:VIP524293 VSL524292:VSL524293 WCH524292:WCH524293 WMD524292:WMD524293 WVZ524292:WVZ524293 R589828:R589829 JN589828:JN589829 TJ589828:TJ589829 ADF589828:ADF589829 ANB589828:ANB589829 AWX589828:AWX589829 BGT589828:BGT589829 BQP589828:BQP589829 CAL589828:CAL589829 CKH589828:CKH589829 CUD589828:CUD589829 DDZ589828:DDZ589829 DNV589828:DNV589829 DXR589828:DXR589829 EHN589828:EHN589829 ERJ589828:ERJ589829 FBF589828:FBF589829 FLB589828:FLB589829 FUX589828:FUX589829 GET589828:GET589829 GOP589828:GOP589829 GYL589828:GYL589829 HIH589828:HIH589829 HSD589828:HSD589829 IBZ589828:IBZ589829 ILV589828:ILV589829 IVR589828:IVR589829 JFN589828:JFN589829 JPJ589828:JPJ589829 JZF589828:JZF589829 KJB589828:KJB589829 KSX589828:KSX589829 LCT589828:LCT589829 LMP589828:LMP589829 LWL589828:LWL589829 MGH589828:MGH589829 MQD589828:MQD589829 MZZ589828:MZZ589829 NJV589828:NJV589829 NTR589828:NTR589829 ODN589828:ODN589829 ONJ589828:ONJ589829 OXF589828:OXF589829 PHB589828:PHB589829 PQX589828:PQX589829 QAT589828:QAT589829 QKP589828:QKP589829 QUL589828:QUL589829 REH589828:REH589829 ROD589828:ROD589829 RXZ589828:RXZ589829 SHV589828:SHV589829 SRR589828:SRR589829 TBN589828:TBN589829 TLJ589828:TLJ589829 TVF589828:TVF589829 UFB589828:UFB589829 UOX589828:UOX589829 UYT589828:UYT589829 VIP589828:VIP589829 VSL589828:VSL589829 WCH589828:WCH589829 WMD589828:WMD589829 WVZ589828:WVZ589829 R655364:R655365 JN655364:JN655365 TJ655364:TJ655365 ADF655364:ADF655365 ANB655364:ANB655365 AWX655364:AWX655365 BGT655364:BGT655365 BQP655364:BQP655365 CAL655364:CAL655365 CKH655364:CKH655365 CUD655364:CUD655365 DDZ655364:DDZ655365 DNV655364:DNV655365 DXR655364:DXR655365 EHN655364:EHN655365 ERJ655364:ERJ655365 FBF655364:FBF655365 FLB655364:FLB655365 FUX655364:FUX655365 GET655364:GET655365 GOP655364:GOP655365 GYL655364:GYL655365 HIH655364:HIH655365 HSD655364:HSD655365 IBZ655364:IBZ655365 ILV655364:ILV655365 IVR655364:IVR655365 JFN655364:JFN655365 JPJ655364:JPJ655365 JZF655364:JZF655365 KJB655364:KJB655365 KSX655364:KSX655365 LCT655364:LCT655365 LMP655364:LMP655365 LWL655364:LWL655365 MGH655364:MGH655365 MQD655364:MQD655365 MZZ655364:MZZ655365 NJV655364:NJV655365 NTR655364:NTR655365 ODN655364:ODN655365 ONJ655364:ONJ655365 OXF655364:OXF655365 PHB655364:PHB655365 PQX655364:PQX655365 QAT655364:QAT655365 QKP655364:QKP655365 QUL655364:QUL655365 REH655364:REH655365 ROD655364:ROD655365 RXZ655364:RXZ655365 SHV655364:SHV655365 SRR655364:SRR655365 TBN655364:TBN655365 TLJ655364:TLJ655365 TVF655364:TVF655365 UFB655364:UFB655365 UOX655364:UOX655365 UYT655364:UYT655365 VIP655364:VIP655365 VSL655364:VSL655365 WCH655364:WCH655365 WMD655364:WMD655365 WVZ655364:WVZ655365 R720900:R720901 JN720900:JN720901 TJ720900:TJ720901 ADF720900:ADF720901 ANB720900:ANB720901 AWX720900:AWX720901 BGT720900:BGT720901 BQP720900:BQP720901 CAL720900:CAL720901 CKH720900:CKH720901 CUD720900:CUD720901 DDZ720900:DDZ720901 DNV720900:DNV720901 DXR720900:DXR720901 EHN720900:EHN720901 ERJ720900:ERJ720901 FBF720900:FBF720901 FLB720900:FLB720901 FUX720900:FUX720901 GET720900:GET720901 GOP720900:GOP720901 GYL720900:GYL720901 HIH720900:HIH720901 HSD720900:HSD720901 IBZ720900:IBZ720901 ILV720900:ILV720901 IVR720900:IVR720901 JFN720900:JFN720901 JPJ720900:JPJ720901 JZF720900:JZF720901 KJB720900:KJB720901 KSX720900:KSX720901 LCT720900:LCT720901 LMP720900:LMP720901 LWL720900:LWL720901 MGH720900:MGH720901 MQD720900:MQD720901 MZZ720900:MZZ720901 NJV720900:NJV720901 NTR720900:NTR720901 ODN720900:ODN720901 ONJ720900:ONJ720901 OXF720900:OXF720901 PHB720900:PHB720901 PQX720900:PQX720901 QAT720900:QAT720901 QKP720900:QKP720901 QUL720900:QUL720901 REH720900:REH720901 ROD720900:ROD720901 RXZ720900:RXZ720901 SHV720900:SHV720901 SRR720900:SRR720901 TBN720900:TBN720901 TLJ720900:TLJ720901 TVF720900:TVF720901 UFB720900:UFB720901 UOX720900:UOX720901 UYT720900:UYT720901 VIP720900:VIP720901 VSL720900:VSL720901 WCH720900:WCH720901 WMD720900:WMD720901 WVZ720900:WVZ720901 R786436:R786437 JN786436:JN786437 TJ786436:TJ786437 ADF786436:ADF786437 ANB786436:ANB786437 AWX786436:AWX786437 BGT786436:BGT786437 BQP786436:BQP786437 CAL786436:CAL786437 CKH786436:CKH786437 CUD786436:CUD786437 DDZ786436:DDZ786437 DNV786436:DNV786437 DXR786436:DXR786437 EHN786436:EHN786437 ERJ786436:ERJ786437 FBF786436:FBF786437 FLB786436:FLB786437 FUX786436:FUX786437 GET786436:GET786437 GOP786436:GOP786437 GYL786436:GYL786437 HIH786436:HIH786437 HSD786436:HSD786437 IBZ786436:IBZ786437 ILV786436:ILV786437 IVR786436:IVR786437 JFN786436:JFN786437 JPJ786436:JPJ786437 JZF786436:JZF786437 KJB786436:KJB786437 KSX786436:KSX786437 LCT786436:LCT786437 LMP786436:LMP786437 LWL786436:LWL786437 MGH786436:MGH786437 MQD786436:MQD786437 MZZ786436:MZZ786437 NJV786436:NJV786437 NTR786436:NTR786437 ODN786436:ODN786437 ONJ786436:ONJ786437 OXF786436:OXF786437 PHB786436:PHB786437 PQX786436:PQX786437 QAT786436:QAT786437 QKP786436:QKP786437 QUL786436:QUL786437 REH786436:REH786437 ROD786436:ROD786437 RXZ786436:RXZ786437 SHV786436:SHV786437 SRR786436:SRR786437 TBN786436:TBN786437 TLJ786436:TLJ786437 TVF786436:TVF786437 UFB786436:UFB786437 UOX786436:UOX786437 UYT786436:UYT786437 VIP786436:VIP786437 VSL786436:VSL786437 WCH786436:WCH786437 WMD786436:WMD786437 WVZ786436:WVZ786437 R851972:R851973 JN851972:JN851973 TJ851972:TJ851973 ADF851972:ADF851973 ANB851972:ANB851973 AWX851972:AWX851973 BGT851972:BGT851973 BQP851972:BQP851973 CAL851972:CAL851973 CKH851972:CKH851973 CUD851972:CUD851973 DDZ851972:DDZ851973 DNV851972:DNV851973 DXR851972:DXR851973 EHN851972:EHN851973 ERJ851972:ERJ851973 FBF851972:FBF851973 FLB851972:FLB851973 FUX851972:FUX851973 GET851972:GET851973 GOP851972:GOP851973 GYL851972:GYL851973 HIH851972:HIH851973 HSD851972:HSD851973 IBZ851972:IBZ851973 ILV851972:ILV851973 IVR851972:IVR851973 JFN851972:JFN851973 JPJ851972:JPJ851973 JZF851972:JZF851973 KJB851972:KJB851973 KSX851972:KSX851973 LCT851972:LCT851973 LMP851972:LMP851973 LWL851972:LWL851973 MGH851972:MGH851973 MQD851972:MQD851973 MZZ851972:MZZ851973 NJV851972:NJV851973 NTR851972:NTR851973 ODN851972:ODN851973 ONJ851972:ONJ851973 OXF851972:OXF851973 PHB851972:PHB851973 PQX851972:PQX851973 QAT851972:QAT851973 QKP851972:QKP851973 QUL851972:QUL851973 REH851972:REH851973 ROD851972:ROD851973 RXZ851972:RXZ851973 SHV851972:SHV851973 SRR851972:SRR851973 TBN851972:TBN851973 TLJ851972:TLJ851973 TVF851972:TVF851973 UFB851972:UFB851973 UOX851972:UOX851973 UYT851972:UYT851973 VIP851972:VIP851973 VSL851972:VSL851973 WCH851972:WCH851973 WMD851972:WMD851973 WVZ851972:WVZ851973 R917508:R917509 JN917508:JN917509 TJ917508:TJ917509 ADF917508:ADF917509 ANB917508:ANB917509 AWX917508:AWX917509 BGT917508:BGT917509 BQP917508:BQP917509 CAL917508:CAL917509 CKH917508:CKH917509 CUD917508:CUD917509 DDZ917508:DDZ917509 DNV917508:DNV917509 DXR917508:DXR917509 EHN917508:EHN917509 ERJ917508:ERJ917509 FBF917508:FBF917509 FLB917508:FLB917509 FUX917508:FUX917509 GET917508:GET917509 GOP917508:GOP917509 GYL917508:GYL917509 HIH917508:HIH917509 HSD917508:HSD917509 IBZ917508:IBZ917509 ILV917508:ILV917509 IVR917508:IVR917509 JFN917508:JFN917509 JPJ917508:JPJ917509 JZF917508:JZF917509 KJB917508:KJB917509 KSX917508:KSX917509 LCT917508:LCT917509 LMP917508:LMP917509 LWL917508:LWL917509 MGH917508:MGH917509 MQD917508:MQD917509 MZZ917508:MZZ917509 NJV917508:NJV917509 NTR917508:NTR917509 ODN917508:ODN917509 ONJ917508:ONJ917509 OXF917508:OXF917509 PHB917508:PHB917509 PQX917508:PQX917509 QAT917508:QAT917509 QKP917508:QKP917509 QUL917508:QUL917509 REH917508:REH917509 ROD917508:ROD917509 RXZ917508:RXZ917509 SHV917508:SHV917509 SRR917508:SRR917509 TBN917508:TBN917509 TLJ917508:TLJ917509 TVF917508:TVF917509 UFB917508:UFB917509 UOX917508:UOX917509 UYT917508:UYT917509 VIP917508:VIP917509 VSL917508:VSL917509 WCH917508:WCH917509 WMD917508:WMD917509 WVZ917508:WVZ917509 R983044:R983045 JN983044:JN983045 TJ983044:TJ983045 ADF983044:ADF983045 ANB983044:ANB983045 AWX983044:AWX983045 BGT983044:BGT983045 BQP983044:BQP983045 CAL983044:CAL983045 CKH983044:CKH983045 CUD983044:CUD983045 DDZ983044:DDZ983045 DNV983044:DNV983045 DXR983044:DXR983045 EHN983044:EHN983045 ERJ983044:ERJ983045 FBF983044:FBF983045 FLB983044:FLB983045 FUX983044:FUX983045 GET983044:GET983045 GOP983044:GOP983045 GYL983044:GYL983045 HIH983044:HIH983045 HSD983044:HSD983045 IBZ983044:IBZ983045 ILV983044:ILV983045 IVR983044:IVR983045 JFN983044:JFN983045 JPJ983044:JPJ983045 JZF983044:JZF983045 KJB983044:KJB983045 KSX983044:KSX983045 LCT983044:LCT983045 LMP983044:LMP983045 LWL983044:LWL983045 MGH983044:MGH983045 MQD983044:MQD983045 MZZ983044:MZZ983045 NJV983044:NJV983045 NTR983044:NTR983045 ODN983044:ODN983045 ONJ983044:ONJ983045 OXF983044:OXF983045 PHB983044:PHB983045 PQX983044:PQX983045 QAT983044:QAT983045 QKP983044:QKP983045 QUL983044:QUL983045 REH983044:REH983045 ROD983044:ROD983045 RXZ983044:RXZ983045 SHV983044:SHV983045 SRR983044:SRR983045 TBN983044:TBN983045 TLJ983044:TLJ983045 TVF983044:TVF983045 UFB983044:UFB983045 UOX983044:UOX983045 UYT983044:UYT983045 VIP983044:VIP983045 VSL983044:VSL983045 WCH983044:WCH983045 WMD983044:WMD983045 WVZ983044:WVZ983045 V4:V5 JR4:JR5 TN4:TN5 ADJ4:ADJ5 ANF4:ANF5 AXB4:AXB5 BGX4:BGX5 BQT4:BQT5 CAP4:CAP5 CKL4:CKL5 CUH4:CUH5 DED4:DED5 DNZ4:DNZ5 DXV4:DXV5 EHR4:EHR5 ERN4:ERN5 FBJ4:FBJ5 FLF4:FLF5 FVB4:FVB5 GEX4:GEX5 GOT4:GOT5 GYP4:GYP5 HIL4:HIL5 HSH4:HSH5 ICD4:ICD5 ILZ4:ILZ5 IVV4:IVV5 JFR4:JFR5 JPN4:JPN5 JZJ4:JZJ5 KJF4:KJF5 KTB4:KTB5 LCX4:LCX5 LMT4:LMT5 LWP4:LWP5 MGL4:MGL5 MQH4:MQH5 NAD4:NAD5 NJZ4:NJZ5 NTV4:NTV5 ODR4:ODR5 ONN4:ONN5 OXJ4:OXJ5 PHF4:PHF5 PRB4:PRB5 QAX4:QAX5 QKT4:QKT5 QUP4:QUP5 REL4:REL5 ROH4:ROH5 RYD4:RYD5 SHZ4:SHZ5 SRV4:SRV5 TBR4:TBR5 TLN4:TLN5 TVJ4:TVJ5 UFF4:UFF5 UPB4:UPB5 UYX4:UYX5 VIT4:VIT5 VSP4:VSP5 WCL4:WCL5 WMH4:WMH5 WWD4:WWD5 V65540:V65541 JR65540:JR65541 TN65540:TN65541 ADJ65540:ADJ65541 ANF65540:ANF65541 AXB65540:AXB65541 BGX65540:BGX65541 BQT65540:BQT65541 CAP65540:CAP65541 CKL65540:CKL65541 CUH65540:CUH65541 DED65540:DED65541 DNZ65540:DNZ65541 DXV65540:DXV65541 EHR65540:EHR65541 ERN65540:ERN65541 FBJ65540:FBJ65541 FLF65540:FLF65541 FVB65540:FVB65541 GEX65540:GEX65541 GOT65540:GOT65541 GYP65540:GYP65541 HIL65540:HIL65541 HSH65540:HSH65541 ICD65540:ICD65541 ILZ65540:ILZ65541 IVV65540:IVV65541 JFR65540:JFR65541 JPN65540:JPN65541 JZJ65540:JZJ65541 KJF65540:KJF65541 KTB65540:KTB65541 LCX65540:LCX65541 LMT65540:LMT65541 LWP65540:LWP65541 MGL65540:MGL65541 MQH65540:MQH65541 NAD65540:NAD65541 NJZ65540:NJZ65541 NTV65540:NTV65541 ODR65540:ODR65541 ONN65540:ONN65541 OXJ65540:OXJ65541 PHF65540:PHF65541 PRB65540:PRB65541 QAX65540:QAX65541 QKT65540:QKT65541 QUP65540:QUP65541 REL65540:REL65541 ROH65540:ROH65541 RYD65540:RYD65541 SHZ65540:SHZ65541 SRV65540:SRV65541 TBR65540:TBR65541 TLN65540:TLN65541 TVJ65540:TVJ65541 UFF65540:UFF65541 UPB65540:UPB65541 UYX65540:UYX65541 VIT65540:VIT65541 VSP65540:VSP65541 WCL65540:WCL65541 WMH65540:WMH65541 WWD65540:WWD65541 V131076:V131077 JR131076:JR131077 TN131076:TN131077 ADJ131076:ADJ131077 ANF131076:ANF131077 AXB131076:AXB131077 BGX131076:BGX131077 BQT131076:BQT131077 CAP131076:CAP131077 CKL131076:CKL131077 CUH131076:CUH131077 DED131076:DED131077 DNZ131076:DNZ131077 DXV131076:DXV131077 EHR131076:EHR131077 ERN131076:ERN131077 FBJ131076:FBJ131077 FLF131076:FLF131077 FVB131076:FVB131077 GEX131076:GEX131077 GOT131076:GOT131077 GYP131076:GYP131077 HIL131076:HIL131077 HSH131076:HSH131077 ICD131076:ICD131077 ILZ131076:ILZ131077 IVV131076:IVV131077 JFR131076:JFR131077 JPN131076:JPN131077 JZJ131076:JZJ131077 KJF131076:KJF131077 KTB131076:KTB131077 LCX131076:LCX131077 LMT131076:LMT131077 LWP131076:LWP131077 MGL131076:MGL131077 MQH131076:MQH131077 NAD131076:NAD131077 NJZ131076:NJZ131077 NTV131076:NTV131077 ODR131076:ODR131077 ONN131076:ONN131077 OXJ131076:OXJ131077 PHF131076:PHF131077 PRB131076:PRB131077 QAX131076:QAX131077 QKT131076:QKT131077 QUP131076:QUP131077 REL131076:REL131077 ROH131076:ROH131077 RYD131076:RYD131077 SHZ131076:SHZ131077 SRV131076:SRV131077 TBR131076:TBR131077 TLN131076:TLN131077 TVJ131076:TVJ131077 UFF131076:UFF131077 UPB131076:UPB131077 UYX131076:UYX131077 VIT131076:VIT131077 VSP131076:VSP131077 WCL131076:WCL131077 WMH131076:WMH131077 WWD131076:WWD131077 V196612:V196613 JR196612:JR196613 TN196612:TN196613 ADJ196612:ADJ196613 ANF196612:ANF196613 AXB196612:AXB196613 BGX196612:BGX196613 BQT196612:BQT196613 CAP196612:CAP196613 CKL196612:CKL196613 CUH196612:CUH196613 DED196612:DED196613 DNZ196612:DNZ196613 DXV196612:DXV196613 EHR196612:EHR196613 ERN196612:ERN196613 FBJ196612:FBJ196613 FLF196612:FLF196613 FVB196612:FVB196613 GEX196612:GEX196613 GOT196612:GOT196613 GYP196612:GYP196613 HIL196612:HIL196613 HSH196612:HSH196613 ICD196612:ICD196613 ILZ196612:ILZ196613 IVV196612:IVV196613 JFR196612:JFR196613 JPN196612:JPN196613 JZJ196612:JZJ196613 KJF196612:KJF196613 KTB196612:KTB196613 LCX196612:LCX196613 LMT196612:LMT196613 LWP196612:LWP196613 MGL196612:MGL196613 MQH196612:MQH196613 NAD196612:NAD196613 NJZ196612:NJZ196613 NTV196612:NTV196613 ODR196612:ODR196613 ONN196612:ONN196613 OXJ196612:OXJ196613 PHF196612:PHF196613 PRB196612:PRB196613 QAX196612:QAX196613 QKT196612:QKT196613 QUP196612:QUP196613 REL196612:REL196613 ROH196612:ROH196613 RYD196612:RYD196613 SHZ196612:SHZ196613 SRV196612:SRV196613 TBR196612:TBR196613 TLN196612:TLN196613 TVJ196612:TVJ196613 UFF196612:UFF196613 UPB196612:UPB196613 UYX196612:UYX196613 VIT196612:VIT196613 VSP196612:VSP196613 WCL196612:WCL196613 WMH196612:WMH196613 WWD196612:WWD196613 V262148:V262149 JR262148:JR262149 TN262148:TN262149 ADJ262148:ADJ262149 ANF262148:ANF262149 AXB262148:AXB262149 BGX262148:BGX262149 BQT262148:BQT262149 CAP262148:CAP262149 CKL262148:CKL262149 CUH262148:CUH262149 DED262148:DED262149 DNZ262148:DNZ262149 DXV262148:DXV262149 EHR262148:EHR262149 ERN262148:ERN262149 FBJ262148:FBJ262149 FLF262148:FLF262149 FVB262148:FVB262149 GEX262148:GEX262149 GOT262148:GOT262149 GYP262148:GYP262149 HIL262148:HIL262149 HSH262148:HSH262149 ICD262148:ICD262149 ILZ262148:ILZ262149 IVV262148:IVV262149 JFR262148:JFR262149 JPN262148:JPN262149 JZJ262148:JZJ262149 KJF262148:KJF262149 KTB262148:KTB262149 LCX262148:LCX262149 LMT262148:LMT262149 LWP262148:LWP262149 MGL262148:MGL262149 MQH262148:MQH262149 NAD262148:NAD262149 NJZ262148:NJZ262149 NTV262148:NTV262149 ODR262148:ODR262149 ONN262148:ONN262149 OXJ262148:OXJ262149 PHF262148:PHF262149 PRB262148:PRB262149 QAX262148:QAX262149 QKT262148:QKT262149 QUP262148:QUP262149 REL262148:REL262149 ROH262148:ROH262149 RYD262148:RYD262149 SHZ262148:SHZ262149 SRV262148:SRV262149 TBR262148:TBR262149 TLN262148:TLN262149 TVJ262148:TVJ262149 UFF262148:UFF262149 UPB262148:UPB262149 UYX262148:UYX262149 VIT262148:VIT262149 VSP262148:VSP262149 WCL262148:WCL262149 WMH262148:WMH262149 WWD262148:WWD262149 V327684:V327685 JR327684:JR327685 TN327684:TN327685 ADJ327684:ADJ327685 ANF327684:ANF327685 AXB327684:AXB327685 BGX327684:BGX327685 BQT327684:BQT327685 CAP327684:CAP327685 CKL327684:CKL327685 CUH327684:CUH327685 DED327684:DED327685 DNZ327684:DNZ327685 DXV327684:DXV327685 EHR327684:EHR327685 ERN327684:ERN327685 FBJ327684:FBJ327685 FLF327684:FLF327685 FVB327684:FVB327685 GEX327684:GEX327685 GOT327684:GOT327685 GYP327684:GYP327685 HIL327684:HIL327685 HSH327684:HSH327685 ICD327684:ICD327685 ILZ327684:ILZ327685 IVV327684:IVV327685 JFR327684:JFR327685 JPN327684:JPN327685 JZJ327684:JZJ327685 KJF327684:KJF327685 KTB327684:KTB327685 LCX327684:LCX327685 LMT327684:LMT327685 LWP327684:LWP327685 MGL327684:MGL327685 MQH327684:MQH327685 NAD327684:NAD327685 NJZ327684:NJZ327685 NTV327684:NTV327685 ODR327684:ODR327685 ONN327684:ONN327685 OXJ327684:OXJ327685 PHF327684:PHF327685 PRB327684:PRB327685 QAX327684:QAX327685 QKT327684:QKT327685 QUP327684:QUP327685 REL327684:REL327685 ROH327684:ROH327685 RYD327684:RYD327685 SHZ327684:SHZ327685 SRV327684:SRV327685 TBR327684:TBR327685 TLN327684:TLN327685 TVJ327684:TVJ327685 UFF327684:UFF327685 UPB327684:UPB327685 UYX327684:UYX327685 VIT327684:VIT327685 VSP327684:VSP327685 WCL327684:WCL327685 WMH327684:WMH327685 WWD327684:WWD327685 V393220:V393221 JR393220:JR393221 TN393220:TN393221 ADJ393220:ADJ393221 ANF393220:ANF393221 AXB393220:AXB393221 BGX393220:BGX393221 BQT393220:BQT393221 CAP393220:CAP393221 CKL393220:CKL393221 CUH393220:CUH393221 DED393220:DED393221 DNZ393220:DNZ393221 DXV393220:DXV393221 EHR393220:EHR393221 ERN393220:ERN393221 FBJ393220:FBJ393221 FLF393220:FLF393221 FVB393220:FVB393221 GEX393220:GEX393221 GOT393220:GOT393221 GYP393220:GYP393221 HIL393220:HIL393221 HSH393220:HSH393221 ICD393220:ICD393221 ILZ393220:ILZ393221 IVV393220:IVV393221 JFR393220:JFR393221 JPN393220:JPN393221 JZJ393220:JZJ393221 KJF393220:KJF393221 KTB393220:KTB393221 LCX393220:LCX393221 LMT393220:LMT393221 LWP393220:LWP393221 MGL393220:MGL393221 MQH393220:MQH393221 NAD393220:NAD393221 NJZ393220:NJZ393221 NTV393220:NTV393221 ODR393220:ODR393221 ONN393220:ONN393221 OXJ393220:OXJ393221 PHF393220:PHF393221 PRB393220:PRB393221 QAX393220:QAX393221 QKT393220:QKT393221 QUP393220:QUP393221 REL393220:REL393221 ROH393220:ROH393221 RYD393220:RYD393221 SHZ393220:SHZ393221 SRV393220:SRV393221 TBR393220:TBR393221 TLN393220:TLN393221 TVJ393220:TVJ393221 UFF393220:UFF393221 UPB393220:UPB393221 UYX393220:UYX393221 VIT393220:VIT393221 VSP393220:VSP393221 WCL393220:WCL393221 WMH393220:WMH393221 WWD393220:WWD393221 V458756:V458757 JR458756:JR458757 TN458756:TN458757 ADJ458756:ADJ458757 ANF458756:ANF458757 AXB458756:AXB458757 BGX458756:BGX458757 BQT458756:BQT458757 CAP458756:CAP458757 CKL458756:CKL458757 CUH458756:CUH458757 DED458756:DED458757 DNZ458756:DNZ458757 DXV458756:DXV458757 EHR458756:EHR458757 ERN458756:ERN458757 FBJ458756:FBJ458757 FLF458756:FLF458757 FVB458756:FVB458757 GEX458756:GEX458757 GOT458756:GOT458757 GYP458756:GYP458757 HIL458756:HIL458757 HSH458756:HSH458757 ICD458756:ICD458757 ILZ458756:ILZ458757 IVV458756:IVV458757 JFR458756:JFR458757 JPN458756:JPN458757 JZJ458756:JZJ458757 KJF458756:KJF458757 KTB458756:KTB458757 LCX458756:LCX458757 LMT458756:LMT458757 LWP458756:LWP458757 MGL458756:MGL458757 MQH458756:MQH458757 NAD458756:NAD458757 NJZ458756:NJZ458757 NTV458756:NTV458757 ODR458756:ODR458757 ONN458756:ONN458757 OXJ458756:OXJ458757 PHF458756:PHF458757 PRB458756:PRB458757 QAX458756:QAX458757 QKT458756:QKT458757 QUP458756:QUP458757 REL458756:REL458757 ROH458756:ROH458757 RYD458756:RYD458757 SHZ458756:SHZ458757 SRV458756:SRV458757 TBR458756:TBR458757 TLN458756:TLN458757 TVJ458756:TVJ458757 UFF458756:UFF458757 UPB458756:UPB458757 UYX458756:UYX458757 VIT458756:VIT458757 VSP458756:VSP458757 WCL458756:WCL458757 WMH458756:WMH458757 WWD458756:WWD458757 V524292:V524293 JR524292:JR524293 TN524292:TN524293 ADJ524292:ADJ524293 ANF524292:ANF524293 AXB524292:AXB524293 BGX524292:BGX524293 BQT524292:BQT524293 CAP524292:CAP524293 CKL524292:CKL524293 CUH524292:CUH524293 DED524292:DED524293 DNZ524292:DNZ524293 DXV524292:DXV524293 EHR524292:EHR524293 ERN524292:ERN524293 FBJ524292:FBJ524293 FLF524292:FLF524293 FVB524292:FVB524293 GEX524292:GEX524293 GOT524292:GOT524293 GYP524292:GYP524293 HIL524292:HIL524293 HSH524292:HSH524293 ICD524292:ICD524293 ILZ524292:ILZ524293 IVV524292:IVV524293 JFR524292:JFR524293 JPN524292:JPN524293 JZJ524292:JZJ524293 KJF524292:KJF524293 KTB524292:KTB524293 LCX524292:LCX524293 LMT524292:LMT524293 LWP524292:LWP524293 MGL524292:MGL524293 MQH524292:MQH524293 NAD524292:NAD524293 NJZ524292:NJZ524293 NTV524292:NTV524293 ODR524292:ODR524293 ONN524292:ONN524293 OXJ524292:OXJ524293 PHF524292:PHF524293 PRB524292:PRB524293 QAX524292:QAX524293 QKT524292:QKT524293 QUP524292:QUP524293 REL524292:REL524293 ROH524292:ROH524293 RYD524292:RYD524293 SHZ524292:SHZ524293 SRV524292:SRV524293 TBR524292:TBR524293 TLN524292:TLN524293 TVJ524292:TVJ524293 UFF524292:UFF524293 UPB524292:UPB524293 UYX524292:UYX524293 VIT524292:VIT524293 VSP524292:VSP524293 WCL524292:WCL524293 WMH524292:WMH524293 WWD524292:WWD524293 V589828:V589829 JR589828:JR589829 TN589828:TN589829 ADJ589828:ADJ589829 ANF589828:ANF589829 AXB589828:AXB589829 BGX589828:BGX589829 BQT589828:BQT589829 CAP589828:CAP589829 CKL589828:CKL589829 CUH589828:CUH589829 DED589828:DED589829 DNZ589828:DNZ589829 DXV589828:DXV589829 EHR589828:EHR589829 ERN589828:ERN589829 FBJ589828:FBJ589829 FLF589828:FLF589829 FVB589828:FVB589829 GEX589828:GEX589829 GOT589828:GOT589829 GYP589828:GYP589829 HIL589828:HIL589829 HSH589828:HSH589829 ICD589828:ICD589829 ILZ589828:ILZ589829 IVV589828:IVV589829 JFR589828:JFR589829 JPN589828:JPN589829 JZJ589828:JZJ589829 KJF589828:KJF589829 KTB589828:KTB589829 LCX589828:LCX589829 LMT589828:LMT589829 LWP589828:LWP589829 MGL589828:MGL589829 MQH589828:MQH589829 NAD589828:NAD589829 NJZ589828:NJZ589829 NTV589828:NTV589829 ODR589828:ODR589829 ONN589828:ONN589829 OXJ589828:OXJ589829 PHF589828:PHF589829 PRB589828:PRB589829 QAX589828:QAX589829 QKT589828:QKT589829 QUP589828:QUP589829 REL589828:REL589829 ROH589828:ROH589829 RYD589828:RYD589829 SHZ589828:SHZ589829 SRV589828:SRV589829 TBR589828:TBR589829 TLN589828:TLN589829 TVJ589828:TVJ589829 UFF589828:UFF589829 UPB589828:UPB589829 UYX589828:UYX589829 VIT589828:VIT589829 VSP589828:VSP589829 WCL589828:WCL589829 WMH589828:WMH589829 WWD589828:WWD589829 V655364:V655365 JR655364:JR655365 TN655364:TN655365 ADJ655364:ADJ655365 ANF655364:ANF655365 AXB655364:AXB655365 BGX655364:BGX655365 BQT655364:BQT655365 CAP655364:CAP655365 CKL655364:CKL655365 CUH655364:CUH655365 DED655364:DED655365 DNZ655364:DNZ655365 DXV655364:DXV655365 EHR655364:EHR655365 ERN655364:ERN655365 FBJ655364:FBJ655365 FLF655364:FLF655365 FVB655364:FVB655365 GEX655364:GEX655365 GOT655364:GOT655365 GYP655364:GYP655365 HIL655364:HIL655365 HSH655364:HSH655365 ICD655364:ICD655365 ILZ655364:ILZ655365 IVV655364:IVV655365 JFR655364:JFR655365 JPN655364:JPN655365 JZJ655364:JZJ655365 KJF655364:KJF655365 KTB655364:KTB655365 LCX655364:LCX655365 LMT655364:LMT655365 LWP655364:LWP655365 MGL655364:MGL655365 MQH655364:MQH655365 NAD655364:NAD655365 NJZ655364:NJZ655365 NTV655364:NTV655365 ODR655364:ODR655365 ONN655364:ONN655365 OXJ655364:OXJ655365 PHF655364:PHF655365 PRB655364:PRB655365 QAX655364:QAX655365 QKT655364:QKT655365 QUP655364:QUP655365 REL655364:REL655365 ROH655364:ROH655365 RYD655364:RYD655365 SHZ655364:SHZ655365 SRV655364:SRV655365 TBR655364:TBR655365 TLN655364:TLN655365 TVJ655364:TVJ655365 UFF655364:UFF655365 UPB655364:UPB655365 UYX655364:UYX655365 VIT655364:VIT655365 VSP655364:VSP655365 WCL655364:WCL655365 WMH655364:WMH655365 WWD655364:WWD655365 V720900:V720901 JR720900:JR720901 TN720900:TN720901 ADJ720900:ADJ720901 ANF720900:ANF720901 AXB720900:AXB720901 BGX720900:BGX720901 BQT720900:BQT720901 CAP720900:CAP720901 CKL720900:CKL720901 CUH720900:CUH720901 DED720900:DED720901 DNZ720900:DNZ720901 DXV720900:DXV720901 EHR720900:EHR720901 ERN720900:ERN720901 FBJ720900:FBJ720901 FLF720900:FLF720901 FVB720900:FVB720901 GEX720900:GEX720901 GOT720900:GOT720901 GYP720900:GYP720901 HIL720900:HIL720901 HSH720900:HSH720901 ICD720900:ICD720901 ILZ720900:ILZ720901 IVV720900:IVV720901 JFR720900:JFR720901 JPN720900:JPN720901 JZJ720900:JZJ720901 KJF720900:KJF720901 KTB720900:KTB720901 LCX720900:LCX720901 LMT720900:LMT720901 LWP720900:LWP720901 MGL720900:MGL720901 MQH720900:MQH720901 NAD720900:NAD720901 NJZ720900:NJZ720901 NTV720900:NTV720901 ODR720900:ODR720901 ONN720900:ONN720901 OXJ720900:OXJ720901 PHF720900:PHF720901 PRB720900:PRB720901 QAX720900:QAX720901 QKT720900:QKT720901 QUP720900:QUP720901 REL720900:REL720901 ROH720900:ROH720901 RYD720900:RYD720901 SHZ720900:SHZ720901 SRV720900:SRV720901 TBR720900:TBR720901 TLN720900:TLN720901 TVJ720900:TVJ720901 UFF720900:UFF720901 UPB720900:UPB720901 UYX720900:UYX720901 VIT720900:VIT720901 VSP720900:VSP720901 WCL720900:WCL720901 WMH720900:WMH720901 WWD720900:WWD720901 V786436:V786437 JR786436:JR786437 TN786436:TN786437 ADJ786436:ADJ786437 ANF786436:ANF786437 AXB786436:AXB786437 BGX786436:BGX786437 BQT786436:BQT786437 CAP786436:CAP786437 CKL786436:CKL786437 CUH786436:CUH786437 DED786436:DED786437 DNZ786436:DNZ786437 DXV786436:DXV786437 EHR786436:EHR786437 ERN786436:ERN786437 FBJ786436:FBJ786437 FLF786436:FLF786437 FVB786436:FVB786437 GEX786436:GEX786437 GOT786436:GOT786437 GYP786436:GYP786437 HIL786436:HIL786437 HSH786436:HSH786437 ICD786436:ICD786437 ILZ786436:ILZ786437 IVV786436:IVV786437 JFR786436:JFR786437 JPN786436:JPN786437 JZJ786436:JZJ786437 KJF786436:KJF786437 KTB786436:KTB786437 LCX786436:LCX786437 LMT786436:LMT786437 LWP786436:LWP786437 MGL786436:MGL786437 MQH786436:MQH786437 NAD786436:NAD786437 NJZ786436:NJZ786437 NTV786436:NTV786437 ODR786436:ODR786437 ONN786436:ONN786437 OXJ786436:OXJ786437 PHF786436:PHF786437 PRB786436:PRB786437 QAX786436:QAX786437 QKT786436:QKT786437 QUP786436:QUP786437 REL786436:REL786437 ROH786436:ROH786437 RYD786436:RYD786437 SHZ786436:SHZ786437 SRV786436:SRV786437 TBR786436:TBR786437 TLN786436:TLN786437 TVJ786436:TVJ786437 UFF786436:UFF786437 UPB786436:UPB786437 UYX786436:UYX786437 VIT786436:VIT786437 VSP786436:VSP786437 WCL786436:WCL786437 WMH786436:WMH786437 WWD786436:WWD786437 V851972:V851973 JR851972:JR851973 TN851972:TN851973 ADJ851972:ADJ851973 ANF851972:ANF851973 AXB851972:AXB851973 BGX851972:BGX851973 BQT851972:BQT851973 CAP851972:CAP851973 CKL851972:CKL851973 CUH851972:CUH851973 DED851972:DED851973 DNZ851972:DNZ851973 DXV851972:DXV851973 EHR851972:EHR851973 ERN851972:ERN851973 FBJ851972:FBJ851973 FLF851972:FLF851973 FVB851972:FVB851973 GEX851972:GEX851973 GOT851972:GOT851973 GYP851972:GYP851973 HIL851972:HIL851973 HSH851972:HSH851973 ICD851972:ICD851973 ILZ851972:ILZ851973 IVV851972:IVV851973 JFR851972:JFR851973 JPN851972:JPN851973 JZJ851972:JZJ851973 KJF851972:KJF851973 KTB851972:KTB851973 LCX851972:LCX851973 LMT851972:LMT851973 LWP851972:LWP851973 MGL851972:MGL851973 MQH851972:MQH851973 NAD851972:NAD851973 NJZ851972:NJZ851973 NTV851972:NTV851973 ODR851972:ODR851973 ONN851972:ONN851973 OXJ851972:OXJ851973 PHF851972:PHF851973 PRB851972:PRB851973 QAX851972:QAX851973 QKT851972:QKT851973 QUP851972:QUP851973 REL851972:REL851973 ROH851972:ROH851973 RYD851972:RYD851973 SHZ851972:SHZ851973 SRV851972:SRV851973 TBR851972:TBR851973 TLN851972:TLN851973 TVJ851972:TVJ851973 UFF851972:UFF851973 UPB851972:UPB851973 UYX851972:UYX851973 VIT851972:VIT851973 VSP851972:VSP851973 WCL851972:WCL851973 WMH851972:WMH851973 WWD851972:WWD851973 V917508:V917509 JR917508:JR917509 TN917508:TN917509 ADJ917508:ADJ917509 ANF917508:ANF917509 AXB917508:AXB917509 BGX917508:BGX917509 BQT917508:BQT917509 CAP917508:CAP917509 CKL917508:CKL917509 CUH917508:CUH917509 DED917508:DED917509 DNZ917508:DNZ917509 DXV917508:DXV917509 EHR917508:EHR917509 ERN917508:ERN917509 FBJ917508:FBJ917509 FLF917508:FLF917509 FVB917508:FVB917509 GEX917508:GEX917509 GOT917508:GOT917509 GYP917508:GYP917509 HIL917508:HIL917509 HSH917508:HSH917509 ICD917508:ICD917509 ILZ917508:ILZ917509 IVV917508:IVV917509 JFR917508:JFR917509 JPN917508:JPN917509 JZJ917508:JZJ917509 KJF917508:KJF917509 KTB917508:KTB917509 LCX917508:LCX917509 LMT917508:LMT917509 LWP917508:LWP917509 MGL917508:MGL917509 MQH917508:MQH917509 NAD917508:NAD917509 NJZ917508:NJZ917509 NTV917508:NTV917509 ODR917508:ODR917509 ONN917508:ONN917509 OXJ917508:OXJ917509 PHF917508:PHF917509 PRB917508:PRB917509 QAX917508:QAX917509 QKT917508:QKT917509 QUP917508:QUP917509 REL917508:REL917509 ROH917508:ROH917509 RYD917508:RYD917509 SHZ917508:SHZ917509 SRV917508:SRV917509 TBR917508:TBR917509 TLN917508:TLN917509 TVJ917508:TVJ917509 UFF917508:UFF917509 UPB917508:UPB917509 UYX917508:UYX917509 VIT917508:VIT917509 VSP917508:VSP917509 WCL917508:WCL917509 WMH917508:WMH917509 WWD917508:WWD917509 V983044:V983045 JR983044:JR983045 TN983044:TN983045 ADJ983044:ADJ983045 ANF983044:ANF983045 AXB983044:AXB983045 BGX983044:BGX983045 BQT983044:BQT983045 CAP983044:CAP983045 CKL983044:CKL983045 CUH983044:CUH983045 DED983044:DED983045 DNZ983044:DNZ983045 DXV983044:DXV983045 EHR983044:EHR983045 ERN983044:ERN983045 FBJ983044:FBJ983045 FLF983044:FLF983045 FVB983044:FVB983045 GEX983044:GEX983045 GOT983044:GOT983045 GYP983044:GYP983045 HIL983044:HIL983045 HSH983044:HSH983045 ICD983044:ICD983045 ILZ983044:ILZ983045 IVV983044:IVV983045 JFR983044:JFR983045 JPN983044:JPN983045 JZJ983044:JZJ983045 KJF983044:KJF983045 KTB983044:KTB983045 LCX983044:LCX983045 LMT983044:LMT983045 LWP983044:LWP983045 MGL983044:MGL983045 MQH983044:MQH983045 NAD983044:NAD983045 NJZ983044:NJZ983045 NTV983044:NTV983045 ODR983044:ODR983045 ONN983044:ONN983045 OXJ983044:OXJ983045 PHF983044:PHF983045 PRB983044:PRB983045 QAX983044:QAX983045 QKT983044:QKT983045 QUP983044:QUP983045 REL983044:REL983045 ROH983044:ROH983045 RYD983044:RYD983045 SHZ983044:SHZ983045 SRV983044:SRV983045 TBR983044:TBR983045 TLN983044:TLN983045 TVJ983044:TVJ983045 UFF983044:UFF983045 UPB983044:UPB983045 UYX983044:UYX983045 VIT983044:VIT983045 VSP983044:VSP983045 WCL983044:WCL983045 WMH983044:WMH983045 WWD983044:WWD983045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U6 JQ6 TM6 ADI6 ANE6 AXA6 BGW6 BQS6 CAO6 CKK6 CUG6 DEC6 DNY6 DXU6 EHQ6 ERM6 FBI6 FLE6 FVA6 GEW6 GOS6 GYO6 HIK6 HSG6 ICC6 ILY6 IVU6 JFQ6 JPM6 JZI6 KJE6 KTA6 LCW6 LMS6 LWO6 MGK6 MQG6 NAC6 NJY6 NTU6 ODQ6 ONM6 OXI6 PHE6 PRA6 QAW6 QKS6 QUO6 REK6 ROG6 RYC6 SHY6 SRU6 TBQ6 TLM6 TVI6 UFE6 UPA6 UYW6 VIS6 VSO6 WCK6 WMG6 WWC6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WWC983046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H6:H8 JD6:JD8 SZ6:SZ8 ACV6:ACV8 AMR6:AMR8 AWN6:AWN8 BGJ6:BGJ8 BQF6:BQF8 CAB6:CAB8 CJX6:CJX8 CTT6:CTT8 DDP6:DDP8 DNL6:DNL8 DXH6:DXH8 EHD6:EHD8 EQZ6:EQZ8 FAV6:FAV8 FKR6:FKR8 FUN6:FUN8 GEJ6:GEJ8 GOF6:GOF8 GYB6:GYB8 HHX6:HHX8 HRT6:HRT8 IBP6:IBP8 ILL6:ILL8 IVH6:IVH8 JFD6:JFD8 JOZ6:JOZ8 JYV6:JYV8 KIR6:KIR8 KSN6:KSN8 LCJ6:LCJ8 LMF6:LMF8 LWB6:LWB8 MFX6:MFX8 MPT6:MPT8 MZP6:MZP8 NJL6:NJL8 NTH6:NTH8 ODD6:ODD8 OMZ6:OMZ8 OWV6:OWV8 PGR6:PGR8 PQN6:PQN8 QAJ6:QAJ8 QKF6:QKF8 QUB6:QUB8 RDX6:RDX8 RNT6:RNT8 RXP6:RXP8 SHL6:SHL8 SRH6:SRH8 TBD6:TBD8 TKZ6:TKZ8 TUV6:TUV8 UER6:UER8 UON6:UON8 UYJ6:UYJ8 VIF6:VIF8 VSB6:VSB8 WBX6:WBX8 WLT6:WLT8 WVP6:WVP8 H65542:H65544 JD65542:JD65544 SZ65542:SZ65544 ACV65542:ACV65544 AMR65542:AMR65544 AWN65542:AWN65544 BGJ65542:BGJ65544 BQF65542:BQF65544 CAB65542:CAB65544 CJX65542:CJX65544 CTT65542:CTT65544 DDP65542:DDP65544 DNL65542:DNL65544 DXH65542:DXH65544 EHD65542:EHD65544 EQZ65542:EQZ65544 FAV65542:FAV65544 FKR65542:FKR65544 FUN65542:FUN65544 GEJ65542:GEJ65544 GOF65542:GOF65544 GYB65542:GYB65544 HHX65542:HHX65544 HRT65542:HRT65544 IBP65542:IBP65544 ILL65542:ILL65544 IVH65542:IVH65544 JFD65542:JFD65544 JOZ65542:JOZ65544 JYV65542:JYV65544 KIR65542:KIR65544 KSN65542:KSN65544 LCJ65542:LCJ65544 LMF65542:LMF65544 LWB65542:LWB65544 MFX65542:MFX65544 MPT65542:MPT65544 MZP65542:MZP65544 NJL65542:NJL65544 NTH65542:NTH65544 ODD65542:ODD65544 OMZ65542:OMZ65544 OWV65542:OWV65544 PGR65542:PGR65544 PQN65542:PQN65544 QAJ65542:QAJ65544 QKF65542:QKF65544 QUB65542:QUB65544 RDX65542:RDX65544 RNT65542:RNT65544 RXP65542:RXP65544 SHL65542:SHL65544 SRH65542:SRH65544 TBD65542:TBD65544 TKZ65542:TKZ65544 TUV65542:TUV65544 UER65542:UER65544 UON65542:UON65544 UYJ65542:UYJ65544 VIF65542:VIF65544 VSB65542:VSB65544 WBX65542:WBX65544 WLT65542:WLT65544 WVP65542:WVP65544 H131078:H131080 JD131078:JD131080 SZ131078:SZ131080 ACV131078:ACV131080 AMR131078:AMR131080 AWN131078:AWN131080 BGJ131078:BGJ131080 BQF131078:BQF131080 CAB131078:CAB131080 CJX131078:CJX131080 CTT131078:CTT131080 DDP131078:DDP131080 DNL131078:DNL131080 DXH131078:DXH131080 EHD131078:EHD131080 EQZ131078:EQZ131080 FAV131078:FAV131080 FKR131078:FKR131080 FUN131078:FUN131080 GEJ131078:GEJ131080 GOF131078:GOF131080 GYB131078:GYB131080 HHX131078:HHX131080 HRT131078:HRT131080 IBP131078:IBP131080 ILL131078:ILL131080 IVH131078:IVH131080 JFD131078:JFD131080 JOZ131078:JOZ131080 JYV131078:JYV131080 KIR131078:KIR131080 KSN131078:KSN131080 LCJ131078:LCJ131080 LMF131078:LMF131080 LWB131078:LWB131080 MFX131078:MFX131080 MPT131078:MPT131080 MZP131078:MZP131080 NJL131078:NJL131080 NTH131078:NTH131080 ODD131078:ODD131080 OMZ131078:OMZ131080 OWV131078:OWV131080 PGR131078:PGR131080 PQN131078:PQN131080 QAJ131078:QAJ131080 QKF131078:QKF131080 QUB131078:QUB131080 RDX131078:RDX131080 RNT131078:RNT131080 RXP131078:RXP131080 SHL131078:SHL131080 SRH131078:SRH131080 TBD131078:TBD131080 TKZ131078:TKZ131080 TUV131078:TUV131080 UER131078:UER131080 UON131078:UON131080 UYJ131078:UYJ131080 VIF131078:VIF131080 VSB131078:VSB131080 WBX131078:WBX131080 WLT131078:WLT131080 WVP131078:WVP131080 H196614:H196616 JD196614:JD196616 SZ196614:SZ196616 ACV196614:ACV196616 AMR196614:AMR196616 AWN196614:AWN196616 BGJ196614:BGJ196616 BQF196614:BQF196616 CAB196614:CAB196616 CJX196614:CJX196616 CTT196614:CTT196616 DDP196614:DDP196616 DNL196614:DNL196616 DXH196614:DXH196616 EHD196614:EHD196616 EQZ196614:EQZ196616 FAV196614:FAV196616 FKR196614:FKR196616 FUN196614:FUN196616 GEJ196614:GEJ196616 GOF196614:GOF196616 GYB196614:GYB196616 HHX196614:HHX196616 HRT196614:HRT196616 IBP196614:IBP196616 ILL196614:ILL196616 IVH196614:IVH196616 JFD196614:JFD196616 JOZ196614:JOZ196616 JYV196614:JYV196616 KIR196614:KIR196616 KSN196614:KSN196616 LCJ196614:LCJ196616 LMF196614:LMF196616 LWB196614:LWB196616 MFX196614:MFX196616 MPT196614:MPT196616 MZP196614:MZP196616 NJL196614:NJL196616 NTH196614:NTH196616 ODD196614:ODD196616 OMZ196614:OMZ196616 OWV196614:OWV196616 PGR196614:PGR196616 PQN196614:PQN196616 QAJ196614:QAJ196616 QKF196614:QKF196616 QUB196614:QUB196616 RDX196614:RDX196616 RNT196614:RNT196616 RXP196614:RXP196616 SHL196614:SHL196616 SRH196614:SRH196616 TBD196614:TBD196616 TKZ196614:TKZ196616 TUV196614:TUV196616 UER196614:UER196616 UON196614:UON196616 UYJ196614:UYJ196616 VIF196614:VIF196616 VSB196614:VSB196616 WBX196614:WBX196616 WLT196614:WLT196616 WVP196614:WVP196616 H262150:H262152 JD262150:JD262152 SZ262150:SZ262152 ACV262150:ACV262152 AMR262150:AMR262152 AWN262150:AWN262152 BGJ262150:BGJ262152 BQF262150:BQF262152 CAB262150:CAB262152 CJX262150:CJX262152 CTT262150:CTT262152 DDP262150:DDP262152 DNL262150:DNL262152 DXH262150:DXH262152 EHD262150:EHD262152 EQZ262150:EQZ262152 FAV262150:FAV262152 FKR262150:FKR262152 FUN262150:FUN262152 GEJ262150:GEJ262152 GOF262150:GOF262152 GYB262150:GYB262152 HHX262150:HHX262152 HRT262150:HRT262152 IBP262150:IBP262152 ILL262150:ILL262152 IVH262150:IVH262152 JFD262150:JFD262152 JOZ262150:JOZ262152 JYV262150:JYV262152 KIR262150:KIR262152 KSN262150:KSN262152 LCJ262150:LCJ262152 LMF262150:LMF262152 LWB262150:LWB262152 MFX262150:MFX262152 MPT262150:MPT262152 MZP262150:MZP262152 NJL262150:NJL262152 NTH262150:NTH262152 ODD262150:ODD262152 OMZ262150:OMZ262152 OWV262150:OWV262152 PGR262150:PGR262152 PQN262150:PQN262152 QAJ262150:QAJ262152 QKF262150:QKF262152 QUB262150:QUB262152 RDX262150:RDX262152 RNT262150:RNT262152 RXP262150:RXP262152 SHL262150:SHL262152 SRH262150:SRH262152 TBD262150:TBD262152 TKZ262150:TKZ262152 TUV262150:TUV262152 UER262150:UER262152 UON262150:UON262152 UYJ262150:UYJ262152 VIF262150:VIF262152 VSB262150:VSB262152 WBX262150:WBX262152 WLT262150:WLT262152 WVP262150:WVP262152 H327686:H327688 JD327686:JD327688 SZ327686:SZ327688 ACV327686:ACV327688 AMR327686:AMR327688 AWN327686:AWN327688 BGJ327686:BGJ327688 BQF327686:BQF327688 CAB327686:CAB327688 CJX327686:CJX327688 CTT327686:CTT327688 DDP327686:DDP327688 DNL327686:DNL327688 DXH327686:DXH327688 EHD327686:EHD327688 EQZ327686:EQZ327688 FAV327686:FAV327688 FKR327686:FKR327688 FUN327686:FUN327688 GEJ327686:GEJ327688 GOF327686:GOF327688 GYB327686:GYB327688 HHX327686:HHX327688 HRT327686:HRT327688 IBP327686:IBP327688 ILL327686:ILL327688 IVH327686:IVH327688 JFD327686:JFD327688 JOZ327686:JOZ327688 JYV327686:JYV327688 KIR327686:KIR327688 KSN327686:KSN327688 LCJ327686:LCJ327688 LMF327686:LMF327688 LWB327686:LWB327688 MFX327686:MFX327688 MPT327686:MPT327688 MZP327686:MZP327688 NJL327686:NJL327688 NTH327686:NTH327688 ODD327686:ODD327688 OMZ327686:OMZ327688 OWV327686:OWV327688 PGR327686:PGR327688 PQN327686:PQN327688 QAJ327686:QAJ327688 QKF327686:QKF327688 QUB327686:QUB327688 RDX327686:RDX327688 RNT327686:RNT327688 RXP327686:RXP327688 SHL327686:SHL327688 SRH327686:SRH327688 TBD327686:TBD327688 TKZ327686:TKZ327688 TUV327686:TUV327688 UER327686:UER327688 UON327686:UON327688 UYJ327686:UYJ327688 VIF327686:VIF327688 VSB327686:VSB327688 WBX327686:WBX327688 WLT327686:WLT327688 WVP327686:WVP327688 H393222:H393224 JD393222:JD393224 SZ393222:SZ393224 ACV393222:ACV393224 AMR393222:AMR393224 AWN393222:AWN393224 BGJ393222:BGJ393224 BQF393222:BQF393224 CAB393222:CAB393224 CJX393222:CJX393224 CTT393222:CTT393224 DDP393222:DDP393224 DNL393222:DNL393224 DXH393222:DXH393224 EHD393222:EHD393224 EQZ393222:EQZ393224 FAV393222:FAV393224 FKR393222:FKR393224 FUN393222:FUN393224 GEJ393222:GEJ393224 GOF393222:GOF393224 GYB393222:GYB393224 HHX393222:HHX393224 HRT393222:HRT393224 IBP393222:IBP393224 ILL393222:ILL393224 IVH393222:IVH393224 JFD393222:JFD393224 JOZ393222:JOZ393224 JYV393222:JYV393224 KIR393222:KIR393224 KSN393222:KSN393224 LCJ393222:LCJ393224 LMF393222:LMF393224 LWB393222:LWB393224 MFX393222:MFX393224 MPT393222:MPT393224 MZP393222:MZP393224 NJL393222:NJL393224 NTH393222:NTH393224 ODD393222:ODD393224 OMZ393222:OMZ393224 OWV393222:OWV393224 PGR393222:PGR393224 PQN393222:PQN393224 QAJ393222:QAJ393224 QKF393222:QKF393224 QUB393222:QUB393224 RDX393222:RDX393224 RNT393222:RNT393224 RXP393222:RXP393224 SHL393222:SHL393224 SRH393222:SRH393224 TBD393222:TBD393224 TKZ393222:TKZ393224 TUV393222:TUV393224 UER393222:UER393224 UON393222:UON393224 UYJ393222:UYJ393224 VIF393222:VIF393224 VSB393222:VSB393224 WBX393222:WBX393224 WLT393222:WLT393224 WVP393222:WVP393224 H458758:H458760 JD458758:JD458760 SZ458758:SZ458760 ACV458758:ACV458760 AMR458758:AMR458760 AWN458758:AWN458760 BGJ458758:BGJ458760 BQF458758:BQF458760 CAB458758:CAB458760 CJX458758:CJX458760 CTT458758:CTT458760 DDP458758:DDP458760 DNL458758:DNL458760 DXH458758:DXH458760 EHD458758:EHD458760 EQZ458758:EQZ458760 FAV458758:FAV458760 FKR458758:FKR458760 FUN458758:FUN458760 GEJ458758:GEJ458760 GOF458758:GOF458760 GYB458758:GYB458760 HHX458758:HHX458760 HRT458758:HRT458760 IBP458758:IBP458760 ILL458758:ILL458760 IVH458758:IVH458760 JFD458758:JFD458760 JOZ458758:JOZ458760 JYV458758:JYV458760 KIR458758:KIR458760 KSN458758:KSN458760 LCJ458758:LCJ458760 LMF458758:LMF458760 LWB458758:LWB458760 MFX458758:MFX458760 MPT458758:MPT458760 MZP458758:MZP458760 NJL458758:NJL458760 NTH458758:NTH458760 ODD458758:ODD458760 OMZ458758:OMZ458760 OWV458758:OWV458760 PGR458758:PGR458760 PQN458758:PQN458760 QAJ458758:QAJ458760 QKF458758:QKF458760 QUB458758:QUB458760 RDX458758:RDX458760 RNT458758:RNT458760 RXP458758:RXP458760 SHL458758:SHL458760 SRH458758:SRH458760 TBD458758:TBD458760 TKZ458758:TKZ458760 TUV458758:TUV458760 UER458758:UER458760 UON458758:UON458760 UYJ458758:UYJ458760 VIF458758:VIF458760 VSB458758:VSB458760 WBX458758:WBX458760 WLT458758:WLT458760 WVP458758:WVP458760 H524294:H524296 JD524294:JD524296 SZ524294:SZ524296 ACV524294:ACV524296 AMR524294:AMR524296 AWN524294:AWN524296 BGJ524294:BGJ524296 BQF524294:BQF524296 CAB524294:CAB524296 CJX524294:CJX524296 CTT524294:CTT524296 DDP524294:DDP524296 DNL524294:DNL524296 DXH524294:DXH524296 EHD524294:EHD524296 EQZ524294:EQZ524296 FAV524294:FAV524296 FKR524294:FKR524296 FUN524294:FUN524296 GEJ524294:GEJ524296 GOF524294:GOF524296 GYB524294:GYB524296 HHX524294:HHX524296 HRT524294:HRT524296 IBP524294:IBP524296 ILL524294:ILL524296 IVH524294:IVH524296 JFD524294:JFD524296 JOZ524294:JOZ524296 JYV524294:JYV524296 KIR524294:KIR524296 KSN524294:KSN524296 LCJ524294:LCJ524296 LMF524294:LMF524296 LWB524294:LWB524296 MFX524294:MFX524296 MPT524294:MPT524296 MZP524294:MZP524296 NJL524294:NJL524296 NTH524294:NTH524296 ODD524294:ODD524296 OMZ524294:OMZ524296 OWV524294:OWV524296 PGR524294:PGR524296 PQN524294:PQN524296 QAJ524294:QAJ524296 QKF524294:QKF524296 QUB524294:QUB524296 RDX524294:RDX524296 RNT524294:RNT524296 RXP524294:RXP524296 SHL524294:SHL524296 SRH524294:SRH524296 TBD524294:TBD524296 TKZ524294:TKZ524296 TUV524294:TUV524296 UER524294:UER524296 UON524294:UON524296 UYJ524294:UYJ524296 VIF524294:VIF524296 VSB524294:VSB524296 WBX524294:WBX524296 WLT524294:WLT524296 WVP524294:WVP524296 H589830:H589832 JD589830:JD589832 SZ589830:SZ589832 ACV589830:ACV589832 AMR589830:AMR589832 AWN589830:AWN589832 BGJ589830:BGJ589832 BQF589830:BQF589832 CAB589830:CAB589832 CJX589830:CJX589832 CTT589830:CTT589832 DDP589830:DDP589832 DNL589830:DNL589832 DXH589830:DXH589832 EHD589830:EHD589832 EQZ589830:EQZ589832 FAV589830:FAV589832 FKR589830:FKR589832 FUN589830:FUN589832 GEJ589830:GEJ589832 GOF589830:GOF589832 GYB589830:GYB589832 HHX589830:HHX589832 HRT589830:HRT589832 IBP589830:IBP589832 ILL589830:ILL589832 IVH589830:IVH589832 JFD589830:JFD589832 JOZ589830:JOZ589832 JYV589830:JYV589832 KIR589830:KIR589832 KSN589830:KSN589832 LCJ589830:LCJ589832 LMF589830:LMF589832 LWB589830:LWB589832 MFX589830:MFX589832 MPT589830:MPT589832 MZP589830:MZP589832 NJL589830:NJL589832 NTH589830:NTH589832 ODD589830:ODD589832 OMZ589830:OMZ589832 OWV589830:OWV589832 PGR589830:PGR589832 PQN589830:PQN589832 QAJ589830:QAJ589832 QKF589830:QKF589832 QUB589830:QUB589832 RDX589830:RDX589832 RNT589830:RNT589832 RXP589830:RXP589832 SHL589830:SHL589832 SRH589830:SRH589832 TBD589830:TBD589832 TKZ589830:TKZ589832 TUV589830:TUV589832 UER589830:UER589832 UON589830:UON589832 UYJ589830:UYJ589832 VIF589830:VIF589832 VSB589830:VSB589832 WBX589830:WBX589832 WLT589830:WLT589832 WVP589830:WVP589832 H655366:H655368 JD655366:JD655368 SZ655366:SZ655368 ACV655366:ACV655368 AMR655366:AMR655368 AWN655366:AWN655368 BGJ655366:BGJ655368 BQF655366:BQF655368 CAB655366:CAB655368 CJX655366:CJX655368 CTT655366:CTT655368 DDP655366:DDP655368 DNL655366:DNL655368 DXH655366:DXH655368 EHD655366:EHD655368 EQZ655366:EQZ655368 FAV655366:FAV655368 FKR655366:FKR655368 FUN655366:FUN655368 GEJ655366:GEJ655368 GOF655366:GOF655368 GYB655366:GYB655368 HHX655366:HHX655368 HRT655366:HRT655368 IBP655366:IBP655368 ILL655366:ILL655368 IVH655366:IVH655368 JFD655366:JFD655368 JOZ655366:JOZ655368 JYV655366:JYV655368 KIR655366:KIR655368 KSN655366:KSN655368 LCJ655366:LCJ655368 LMF655366:LMF655368 LWB655366:LWB655368 MFX655366:MFX655368 MPT655366:MPT655368 MZP655366:MZP655368 NJL655366:NJL655368 NTH655366:NTH655368 ODD655366:ODD655368 OMZ655366:OMZ655368 OWV655366:OWV655368 PGR655366:PGR655368 PQN655366:PQN655368 QAJ655366:QAJ655368 QKF655366:QKF655368 QUB655366:QUB655368 RDX655366:RDX655368 RNT655366:RNT655368 RXP655366:RXP655368 SHL655366:SHL655368 SRH655366:SRH655368 TBD655366:TBD655368 TKZ655366:TKZ655368 TUV655366:TUV655368 UER655366:UER655368 UON655366:UON655368 UYJ655366:UYJ655368 VIF655366:VIF655368 VSB655366:VSB655368 WBX655366:WBX655368 WLT655366:WLT655368 WVP655366:WVP655368 H720902:H720904 JD720902:JD720904 SZ720902:SZ720904 ACV720902:ACV720904 AMR720902:AMR720904 AWN720902:AWN720904 BGJ720902:BGJ720904 BQF720902:BQF720904 CAB720902:CAB720904 CJX720902:CJX720904 CTT720902:CTT720904 DDP720902:DDP720904 DNL720902:DNL720904 DXH720902:DXH720904 EHD720902:EHD720904 EQZ720902:EQZ720904 FAV720902:FAV720904 FKR720902:FKR720904 FUN720902:FUN720904 GEJ720902:GEJ720904 GOF720902:GOF720904 GYB720902:GYB720904 HHX720902:HHX720904 HRT720902:HRT720904 IBP720902:IBP720904 ILL720902:ILL720904 IVH720902:IVH720904 JFD720902:JFD720904 JOZ720902:JOZ720904 JYV720902:JYV720904 KIR720902:KIR720904 KSN720902:KSN720904 LCJ720902:LCJ720904 LMF720902:LMF720904 LWB720902:LWB720904 MFX720902:MFX720904 MPT720902:MPT720904 MZP720902:MZP720904 NJL720902:NJL720904 NTH720902:NTH720904 ODD720902:ODD720904 OMZ720902:OMZ720904 OWV720902:OWV720904 PGR720902:PGR720904 PQN720902:PQN720904 QAJ720902:QAJ720904 QKF720902:QKF720904 QUB720902:QUB720904 RDX720902:RDX720904 RNT720902:RNT720904 RXP720902:RXP720904 SHL720902:SHL720904 SRH720902:SRH720904 TBD720902:TBD720904 TKZ720902:TKZ720904 TUV720902:TUV720904 UER720902:UER720904 UON720902:UON720904 UYJ720902:UYJ720904 VIF720902:VIF720904 VSB720902:VSB720904 WBX720902:WBX720904 WLT720902:WLT720904 WVP720902:WVP720904 H786438:H786440 JD786438:JD786440 SZ786438:SZ786440 ACV786438:ACV786440 AMR786438:AMR786440 AWN786438:AWN786440 BGJ786438:BGJ786440 BQF786438:BQF786440 CAB786438:CAB786440 CJX786438:CJX786440 CTT786438:CTT786440 DDP786438:DDP786440 DNL786438:DNL786440 DXH786438:DXH786440 EHD786438:EHD786440 EQZ786438:EQZ786440 FAV786438:FAV786440 FKR786438:FKR786440 FUN786438:FUN786440 GEJ786438:GEJ786440 GOF786438:GOF786440 GYB786438:GYB786440 HHX786438:HHX786440 HRT786438:HRT786440 IBP786438:IBP786440 ILL786438:ILL786440 IVH786438:IVH786440 JFD786438:JFD786440 JOZ786438:JOZ786440 JYV786438:JYV786440 KIR786438:KIR786440 KSN786438:KSN786440 LCJ786438:LCJ786440 LMF786438:LMF786440 LWB786438:LWB786440 MFX786438:MFX786440 MPT786438:MPT786440 MZP786438:MZP786440 NJL786438:NJL786440 NTH786438:NTH786440 ODD786438:ODD786440 OMZ786438:OMZ786440 OWV786438:OWV786440 PGR786438:PGR786440 PQN786438:PQN786440 QAJ786438:QAJ786440 QKF786438:QKF786440 QUB786438:QUB786440 RDX786438:RDX786440 RNT786438:RNT786440 RXP786438:RXP786440 SHL786438:SHL786440 SRH786438:SRH786440 TBD786438:TBD786440 TKZ786438:TKZ786440 TUV786438:TUV786440 UER786438:UER786440 UON786438:UON786440 UYJ786438:UYJ786440 VIF786438:VIF786440 VSB786438:VSB786440 WBX786438:WBX786440 WLT786438:WLT786440 WVP786438:WVP786440 H851974:H851976 JD851974:JD851976 SZ851974:SZ851976 ACV851974:ACV851976 AMR851974:AMR851976 AWN851974:AWN851976 BGJ851974:BGJ851976 BQF851974:BQF851976 CAB851974:CAB851976 CJX851974:CJX851976 CTT851974:CTT851976 DDP851974:DDP851976 DNL851974:DNL851976 DXH851974:DXH851976 EHD851974:EHD851976 EQZ851974:EQZ851976 FAV851974:FAV851976 FKR851974:FKR851976 FUN851974:FUN851976 GEJ851974:GEJ851976 GOF851974:GOF851976 GYB851974:GYB851976 HHX851974:HHX851976 HRT851974:HRT851976 IBP851974:IBP851976 ILL851974:ILL851976 IVH851974:IVH851976 JFD851974:JFD851976 JOZ851974:JOZ851976 JYV851974:JYV851976 KIR851974:KIR851976 KSN851974:KSN851976 LCJ851974:LCJ851976 LMF851974:LMF851976 LWB851974:LWB851976 MFX851974:MFX851976 MPT851974:MPT851976 MZP851974:MZP851976 NJL851974:NJL851976 NTH851974:NTH851976 ODD851974:ODD851976 OMZ851974:OMZ851976 OWV851974:OWV851976 PGR851974:PGR851976 PQN851974:PQN851976 QAJ851974:QAJ851976 QKF851974:QKF851976 QUB851974:QUB851976 RDX851974:RDX851976 RNT851974:RNT851976 RXP851974:RXP851976 SHL851974:SHL851976 SRH851974:SRH851976 TBD851974:TBD851976 TKZ851974:TKZ851976 TUV851974:TUV851976 UER851974:UER851976 UON851974:UON851976 UYJ851974:UYJ851976 VIF851974:VIF851976 VSB851974:VSB851976 WBX851974:WBX851976 WLT851974:WLT851976 WVP851974:WVP851976 H917510:H917512 JD917510:JD917512 SZ917510:SZ917512 ACV917510:ACV917512 AMR917510:AMR917512 AWN917510:AWN917512 BGJ917510:BGJ917512 BQF917510:BQF917512 CAB917510:CAB917512 CJX917510:CJX917512 CTT917510:CTT917512 DDP917510:DDP917512 DNL917510:DNL917512 DXH917510:DXH917512 EHD917510:EHD917512 EQZ917510:EQZ917512 FAV917510:FAV917512 FKR917510:FKR917512 FUN917510:FUN917512 GEJ917510:GEJ917512 GOF917510:GOF917512 GYB917510:GYB917512 HHX917510:HHX917512 HRT917510:HRT917512 IBP917510:IBP917512 ILL917510:ILL917512 IVH917510:IVH917512 JFD917510:JFD917512 JOZ917510:JOZ917512 JYV917510:JYV917512 KIR917510:KIR917512 KSN917510:KSN917512 LCJ917510:LCJ917512 LMF917510:LMF917512 LWB917510:LWB917512 MFX917510:MFX917512 MPT917510:MPT917512 MZP917510:MZP917512 NJL917510:NJL917512 NTH917510:NTH917512 ODD917510:ODD917512 OMZ917510:OMZ917512 OWV917510:OWV917512 PGR917510:PGR917512 PQN917510:PQN917512 QAJ917510:QAJ917512 QKF917510:QKF917512 QUB917510:QUB917512 RDX917510:RDX917512 RNT917510:RNT917512 RXP917510:RXP917512 SHL917510:SHL917512 SRH917510:SRH917512 TBD917510:TBD917512 TKZ917510:TKZ917512 TUV917510:TUV917512 UER917510:UER917512 UON917510:UON917512 UYJ917510:UYJ917512 VIF917510:VIF917512 VSB917510:VSB917512 WBX917510:WBX917512 WLT917510:WLT917512 WVP917510:WVP917512 H983046:H983048 JD983046:JD983048 SZ983046:SZ983048 ACV983046:ACV983048 AMR983046:AMR983048 AWN983046:AWN983048 BGJ983046:BGJ983048 BQF983046:BQF983048 CAB983046:CAB983048 CJX983046:CJX983048 CTT983046:CTT983048 DDP983046:DDP983048 DNL983046:DNL983048 DXH983046:DXH983048 EHD983046:EHD983048 EQZ983046:EQZ983048 FAV983046:FAV983048 FKR983046:FKR983048 FUN983046:FUN983048 GEJ983046:GEJ983048 GOF983046:GOF983048 GYB983046:GYB983048 HHX983046:HHX983048 HRT983046:HRT983048 IBP983046:IBP983048 ILL983046:ILL983048 IVH983046:IVH983048 JFD983046:JFD983048 JOZ983046:JOZ983048 JYV983046:JYV983048 KIR983046:KIR983048 KSN983046:KSN983048 LCJ983046:LCJ983048 LMF983046:LMF983048 LWB983046:LWB983048 MFX983046:MFX983048 MPT983046:MPT983048 MZP983046:MZP983048 NJL983046:NJL983048 NTH983046:NTH983048 ODD983046:ODD983048 OMZ983046:OMZ983048 OWV983046:OWV983048 PGR983046:PGR983048 PQN983046:PQN983048 QAJ983046:QAJ983048 QKF983046:QKF983048 QUB983046:QUB983048 RDX983046:RDX983048 RNT983046:RNT983048 RXP983046:RXP983048 SHL983046:SHL983048 SRH983046:SRH983048 TBD983046:TBD983048 TKZ983046:TKZ983048 TUV983046:TUV983048 UER983046:UER983048 UON983046:UON983048 UYJ983046:UYJ983048 VIF983046:VIF983048 VSB983046:VSB983048 WBX983046:WBX983048 WLT983046:WLT983048 WVP983046:WVP983048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M9:M10 JI9:JI10 TE9:TE10 ADA9:ADA10 AMW9:AMW10 AWS9:AWS10 BGO9:BGO10 BQK9:BQK10 CAG9:CAG10 CKC9:CKC10 CTY9:CTY10 DDU9:DDU10 DNQ9:DNQ10 DXM9:DXM10 EHI9:EHI10 ERE9:ERE10 FBA9:FBA10 FKW9:FKW10 FUS9:FUS10 GEO9:GEO10 GOK9:GOK10 GYG9:GYG10 HIC9:HIC10 HRY9:HRY10 IBU9:IBU10 ILQ9:ILQ10 IVM9:IVM10 JFI9:JFI10 JPE9:JPE10 JZA9:JZA10 KIW9:KIW10 KSS9:KSS10 LCO9:LCO10 LMK9:LMK10 LWG9:LWG10 MGC9:MGC10 MPY9:MPY10 MZU9:MZU10 NJQ9:NJQ10 NTM9:NTM10 ODI9:ODI10 ONE9:ONE10 OXA9:OXA10 PGW9:PGW10 PQS9:PQS10 QAO9:QAO10 QKK9:QKK10 QUG9:QUG10 REC9:REC10 RNY9:RNY10 RXU9:RXU10 SHQ9:SHQ10 SRM9:SRM10 TBI9:TBI10 TLE9:TLE10 TVA9:TVA10 UEW9:UEW10 UOS9:UOS10 UYO9:UYO10 VIK9:VIK10 VSG9:VSG10 WCC9:WCC10 WLY9:WLY10 WVU9:WVU10 M65545:M65546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M131081:M131082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M196617:M196618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M262153:M262154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M327689:M327690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M393225:M393226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M458761:M458762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M524297:M524298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M589833:M589834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M655369:M655370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M720905:M720906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M786441:M786442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M851977:M851978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M917513:M917514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M983049:M983050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WVU983049:WVU983050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S9:S10 JO9:JO10 TK9:TK10 ADG9:ADG10 ANC9:ANC10 AWY9:AWY10 BGU9:BGU10 BQQ9:BQQ10 CAM9:CAM10 CKI9:CKI10 CUE9:CUE10 DEA9:DEA10 DNW9:DNW10 DXS9:DXS10 EHO9:EHO10 ERK9:ERK10 FBG9:FBG10 FLC9:FLC10 FUY9:FUY10 GEU9:GEU10 GOQ9:GOQ10 GYM9:GYM10 HII9:HII10 HSE9:HSE10 ICA9:ICA10 ILW9:ILW10 IVS9:IVS10 JFO9:JFO10 JPK9:JPK10 JZG9:JZG10 KJC9:KJC10 KSY9:KSY10 LCU9:LCU10 LMQ9:LMQ10 LWM9:LWM10 MGI9:MGI10 MQE9:MQE10 NAA9:NAA10 NJW9:NJW10 NTS9:NTS10 ODO9:ODO10 ONK9:ONK10 OXG9:OXG10 PHC9:PHC10 PQY9:PQY10 QAU9:QAU10 QKQ9:QKQ10 QUM9:QUM10 REI9:REI10 ROE9:ROE10 RYA9:RYA10 SHW9:SHW10 SRS9:SRS10 TBO9:TBO10 TLK9:TLK10 TVG9:TVG10 UFC9:UFC10 UOY9:UOY10 UYU9:UYU10 VIQ9:VIQ10 VSM9:VSM10 WCI9:WCI10 WME9:WME10 WWA9:WWA10 S65545:S65546 JO65545:JO65546 TK65545:TK65546 ADG65545:ADG65546 ANC65545:ANC65546 AWY65545:AWY65546 BGU65545:BGU65546 BQQ65545:BQQ65546 CAM65545:CAM65546 CKI65545:CKI65546 CUE65545:CUE65546 DEA65545:DEA65546 DNW65545:DNW65546 DXS65545:DXS65546 EHO65545:EHO65546 ERK65545:ERK65546 FBG65545:FBG65546 FLC65545:FLC65546 FUY65545:FUY65546 GEU65545:GEU65546 GOQ65545:GOQ65546 GYM65545:GYM65546 HII65545:HII65546 HSE65545:HSE65546 ICA65545:ICA65546 ILW65545:ILW65546 IVS65545:IVS65546 JFO65545:JFO65546 JPK65545:JPK65546 JZG65545:JZG65546 KJC65545:KJC65546 KSY65545:KSY65546 LCU65545:LCU65546 LMQ65545:LMQ65546 LWM65545:LWM65546 MGI65545:MGI65546 MQE65545:MQE65546 NAA65545:NAA65546 NJW65545:NJW65546 NTS65545:NTS65546 ODO65545:ODO65546 ONK65545:ONK65546 OXG65545:OXG65546 PHC65545:PHC65546 PQY65545:PQY65546 QAU65545:QAU65546 QKQ65545:QKQ65546 QUM65545:QUM65546 REI65545:REI65546 ROE65545:ROE65546 RYA65545:RYA65546 SHW65545:SHW65546 SRS65545:SRS65546 TBO65545:TBO65546 TLK65545:TLK65546 TVG65545:TVG65546 UFC65545:UFC65546 UOY65545:UOY65546 UYU65545:UYU65546 VIQ65545:VIQ65546 VSM65545:VSM65546 WCI65545:WCI65546 WME65545:WME65546 WWA65545:WWA65546 S131081:S131082 JO131081:JO131082 TK131081:TK131082 ADG131081:ADG131082 ANC131081:ANC131082 AWY131081:AWY131082 BGU131081:BGU131082 BQQ131081:BQQ131082 CAM131081:CAM131082 CKI131081:CKI131082 CUE131081:CUE131082 DEA131081:DEA131082 DNW131081:DNW131082 DXS131081:DXS131082 EHO131081:EHO131082 ERK131081:ERK131082 FBG131081:FBG131082 FLC131081:FLC131082 FUY131081:FUY131082 GEU131081:GEU131082 GOQ131081:GOQ131082 GYM131081:GYM131082 HII131081:HII131082 HSE131081:HSE131082 ICA131081:ICA131082 ILW131081:ILW131082 IVS131081:IVS131082 JFO131081:JFO131082 JPK131081:JPK131082 JZG131081:JZG131082 KJC131081:KJC131082 KSY131081:KSY131082 LCU131081:LCU131082 LMQ131081:LMQ131082 LWM131081:LWM131082 MGI131081:MGI131082 MQE131081:MQE131082 NAA131081:NAA131082 NJW131081:NJW131082 NTS131081:NTS131082 ODO131081:ODO131082 ONK131081:ONK131082 OXG131081:OXG131082 PHC131081:PHC131082 PQY131081:PQY131082 QAU131081:QAU131082 QKQ131081:QKQ131082 QUM131081:QUM131082 REI131081:REI131082 ROE131081:ROE131082 RYA131081:RYA131082 SHW131081:SHW131082 SRS131081:SRS131082 TBO131081:TBO131082 TLK131081:TLK131082 TVG131081:TVG131082 UFC131081:UFC131082 UOY131081:UOY131082 UYU131081:UYU131082 VIQ131081:VIQ131082 VSM131081:VSM131082 WCI131081:WCI131082 WME131081:WME131082 WWA131081:WWA131082 S196617:S196618 JO196617:JO196618 TK196617:TK196618 ADG196617:ADG196618 ANC196617:ANC196618 AWY196617:AWY196618 BGU196617:BGU196618 BQQ196617:BQQ196618 CAM196617:CAM196618 CKI196617:CKI196618 CUE196617:CUE196618 DEA196617:DEA196618 DNW196617:DNW196618 DXS196617:DXS196618 EHO196617:EHO196618 ERK196617:ERK196618 FBG196617:FBG196618 FLC196617:FLC196618 FUY196617:FUY196618 GEU196617:GEU196618 GOQ196617:GOQ196618 GYM196617:GYM196618 HII196617:HII196618 HSE196617:HSE196618 ICA196617:ICA196618 ILW196617:ILW196618 IVS196617:IVS196618 JFO196617:JFO196618 JPK196617:JPK196618 JZG196617:JZG196618 KJC196617:KJC196618 KSY196617:KSY196618 LCU196617:LCU196618 LMQ196617:LMQ196618 LWM196617:LWM196618 MGI196617:MGI196618 MQE196617:MQE196618 NAA196617:NAA196618 NJW196617:NJW196618 NTS196617:NTS196618 ODO196617:ODO196618 ONK196617:ONK196618 OXG196617:OXG196618 PHC196617:PHC196618 PQY196617:PQY196618 QAU196617:QAU196618 QKQ196617:QKQ196618 QUM196617:QUM196618 REI196617:REI196618 ROE196617:ROE196618 RYA196617:RYA196618 SHW196617:SHW196618 SRS196617:SRS196618 TBO196617:TBO196618 TLK196617:TLK196618 TVG196617:TVG196618 UFC196617:UFC196618 UOY196617:UOY196618 UYU196617:UYU196618 VIQ196617:VIQ196618 VSM196617:VSM196618 WCI196617:WCI196618 WME196617:WME196618 WWA196617:WWA196618 S262153:S262154 JO262153:JO262154 TK262153:TK262154 ADG262153:ADG262154 ANC262153:ANC262154 AWY262153:AWY262154 BGU262153:BGU262154 BQQ262153:BQQ262154 CAM262153:CAM262154 CKI262153:CKI262154 CUE262153:CUE262154 DEA262153:DEA262154 DNW262153:DNW262154 DXS262153:DXS262154 EHO262153:EHO262154 ERK262153:ERK262154 FBG262153:FBG262154 FLC262153:FLC262154 FUY262153:FUY262154 GEU262153:GEU262154 GOQ262153:GOQ262154 GYM262153:GYM262154 HII262153:HII262154 HSE262153:HSE262154 ICA262153:ICA262154 ILW262153:ILW262154 IVS262153:IVS262154 JFO262153:JFO262154 JPK262153:JPK262154 JZG262153:JZG262154 KJC262153:KJC262154 KSY262153:KSY262154 LCU262153:LCU262154 LMQ262153:LMQ262154 LWM262153:LWM262154 MGI262153:MGI262154 MQE262153:MQE262154 NAA262153:NAA262154 NJW262153:NJW262154 NTS262153:NTS262154 ODO262153:ODO262154 ONK262153:ONK262154 OXG262153:OXG262154 PHC262153:PHC262154 PQY262153:PQY262154 QAU262153:QAU262154 QKQ262153:QKQ262154 QUM262153:QUM262154 REI262153:REI262154 ROE262153:ROE262154 RYA262153:RYA262154 SHW262153:SHW262154 SRS262153:SRS262154 TBO262153:TBO262154 TLK262153:TLK262154 TVG262153:TVG262154 UFC262153:UFC262154 UOY262153:UOY262154 UYU262153:UYU262154 VIQ262153:VIQ262154 VSM262153:VSM262154 WCI262153:WCI262154 WME262153:WME262154 WWA262153:WWA262154 S327689:S327690 JO327689:JO327690 TK327689:TK327690 ADG327689:ADG327690 ANC327689:ANC327690 AWY327689:AWY327690 BGU327689:BGU327690 BQQ327689:BQQ327690 CAM327689:CAM327690 CKI327689:CKI327690 CUE327689:CUE327690 DEA327689:DEA327690 DNW327689:DNW327690 DXS327689:DXS327690 EHO327689:EHO327690 ERK327689:ERK327690 FBG327689:FBG327690 FLC327689:FLC327690 FUY327689:FUY327690 GEU327689:GEU327690 GOQ327689:GOQ327690 GYM327689:GYM327690 HII327689:HII327690 HSE327689:HSE327690 ICA327689:ICA327690 ILW327689:ILW327690 IVS327689:IVS327690 JFO327689:JFO327690 JPK327689:JPK327690 JZG327689:JZG327690 KJC327689:KJC327690 KSY327689:KSY327690 LCU327689:LCU327690 LMQ327689:LMQ327690 LWM327689:LWM327690 MGI327689:MGI327690 MQE327689:MQE327690 NAA327689:NAA327690 NJW327689:NJW327690 NTS327689:NTS327690 ODO327689:ODO327690 ONK327689:ONK327690 OXG327689:OXG327690 PHC327689:PHC327690 PQY327689:PQY327690 QAU327689:QAU327690 QKQ327689:QKQ327690 QUM327689:QUM327690 REI327689:REI327690 ROE327689:ROE327690 RYA327689:RYA327690 SHW327689:SHW327690 SRS327689:SRS327690 TBO327689:TBO327690 TLK327689:TLK327690 TVG327689:TVG327690 UFC327689:UFC327690 UOY327689:UOY327690 UYU327689:UYU327690 VIQ327689:VIQ327690 VSM327689:VSM327690 WCI327689:WCI327690 WME327689:WME327690 WWA327689:WWA327690 S393225:S393226 JO393225:JO393226 TK393225:TK393226 ADG393225:ADG393226 ANC393225:ANC393226 AWY393225:AWY393226 BGU393225:BGU393226 BQQ393225:BQQ393226 CAM393225:CAM393226 CKI393225:CKI393226 CUE393225:CUE393226 DEA393225:DEA393226 DNW393225:DNW393226 DXS393225:DXS393226 EHO393225:EHO393226 ERK393225:ERK393226 FBG393225:FBG393226 FLC393225:FLC393226 FUY393225:FUY393226 GEU393225:GEU393226 GOQ393225:GOQ393226 GYM393225:GYM393226 HII393225:HII393226 HSE393225:HSE393226 ICA393225:ICA393226 ILW393225:ILW393226 IVS393225:IVS393226 JFO393225:JFO393226 JPK393225:JPK393226 JZG393225:JZG393226 KJC393225:KJC393226 KSY393225:KSY393226 LCU393225:LCU393226 LMQ393225:LMQ393226 LWM393225:LWM393226 MGI393225:MGI393226 MQE393225:MQE393226 NAA393225:NAA393226 NJW393225:NJW393226 NTS393225:NTS393226 ODO393225:ODO393226 ONK393225:ONK393226 OXG393225:OXG393226 PHC393225:PHC393226 PQY393225:PQY393226 QAU393225:QAU393226 QKQ393225:QKQ393226 QUM393225:QUM393226 REI393225:REI393226 ROE393225:ROE393226 RYA393225:RYA393226 SHW393225:SHW393226 SRS393225:SRS393226 TBO393225:TBO393226 TLK393225:TLK393226 TVG393225:TVG393226 UFC393225:UFC393226 UOY393225:UOY393226 UYU393225:UYU393226 VIQ393225:VIQ393226 VSM393225:VSM393226 WCI393225:WCI393226 WME393225:WME393226 WWA393225:WWA393226 S458761:S458762 JO458761:JO458762 TK458761:TK458762 ADG458761:ADG458762 ANC458761:ANC458762 AWY458761:AWY458762 BGU458761:BGU458762 BQQ458761:BQQ458762 CAM458761:CAM458762 CKI458761:CKI458762 CUE458761:CUE458762 DEA458761:DEA458762 DNW458761:DNW458762 DXS458761:DXS458762 EHO458761:EHO458762 ERK458761:ERK458762 FBG458761:FBG458762 FLC458761:FLC458762 FUY458761:FUY458762 GEU458761:GEU458762 GOQ458761:GOQ458762 GYM458761:GYM458762 HII458761:HII458762 HSE458761:HSE458762 ICA458761:ICA458762 ILW458761:ILW458762 IVS458761:IVS458762 JFO458761:JFO458762 JPK458761:JPK458762 JZG458761:JZG458762 KJC458761:KJC458762 KSY458761:KSY458762 LCU458761:LCU458762 LMQ458761:LMQ458762 LWM458761:LWM458762 MGI458761:MGI458762 MQE458761:MQE458762 NAA458761:NAA458762 NJW458761:NJW458762 NTS458761:NTS458762 ODO458761:ODO458762 ONK458761:ONK458762 OXG458761:OXG458762 PHC458761:PHC458762 PQY458761:PQY458762 QAU458761:QAU458762 QKQ458761:QKQ458762 QUM458761:QUM458762 REI458761:REI458762 ROE458761:ROE458762 RYA458761:RYA458762 SHW458761:SHW458762 SRS458761:SRS458762 TBO458761:TBO458762 TLK458761:TLK458762 TVG458761:TVG458762 UFC458761:UFC458762 UOY458761:UOY458762 UYU458761:UYU458762 VIQ458761:VIQ458762 VSM458761:VSM458762 WCI458761:WCI458762 WME458761:WME458762 WWA458761:WWA458762 S524297:S524298 JO524297:JO524298 TK524297:TK524298 ADG524297:ADG524298 ANC524297:ANC524298 AWY524297:AWY524298 BGU524297:BGU524298 BQQ524297:BQQ524298 CAM524297:CAM524298 CKI524297:CKI524298 CUE524297:CUE524298 DEA524297:DEA524298 DNW524297:DNW524298 DXS524297:DXS524298 EHO524297:EHO524298 ERK524297:ERK524298 FBG524297:FBG524298 FLC524297:FLC524298 FUY524297:FUY524298 GEU524297:GEU524298 GOQ524297:GOQ524298 GYM524297:GYM524298 HII524297:HII524298 HSE524297:HSE524298 ICA524297:ICA524298 ILW524297:ILW524298 IVS524297:IVS524298 JFO524297:JFO524298 JPK524297:JPK524298 JZG524297:JZG524298 KJC524297:KJC524298 KSY524297:KSY524298 LCU524297:LCU524298 LMQ524297:LMQ524298 LWM524297:LWM524298 MGI524297:MGI524298 MQE524297:MQE524298 NAA524297:NAA524298 NJW524297:NJW524298 NTS524297:NTS524298 ODO524297:ODO524298 ONK524297:ONK524298 OXG524297:OXG524298 PHC524297:PHC524298 PQY524297:PQY524298 QAU524297:QAU524298 QKQ524297:QKQ524298 QUM524297:QUM524298 REI524297:REI524298 ROE524297:ROE524298 RYA524297:RYA524298 SHW524297:SHW524298 SRS524297:SRS524298 TBO524297:TBO524298 TLK524297:TLK524298 TVG524297:TVG524298 UFC524297:UFC524298 UOY524297:UOY524298 UYU524297:UYU524298 VIQ524297:VIQ524298 VSM524297:VSM524298 WCI524297:WCI524298 WME524297:WME524298 WWA524297:WWA524298 S589833:S589834 JO589833:JO589834 TK589833:TK589834 ADG589833:ADG589834 ANC589833:ANC589834 AWY589833:AWY589834 BGU589833:BGU589834 BQQ589833:BQQ589834 CAM589833:CAM589834 CKI589833:CKI589834 CUE589833:CUE589834 DEA589833:DEA589834 DNW589833:DNW589834 DXS589833:DXS589834 EHO589833:EHO589834 ERK589833:ERK589834 FBG589833:FBG589834 FLC589833:FLC589834 FUY589833:FUY589834 GEU589833:GEU589834 GOQ589833:GOQ589834 GYM589833:GYM589834 HII589833:HII589834 HSE589833:HSE589834 ICA589833:ICA589834 ILW589833:ILW589834 IVS589833:IVS589834 JFO589833:JFO589834 JPK589833:JPK589834 JZG589833:JZG589834 KJC589833:KJC589834 KSY589833:KSY589834 LCU589833:LCU589834 LMQ589833:LMQ589834 LWM589833:LWM589834 MGI589833:MGI589834 MQE589833:MQE589834 NAA589833:NAA589834 NJW589833:NJW589834 NTS589833:NTS589834 ODO589833:ODO589834 ONK589833:ONK589834 OXG589833:OXG589834 PHC589833:PHC589834 PQY589833:PQY589834 QAU589833:QAU589834 QKQ589833:QKQ589834 QUM589833:QUM589834 REI589833:REI589834 ROE589833:ROE589834 RYA589833:RYA589834 SHW589833:SHW589834 SRS589833:SRS589834 TBO589833:TBO589834 TLK589833:TLK589834 TVG589833:TVG589834 UFC589833:UFC589834 UOY589833:UOY589834 UYU589833:UYU589834 VIQ589833:VIQ589834 VSM589833:VSM589834 WCI589833:WCI589834 WME589833:WME589834 WWA589833:WWA589834 S655369:S655370 JO655369:JO655370 TK655369:TK655370 ADG655369:ADG655370 ANC655369:ANC655370 AWY655369:AWY655370 BGU655369:BGU655370 BQQ655369:BQQ655370 CAM655369:CAM655370 CKI655369:CKI655370 CUE655369:CUE655370 DEA655369:DEA655370 DNW655369:DNW655370 DXS655369:DXS655370 EHO655369:EHO655370 ERK655369:ERK655370 FBG655369:FBG655370 FLC655369:FLC655370 FUY655369:FUY655370 GEU655369:GEU655370 GOQ655369:GOQ655370 GYM655369:GYM655370 HII655369:HII655370 HSE655369:HSE655370 ICA655369:ICA655370 ILW655369:ILW655370 IVS655369:IVS655370 JFO655369:JFO655370 JPK655369:JPK655370 JZG655369:JZG655370 KJC655369:KJC655370 KSY655369:KSY655370 LCU655369:LCU655370 LMQ655369:LMQ655370 LWM655369:LWM655370 MGI655369:MGI655370 MQE655369:MQE655370 NAA655369:NAA655370 NJW655369:NJW655370 NTS655369:NTS655370 ODO655369:ODO655370 ONK655369:ONK655370 OXG655369:OXG655370 PHC655369:PHC655370 PQY655369:PQY655370 QAU655369:QAU655370 QKQ655369:QKQ655370 QUM655369:QUM655370 REI655369:REI655370 ROE655369:ROE655370 RYA655369:RYA655370 SHW655369:SHW655370 SRS655369:SRS655370 TBO655369:TBO655370 TLK655369:TLK655370 TVG655369:TVG655370 UFC655369:UFC655370 UOY655369:UOY655370 UYU655369:UYU655370 VIQ655369:VIQ655370 VSM655369:VSM655370 WCI655369:WCI655370 WME655369:WME655370 WWA655369:WWA655370 S720905:S720906 JO720905:JO720906 TK720905:TK720906 ADG720905:ADG720906 ANC720905:ANC720906 AWY720905:AWY720906 BGU720905:BGU720906 BQQ720905:BQQ720906 CAM720905:CAM720906 CKI720905:CKI720906 CUE720905:CUE720906 DEA720905:DEA720906 DNW720905:DNW720906 DXS720905:DXS720906 EHO720905:EHO720906 ERK720905:ERK720906 FBG720905:FBG720906 FLC720905:FLC720906 FUY720905:FUY720906 GEU720905:GEU720906 GOQ720905:GOQ720906 GYM720905:GYM720906 HII720905:HII720906 HSE720905:HSE720906 ICA720905:ICA720906 ILW720905:ILW720906 IVS720905:IVS720906 JFO720905:JFO720906 JPK720905:JPK720906 JZG720905:JZG720906 KJC720905:KJC720906 KSY720905:KSY720906 LCU720905:LCU720906 LMQ720905:LMQ720906 LWM720905:LWM720906 MGI720905:MGI720906 MQE720905:MQE720906 NAA720905:NAA720906 NJW720905:NJW720906 NTS720905:NTS720906 ODO720905:ODO720906 ONK720905:ONK720906 OXG720905:OXG720906 PHC720905:PHC720906 PQY720905:PQY720906 QAU720905:QAU720906 QKQ720905:QKQ720906 QUM720905:QUM720906 REI720905:REI720906 ROE720905:ROE720906 RYA720905:RYA720906 SHW720905:SHW720906 SRS720905:SRS720906 TBO720905:TBO720906 TLK720905:TLK720906 TVG720905:TVG720906 UFC720905:UFC720906 UOY720905:UOY720906 UYU720905:UYU720906 VIQ720905:VIQ720906 VSM720905:VSM720906 WCI720905:WCI720906 WME720905:WME720906 WWA720905:WWA720906 S786441:S786442 JO786441:JO786442 TK786441:TK786442 ADG786441:ADG786442 ANC786441:ANC786442 AWY786441:AWY786442 BGU786441:BGU786442 BQQ786441:BQQ786442 CAM786441:CAM786442 CKI786441:CKI786442 CUE786441:CUE786442 DEA786441:DEA786442 DNW786441:DNW786442 DXS786441:DXS786442 EHO786441:EHO786442 ERK786441:ERK786442 FBG786441:FBG786442 FLC786441:FLC786442 FUY786441:FUY786442 GEU786441:GEU786442 GOQ786441:GOQ786442 GYM786441:GYM786442 HII786441:HII786442 HSE786441:HSE786442 ICA786441:ICA786442 ILW786441:ILW786442 IVS786441:IVS786442 JFO786441:JFO786442 JPK786441:JPK786442 JZG786441:JZG786442 KJC786441:KJC786442 KSY786441:KSY786442 LCU786441:LCU786442 LMQ786441:LMQ786442 LWM786441:LWM786442 MGI786441:MGI786442 MQE786441:MQE786442 NAA786441:NAA786442 NJW786441:NJW786442 NTS786441:NTS786442 ODO786441:ODO786442 ONK786441:ONK786442 OXG786441:OXG786442 PHC786441:PHC786442 PQY786441:PQY786442 QAU786441:QAU786442 QKQ786441:QKQ786442 QUM786441:QUM786442 REI786441:REI786442 ROE786441:ROE786442 RYA786441:RYA786442 SHW786441:SHW786442 SRS786441:SRS786442 TBO786441:TBO786442 TLK786441:TLK786442 TVG786441:TVG786442 UFC786441:UFC786442 UOY786441:UOY786442 UYU786441:UYU786442 VIQ786441:VIQ786442 VSM786441:VSM786442 WCI786441:WCI786442 WME786441:WME786442 WWA786441:WWA786442 S851977:S851978 JO851977:JO851978 TK851977:TK851978 ADG851977:ADG851978 ANC851977:ANC851978 AWY851977:AWY851978 BGU851977:BGU851978 BQQ851977:BQQ851978 CAM851977:CAM851978 CKI851977:CKI851978 CUE851977:CUE851978 DEA851977:DEA851978 DNW851977:DNW851978 DXS851977:DXS851978 EHO851977:EHO851978 ERK851977:ERK851978 FBG851977:FBG851978 FLC851977:FLC851978 FUY851977:FUY851978 GEU851977:GEU851978 GOQ851977:GOQ851978 GYM851977:GYM851978 HII851977:HII851978 HSE851977:HSE851978 ICA851977:ICA851978 ILW851977:ILW851978 IVS851977:IVS851978 JFO851977:JFO851978 JPK851977:JPK851978 JZG851977:JZG851978 KJC851977:KJC851978 KSY851977:KSY851978 LCU851977:LCU851978 LMQ851977:LMQ851978 LWM851977:LWM851978 MGI851977:MGI851978 MQE851977:MQE851978 NAA851977:NAA851978 NJW851977:NJW851978 NTS851977:NTS851978 ODO851977:ODO851978 ONK851977:ONK851978 OXG851977:OXG851978 PHC851977:PHC851978 PQY851977:PQY851978 QAU851977:QAU851978 QKQ851977:QKQ851978 QUM851977:QUM851978 REI851977:REI851978 ROE851977:ROE851978 RYA851977:RYA851978 SHW851977:SHW851978 SRS851977:SRS851978 TBO851977:TBO851978 TLK851977:TLK851978 TVG851977:TVG851978 UFC851977:UFC851978 UOY851977:UOY851978 UYU851977:UYU851978 VIQ851977:VIQ851978 VSM851977:VSM851978 WCI851977:WCI851978 WME851977:WME851978 WWA851977:WWA851978 S917513:S917514 JO917513:JO917514 TK917513:TK917514 ADG917513:ADG917514 ANC917513:ANC917514 AWY917513:AWY917514 BGU917513:BGU917514 BQQ917513:BQQ917514 CAM917513:CAM917514 CKI917513:CKI917514 CUE917513:CUE917514 DEA917513:DEA917514 DNW917513:DNW917514 DXS917513:DXS917514 EHO917513:EHO917514 ERK917513:ERK917514 FBG917513:FBG917514 FLC917513:FLC917514 FUY917513:FUY917514 GEU917513:GEU917514 GOQ917513:GOQ917514 GYM917513:GYM917514 HII917513:HII917514 HSE917513:HSE917514 ICA917513:ICA917514 ILW917513:ILW917514 IVS917513:IVS917514 JFO917513:JFO917514 JPK917513:JPK917514 JZG917513:JZG917514 KJC917513:KJC917514 KSY917513:KSY917514 LCU917513:LCU917514 LMQ917513:LMQ917514 LWM917513:LWM917514 MGI917513:MGI917514 MQE917513:MQE917514 NAA917513:NAA917514 NJW917513:NJW917514 NTS917513:NTS917514 ODO917513:ODO917514 ONK917513:ONK917514 OXG917513:OXG917514 PHC917513:PHC917514 PQY917513:PQY917514 QAU917513:QAU917514 QKQ917513:QKQ917514 QUM917513:QUM917514 REI917513:REI917514 ROE917513:ROE917514 RYA917513:RYA917514 SHW917513:SHW917514 SRS917513:SRS917514 TBO917513:TBO917514 TLK917513:TLK917514 TVG917513:TVG917514 UFC917513:UFC917514 UOY917513:UOY917514 UYU917513:UYU917514 VIQ917513:VIQ917514 VSM917513:VSM917514 WCI917513:WCI917514 WME917513:WME917514 WWA917513:WWA917514 S983049:S983050 JO983049:JO983050 TK983049:TK983050 ADG983049:ADG983050 ANC983049:ANC983050 AWY983049:AWY983050 BGU983049:BGU983050 BQQ983049:BQQ983050 CAM983049:CAM983050 CKI983049:CKI983050 CUE983049:CUE983050 DEA983049:DEA983050 DNW983049:DNW983050 DXS983049:DXS983050 EHO983049:EHO983050 ERK983049:ERK983050 FBG983049:FBG983050 FLC983049:FLC983050 FUY983049:FUY983050 GEU983049:GEU983050 GOQ983049:GOQ983050 GYM983049:GYM983050 HII983049:HII983050 HSE983049:HSE983050 ICA983049:ICA983050 ILW983049:ILW983050 IVS983049:IVS983050 JFO983049:JFO983050 JPK983049:JPK983050 JZG983049:JZG983050 KJC983049:KJC983050 KSY983049:KSY983050 LCU983049:LCU983050 LMQ983049:LMQ983050 LWM983049:LWM983050 MGI983049:MGI983050 MQE983049:MQE983050 NAA983049:NAA983050 NJW983049:NJW983050 NTS983049:NTS983050 ODO983049:ODO983050 ONK983049:ONK983050 OXG983049:OXG983050 PHC983049:PHC983050 PQY983049:PQY983050 QAU983049:QAU983050 QKQ983049:QKQ983050 QUM983049:QUM983050 REI983049:REI983050 ROE983049:ROE983050 RYA983049:RYA983050 SHW983049:SHW983050 SRS983049:SRS983050 TBO983049:TBO983050 TLK983049:TLK983050 TVG983049:TVG983050 UFC983049:UFC983050 UOY983049:UOY983050 UYU983049:UYU983050 VIQ983049:VIQ983050 VSM983049:VSM983050 WCI983049:WCI983050 WME983049:WME983050 WWA983049:WWA983050</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B6B6-8FFE-4B7B-A228-83F3ECD115A6}">
  <sheetPr>
    <tabColor rgb="FFFFFF00"/>
  </sheetPr>
  <dimension ref="A1:AE116"/>
  <sheetViews>
    <sheetView view="pageBreakPreview" zoomScaleNormal="100" workbookViewId="0">
      <selection activeCell="AE13" sqref="AE13"/>
    </sheetView>
  </sheetViews>
  <sheetFormatPr defaultRowHeight="12"/>
  <cols>
    <col min="1" max="29" width="3" style="399" customWidth="1"/>
    <col min="30" max="30" width="5" style="399" customWidth="1"/>
    <col min="31" max="256" width="9" style="399"/>
    <col min="257" max="285" width="3" style="399" customWidth="1"/>
    <col min="286" max="286" width="5" style="399" customWidth="1"/>
    <col min="287" max="512" width="9" style="399"/>
    <col min="513" max="541" width="3" style="399" customWidth="1"/>
    <col min="542" max="542" width="5" style="399" customWidth="1"/>
    <col min="543" max="768" width="9" style="399"/>
    <col min="769" max="797" width="3" style="399" customWidth="1"/>
    <col min="798" max="798" width="5" style="399" customWidth="1"/>
    <col min="799" max="1024" width="9" style="399"/>
    <col min="1025" max="1053" width="3" style="399" customWidth="1"/>
    <col min="1054" max="1054" width="5" style="399" customWidth="1"/>
    <col min="1055" max="1280" width="9" style="399"/>
    <col min="1281" max="1309" width="3" style="399" customWidth="1"/>
    <col min="1310" max="1310" width="5" style="399" customWidth="1"/>
    <col min="1311" max="1536" width="9" style="399"/>
    <col min="1537" max="1565" width="3" style="399" customWidth="1"/>
    <col min="1566" max="1566" width="5" style="399" customWidth="1"/>
    <col min="1567" max="1792" width="9" style="399"/>
    <col min="1793" max="1821" width="3" style="399" customWidth="1"/>
    <col min="1822" max="1822" width="5" style="399" customWidth="1"/>
    <col min="1823" max="2048" width="9" style="399"/>
    <col min="2049" max="2077" width="3" style="399" customWidth="1"/>
    <col min="2078" max="2078" width="5" style="399" customWidth="1"/>
    <col min="2079" max="2304" width="9" style="399"/>
    <col min="2305" max="2333" width="3" style="399" customWidth="1"/>
    <col min="2334" max="2334" width="5" style="399" customWidth="1"/>
    <col min="2335" max="2560" width="9" style="399"/>
    <col min="2561" max="2589" width="3" style="399" customWidth="1"/>
    <col min="2590" max="2590" width="5" style="399" customWidth="1"/>
    <col min="2591" max="2816" width="9" style="399"/>
    <col min="2817" max="2845" width="3" style="399" customWidth="1"/>
    <col min="2846" max="2846" width="5" style="399" customWidth="1"/>
    <col min="2847" max="3072" width="9" style="399"/>
    <col min="3073" max="3101" width="3" style="399" customWidth="1"/>
    <col min="3102" max="3102" width="5" style="399" customWidth="1"/>
    <col min="3103" max="3328" width="9" style="399"/>
    <col min="3329" max="3357" width="3" style="399" customWidth="1"/>
    <col min="3358" max="3358" width="5" style="399" customWidth="1"/>
    <col min="3359" max="3584" width="9" style="399"/>
    <col min="3585" max="3613" width="3" style="399" customWidth="1"/>
    <col min="3614" max="3614" width="5" style="399" customWidth="1"/>
    <col min="3615" max="3840" width="9" style="399"/>
    <col min="3841" max="3869" width="3" style="399" customWidth="1"/>
    <col min="3870" max="3870" width="5" style="399" customWidth="1"/>
    <col min="3871" max="4096" width="9" style="399"/>
    <col min="4097" max="4125" width="3" style="399" customWidth="1"/>
    <col min="4126" max="4126" width="5" style="399" customWidth="1"/>
    <col min="4127" max="4352" width="9" style="399"/>
    <col min="4353" max="4381" width="3" style="399" customWidth="1"/>
    <col min="4382" max="4382" width="5" style="399" customWidth="1"/>
    <col min="4383" max="4608" width="9" style="399"/>
    <col min="4609" max="4637" width="3" style="399" customWidth="1"/>
    <col min="4638" max="4638" width="5" style="399" customWidth="1"/>
    <col min="4639" max="4864" width="9" style="399"/>
    <col min="4865" max="4893" width="3" style="399" customWidth="1"/>
    <col min="4894" max="4894" width="5" style="399" customWidth="1"/>
    <col min="4895" max="5120" width="9" style="399"/>
    <col min="5121" max="5149" width="3" style="399" customWidth="1"/>
    <col min="5150" max="5150" width="5" style="399" customWidth="1"/>
    <col min="5151" max="5376" width="9" style="399"/>
    <col min="5377" max="5405" width="3" style="399" customWidth="1"/>
    <col min="5406" max="5406" width="5" style="399" customWidth="1"/>
    <col min="5407" max="5632" width="9" style="399"/>
    <col min="5633" max="5661" width="3" style="399" customWidth="1"/>
    <col min="5662" max="5662" width="5" style="399" customWidth="1"/>
    <col min="5663" max="5888" width="9" style="399"/>
    <col min="5889" max="5917" width="3" style="399" customWidth="1"/>
    <col min="5918" max="5918" width="5" style="399" customWidth="1"/>
    <col min="5919" max="6144" width="9" style="399"/>
    <col min="6145" max="6173" width="3" style="399" customWidth="1"/>
    <col min="6174" max="6174" width="5" style="399" customWidth="1"/>
    <col min="6175" max="6400" width="9" style="399"/>
    <col min="6401" max="6429" width="3" style="399" customWidth="1"/>
    <col min="6430" max="6430" width="5" style="399" customWidth="1"/>
    <col min="6431" max="6656" width="9" style="399"/>
    <col min="6657" max="6685" width="3" style="399" customWidth="1"/>
    <col min="6686" max="6686" width="5" style="399" customWidth="1"/>
    <col min="6687" max="6912" width="9" style="399"/>
    <col min="6913" max="6941" width="3" style="399" customWidth="1"/>
    <col min="6942" max="6942" width="5" style="399" customWidth="1"/>
    <col min="6943" max="7168" width="9" style="399"/>
    <col min="7169" max="7197" width="3" style="399" customWidth="1"/>
    <col min="7198" max="7198" width="5" style="399" customWidth="1"/>
    <col min="7199" max="7424" width="9" style="399"/>
    <col min="7425" max="7453" width="3" style="399" customWidth="1"/>
    <col min="7454" max="7454" width="5" style="399" customWidth="1"/>
    <col min="7455" max="7680" width="9" style="399"/>
    <col min="7681" max="7709" width="3" style="399" customWidth="1"/>
    <col min="7710" max="7710" width="5" style="399" customWidth="1"/>
    <col min="7711" max="7936" width="9" style="399"/>
    <col min="7937" max="7965" width="3" style="399" customWidth="1"/>
    <col min="7966" max="7966" width="5" style="399" customWidth="1"/>
    <col min="7967" max="8192" width="9" style="399"/>
    <col min="8193" max="8221" width="3" style="399" customWidth="1"/>
    <col min="8222" max="8222" width="5" style="399" customWidth="1"/>
    <col min="8223" max="8448" width="9" style="399"/>
    <col min="8449" max="8477" width="3" style="399" customWidth="1"/>
    <col min="8478" max="8478" width="5" style="399" customWidth="1"/>
    <col min="8479" max="8704" width="9" style="399"/>
    <col min="8705" max="8733" width="3" style="399" customWidth="1"/>
    <col min="8734" max="8734" width="5" style="399" customWidth="1"/>
    <col min="8735" max="8960" width="9" style="399"/>
    <col min="8961" max="8989" width="3" style="399" customWidth="1"/>
    <col min="8990" max="8990" width="5" style="399" customWidth="1"/>
    <col min="8991" max="9216" width="9" style="399"/>
    <col min="9217" max="9245" width="3" style="399" customWidth="1"/>
    <col min="9246" max="9246" width="5" style="399" customWidth="1"/>
    <col min="9247" max="9472" width="9" style="399"/>
    <col min="9473" max="9501" width="3" style="399" customWidth="1"/>
    <col min="9502" max="9502" width="5" style="399" customWidth="1"/>
    <col min="9503" max="9728" width="9" style="399"/>
    <col min="9729" max="9757" width="3" style="399" customWidth="1"/>
    <col min="9758" max="9758" width="5" style="399" customWidth="1"/>
    <col min="9759" max="9984" width="9" style="399"/>
    <col min="9985" max="10013" width="3" style="399" customWidth="1"/>
    <col min="10014" max="10014" width="5" style="399" customWidth="1"/>
    <col min="10015" max="10240" width="9" style="399"/>
    <col min="10241" max="10269" width="3" style="399" customWidth="1"/>
    <col min="10270" max="10270" width="5" style="399" customWidth="1"/>
    <col min="10271" max="10496" width="9" style="399"/>
    <col min="10497" max="10525" width="3" style="399" customWidth="1"/>
    <col min="10526" max="10526" width="5" style="399" customWidth="1"/>
    <col min="10527" max="10752" width="9" style="399"/>
    <col min="10753" max="10781" width="3" style="399" customWidth="1"/>
    <col min="10782" max="10782" width="5" style="399" customWidth="1"/>
    <col min="10783" max="11008" width="9" style="399"/>
    <col min="11009" max="11037" width="3" style="399" customWidth="1"/>
    <col min="11038" max="11038" width="5" style="399" customWidth="1"/>
    <col min="11039" max="11264" width="9" style="399"/>
    <col min="11265" max="11293" width="3" style="399" customWidth="1"/>
    <col min="11294" max="11294" width="5" style="399" customWidth="1"/>
    <col min="11295" max="11520" width="9" style="399"/>
    <col min="11521" max="11549" width="3" style="399" customWidth="1"/>
    <col min="11550" max="11550" width="5" style="399" customWidth="1"/>
    <col min="11551" max="11776" width="9" style="399"/>
    <col min="11777" max="11805" width="3" style="399" customWidth="1"/>
    <col min="11806" max="11806" width="5" style="399" customWidth="1"/>
    <col min="11807" max="12032" width="9" style="399"/>
    <col min="12033" max="12061" width="3" style="399" customWidth="1"/>
    <col min="12062" max="12062" width="5" style="399" customWidth="1"/>
    <col min="12063" max="12288" width="9" style="399"/>
    <col min="12289" max="12317" width="3" style="399" customWidth="1"/>
    <col min="12318" max="12318" width="5" style="399" customWidth="1"/>
    <col min="12319" max="12544" width="9" style="399"/>
    <col min="12545" max="12573" width="3" style="399" customWidth="1"/>
    <col min="12574" max="12574" width="5" style="399" customWidth="1"/>
    <col min="12575" max="12800" width="9" style="399"/>
    <col min="12801" max="12829" width="3" style="399" customWidth="1"/>
    <col min="12830" max="12830" width="5" style="399" customWidth="1"/>
    <col min="12831" max="13056" width="9" style="399"/>
    <col min="13057" max="13085" width="3" style="399" customWidth="1"/>
    <col min="13086" max="13086" width="5" style="399" customWidth="1"/>
    <col min="13087" max="13312" width="9" style="399"/>
    <col min="13313" max="13341" width="3" style="399" customWidth="1"/>
    <col min="13342" max="13342" width="5" style="399" customWidth="1"/>
    <col min="13343" max="13568" width="9" style="399"/>
    <col min="13569" max="13597" width="3" style="399" customWidth="1"/>
    <col min="13598" max="13598" width="5" style="399" customWidth="1"/>
    <col min="13599" max="13824" width="9" style="399"/>
    <col min="13825" max="13853" width="3" style="399" customWidth="1"/>
    <col min="13854" max="13854" width="5" style="399" customWidth="1"/>
    <col min="13855" max="14080" width="9" style="399"/>
    <col min="14081" max="14109" width="3" style="399" customWidth="1"/>
    <col min="14110" max="14110" width="5" style="399" customWidth="1"/>
    <col min="14111" max="14336" width="9" style="399"/>
    <col min="14337" max="14365" width="3" style="399" customWidth="1"/>
    <col min="14366" max="14366" width="5" style="399" customWidth="1"/>
    <col min="14367" max="14592" width="9" style="399"/>
    <col min="14593" max="14621" width="3" style="399" customWidth="1"/>
    <col min="14622" max="14622" width="5" style="399" customWidth="1"/>
    <col min="14623" max="14848" width="9" style="399"/>
    <col min="14849" max="14877" width="3" style="399" customWidth="1"/>
    <col min="14878" max="14878" width="5" style="399" customWidth="1"/>
    <col min="14879" max="15104" width="9" style="399"/>
    <col min="15105" max="15133" width="3" style="399" customWidth="1"/>
    <col min="15134" max="15134" width="5" style="399" customWidth="1"/>
    <col min="15135" max="15360" width="9" style="399"/>
    <col min="15361" max="15389" width="3" style="399" customWidth="1"/>
    <col min="15390" max="15390" width="5" style="399" customWidth="1"/>
    <col min="15391" max="15616" width="9" style="399"/>
    <col min="15617" max="15645" width="3" style="399" customWidth="1"/>
    <col min="15646" max="15646" width="5" style="399" customWidth="1"/>
    <col min="15647" max="15872" width="9" style="399"/>
    <col min="15873" max="15901" width="3" style="399" customWidth="1"/>
    <col min="15902" max="15902" width="5" style="399" customWidth="1"/>
    <col min="15903" max="16128" width="9" style="399"/>
    <col min="16129" max="16157" width="3" style="399" customWidth="1"/>
    <col min="16158" max="16158" width="5" style="399" customWidth="1"/>
    <col min="16159" max="16384" width="9" style="399"/>
  </cols>
  <sheetData>
    <row r="1" spans="1:31" ht="17.100000000000001" customHeight="1">
      <c r="A1" s="2306" t="s">
        <v>3442</v>
      </c>
      <c r="B1" s="2306"/>
      <c r="C1" s="2306"/>
      <c r="D1" s="2306"/>
      <c r="E1" s="2306"/>
      <c r="F1" s="2306"/>
      <c r="G1" s="2306"/>
      <c r="H1" s="2306"/>
      <c r="I1" s="2306"/>
      <c r="J1" s="2306"/>
      <c r="K1" s="2306"/>
      <c r="L1" s="2306"/>
      <c r="M1" s="2306"/>
      <c r="N1" s="2306"/>
      <c r="O1" s="2306"/>
      <c r="P1" s="2306"/>
      <c r="Q1" s="2306"/>
      <c r="R1" s="2306"/>
      <c r="S1" s="2306"/>
      <c r="T1" s="2306"/>
      <c r="U1" s="2306"/>
      <c r="V1" s="2306"/>
      <c r="W1" s="2306"/>
      <c r="X1" s="2306"/>
      <c r="Y1" s="2306"/>
      <c r="Z1" s="2306"/>
      <c r="AA1" s="2306"/>
      <c r="AB1" s="2306"/>
      <c r="AC1" s="2306"/>
      <c r="AE1" s="581"/>
    </row>
    <row r="2" spans="1:31" ht="17.100000000000001" customHeight="1">
      <c r="A2" s="399" t="s">
        <v>3443</v>
      </c>
      <c r="H2" s="2288" t="str">
        <f>IF(Q2&lt;&gt;"","（❶）","（１）")</f>
        <v>（１）</v>
      </c>
      <c r="I2" s="2288"/>
      <c r="J2" s="2309" t="s">
        <v>3444</v>
      </c>
      <c r="K2" s="2309"/>
      <c r="L2" s="2309"/>
      <c r="M2" s="2309"/>
      <c r="N2" s="2309"/>
      <c r="O2" s="2309"/>
      <c r="P2" s="624" t="s">
        <v>2811</v>
      </c>
      <c r="Q2" s="2293"/>
      <c r="R2" s="2293"/>
      <c r="S2" s="2293"/>
      <c r="T2" s="2293"/>
      <c r="U2" s="2293"/>
      <c r="V2" s="2293"/>
      <c r="W2" s="2293"/>
      <c r="X2" s="2293"/>
      <c r="Y2" s="2293"/>
      <c r="Z2" s="2293"/>
      <c r="AA2" s="365" t="s">
        <v>2812</v>
      </c>
      <c r="AB2" s="365"/>
    </row>
    <row r="3" spans="1:31" ht="17.100000000000001" customHeight="1">
      <c r="H3" s="2288" t="str">
        <f>IF(Q3&lt;&gt;"","（❷）","（２）")</f>
        <v>（２）</v>
      </c>
      <c r="I3" s="2288"/>
      <c r="J3" s="1324" t="s">
        <v>3445</v>
      </c>
      <c r="K3" s="1324"/>
      <c r="L3" s="1324"/>
      <c r="M3" s="1324"/>
      <c r="N3" s="1324"/>
      <c r="O3" s="1324"/>
      <c r="P3" s="386" t="s">
        <v>2811</v>
      </c>
      <c r="Q3" s="1325"/>
      <c r="R3" s="1325"/>
      <c r="S3" s="1325"/>
      <c r="T3" s="1325"/>
      <c r="U3" s="1325"/>
      <c r="V3" s="1325"/>
      <c r="W3" s="1325"/>
      <c r="X3" s="1325"/>
      <c r="Y3" s="1325"/>
      <c r="Z3" s="1325"/>
      <c r="AA3" s="399" t="s">
        <v>2812</v>
      </c>
    </row>
    <row r="4" spans="1:31" ht="17.100000000000001" customHeight="1">
      <c r="H4" s="2310" t="str">
        <f>IF(Q4&lt;&gt;"","（❸）","（３）")</f>
        <v>（３）</v>
      </c>
      <c r="I4" s="2310"/>
      <c r="J4" s="1324" t="s">
        <v>3372</v>
      </c>
      <c r="K4" s="1324"/>
      <c r="L4" s="1324"/>
      <c r="M4" s="1324"/>
      <c r="N4" s="1324"/>
      <c r="O4" s="1324"/>
      <c r="P4" s="386" t="s">
        <v>2811</v>
      </c>
      <c r="Q4" s="1325"/>
      <c r="R4" s="1325"/>
      <c r="S4" s="1325"/>
      <c r="T4" s="1325"/>
      <c r="U4" s="1325"/>
      <c r="V4" s="1325"/>
      <c r="W4" s="1325"/>
      <c r="X4" s="1325"/>
      <c r="Y4" s="1325"/>
      <c r="Z4" s="1325"/>
      <c r="AA4" s="399" t="s">
        <v>2812</v>
      </c>
    </row>
    <row r="5" spans="1:31" ht="17.100000000000001" customHeight="1">
      <c r="A5" s="399" t="s">
        <v>3446</v>
      </c>
      <c r="H5" s="588" t="s">
        <v>2828</v>
      </c>
      <c r="I5" s="592" t="s">
        <v>3447</v>
      </c>
      <c r="K5" s="592"/>
      <c r="L5" s="592"/>
      <c r="M5" s="592"/>
      <c r="N5" s="592"/>
      <c r="O5" s="592"/>
      <c r="P5" s="592"/>
      <c r="T5" s="588" t="s">
        <v>2828</v>
      </c>
      <c r="U5" s="592" t="s">
        <v>3448</v>
      </c>
    </row>
    <row r="6" spans="1:31" ht="17.100000000000001" customHeight="1">
      <c r="A6" s="399" t="s">
        <v>3449</v>
      </c>
      <c r="H6" s="588" t="s">
        <v>2828</v>
      </c>
      <c r="I6" s="592" t="s">
        <v>3386</v>
      </c>
      <c r="K6" s="592"/>
      <c r="L6" s="591"/>
      <c r="M6" s="591"/>
      <c r="N6" s="591"/>
      <c r="O6" s="591"/>
      <c r="P6" s="592"/>
      <c r="T6" s="588" t="s">
        <v>2828</v>
      </c>
      <c r="U6" s="592" t="s">
        <v>3448</v>
      </c>
    </row>
    <row r="7" spans="1:31" ht="17.100000000000001" customHeight="1">
      <c r="A7" s="399" t="s">
        <v>3450</v>
      </c>
      <c r="H7" s="614"/>
      <c r="I7" s="577"/>
      <c r="L7" s="619"/>
      <c r="M7" s="619"/>
      <c r="N7" s="619"/>
      <c r="O7" s="619"/>
    </row>
    <row r="8" spans="1:31" ht="17.100000000000001" customHeight="1">
      <c r="A8" s="399" t="s">
        <v>3451</v>
      </c>
      <c r="H8" s="617"/>
      <c r="I8" s="363" t="s">
        <v>72</v>
      </c>
      <c r="L8" s="625"/>
      <c r="M8" s="625"/>
      <c r="N8" s="625"/>
      <c r="O8" s="625"/>
      <c r="P8" s="625"/>
      <c r="Q8" s="625"/>
    </row>
    <row r="9" spans="1:31" ht="17.100000000000001" customHeight="1">
      <c r="A9" s="399" t="s">
        <v>3452</v>
      </c>
      <c r="H9" s="588" t="s">
        <v>2828</v>
      </c>
      <c r="I9" s="592" t="s">
        <v>3431</v>
      </c>
      <c r="K9" s="592"/>
      <c r="L9" s="626"/>
      <c r="N9" s="588" t="s">
        <v>2828</v>
      </c>
      <c r="O9" s="627" t="s">
        <v>3453</v>
      </c>
      <c r="Q9" s="627"/>
      <c r="T9" s="588" t="s">
        <v>2828</v>
      </c>
      <c r="U9" s="628" t="s">
        <v>3454</v>
      </c>
    </row>
    <row r="10" spans="1:31" ht="17.100000000000001" customHeight="1">
      <c r="A10" s="399" t="s">
        <v>3455</v>
      </c>
      <c r="J10" s="1301"/>
      <c r="K10" s="1301"/>
      <c r="L10" s="1301"/>
      <c r="M10" s="2305"/>
      <c r="N10" s="2305"/>
      <c r="O10" s="2305"/>
      <c r="P10" s="399" t="s">
        <v>47</v>
      </c>
    </row>
    <row r="11" spans="1:31" ht="17.100000000000001" customHeight="1">
      <c r="A11" s="407" t="s">
        <v>3456</v>
      </c>
      <c r="B11" s="407"/>
      <c r="C11" s="407"/>
      <c r="D11" s="407"/>
      <c r="E11" s="407"/>
      <c r="F11" s="407"/>
      <c r="G11" s="407"/>
      <c r="H11" s="407"/>
      <c r="I11" s="407"/>
      <c r="J11" s="2306"/>
      <c r="K11" s="2306"/>
      <c r="L11" s="2306"/>
      <c r="M11" s="2308"/>
      <c r="N11" s="2308"/>
      <c r="O11" s="2308"/>
      <c r="P11" s="407" t="s">
        <v>3457</v>
      </c>
      <c r="Q11" s="407"/>
      <c r="R11" s="407"/>
      <c r="S11" s="407"/>
      <c r="T11" s="407"/>
      <c r="U11" s="407"/>
      <c r="V11" s="407"/>
      <c r="W11" s="407"/>
      <c r="X11" s="407"/>
      <c r="Y11" s="407"/>
      <c r="Z11" s="407"/>
      <c r="AA11" s="407"/>
      <c r="AB11" s="407"/>
      <c r="AC11" s="407"/>
    </row>
    <row r="12" spans="1:31" ht="15" customHeight="1">
      <c r="A12" s="365"/>
      <c r="B12" s="365"/>
      <c r="C12" s="365"/>
      <c r="D12" s="365"/>
      <c r="E12" s="365"/>
      <c r="F12" s="365"/>
      <c r="G12" s="365"/>
      <c r="H12" s="365"/>
      <c r="I12" s="365"/>
      <c r="J12" s="365"/>
      <c r="K12" s="365"/>
      <c r="L12" s="365"/>
      <c r="M12" s="365"/>
      <c r="N12" s="365"/>
      <c r="O12" s="365"/>
      <c r="P12" s="365"/>
      <c r="Q12" s="365"/>
      <c r="R12" s="365"/>
      <c r="S12" s="365"/>
      <c r="T12" s="365"/>
      <c r="U12" s="365"/>
      <c r="V12" s="365"/>
      <c r="W12" s="365"/>
      <c r="X12" s="365"/>
      <c r="Y12" s="365"/>
      <c r="Z12" s="365"/>
      <c r="AA12" s="365"/>
      <c r="AB12" s="365"/>
      <c r="AC12" s="365"/>
    </row>
    <row r="80" spans="1:2" ht="12.75">
      <c r="A80" s="615" t="s">
        <v>2281</v>
      </c>
      <c r="B80" s="615">
        <v>11</v>
      </c>
    </row>
    <row r="81" spans="1:2" ht="12.75">
      <c r="A81" s="615" t="s">
        <v>2319</v>
      </c>
      <c r="B81" s="615">
        <v>12</v>
      </c>
    </row>
    <row r="82" spans="1:2" ht="12.75">
      <c r="A82" s="615" t="s">
        <v>3401</v>
      </c>
      <c r="B82" s="615">
        <v>13</v>
      </c>
    </row>
    <row r="83" spans="1:2" ht="12.75">
      <c r="A83" s="615" t="s">
        <v>3402</v>
      </c>
      <c r="B83" s="615">
        <v>14</v>
      </c>
    </row>
    <row r="84" spans="1:2" ht="13.5" thickBot="1">
      <c r="A84" s="616" t="s">
        <v>3403</v>
      </c>
      <c r="B84" s="615">
        <v>15</v>
      </c>
    </row>
    <row r="85" spans="1:2" ht="12.75">
      <c r="A85" s="581"/>
      <c r="B85" s="615">
        <v>16</v>
      </c>
    </row>
    <row r="86" spans="1:2" ht="12.75">
      <c r="A86" s="581"/>
      <c r="B86" s="615">
        <v>17</v>
      </c>
    </row>
    <row r="87" spans="1:2" ht="12.75">
      <c r="A87" s="581"/>
      <c r="B87" s="615">
        <v>18</v>
      </c>
    </row>
    <row r="88" spans="1:2" ht="12.75">
      <c r="A88" s="581"/>
      <c r="B88" s="615">
        <v>19</v>
      </c>
    </row>
    <row r="89" spans="1:2" ht="12.75">
      <c r="A89" s="581"/>
      <c r="B89" s="615">
        <v>20</v>
      </c>
    </row>
    <row r="90" spans="1:2" ht="12.75">
      <c r="A90" s="581"/>
      <c r="B90" s="615">
        <v>21</v>
      </c>
    </row>
    <row r="91" spans="1:2" ht="12.75">
      <c r="A91" s="581"/>
      <c r="B91" s="615">
        <v>22</v>
      </c>
    </row>
    <row r="92" spans="1:2" ht="12.75">
      <c r="A92" s="581"/>
      <c r="B92" s="615">
        <v>23</v>
      </c>
    </row>
    <row r="93" spans="1:2" ht="12.75">
      <c r="A93" s="581"/>
      <c r="B93" s="615">
        <v>24</v>
      </c>
    </row>
    <row r="94" spans="1:2" ht="12.75">
      <c r="A94" s="581"/>
      <c r="B94" s="615">
        <v>25</v>
      </c>
    </row>
    <row r="95" spans="1:2" ht="12.75">
      <c r="A95" s="581"/>
      <c r="B95" s="615">
        <v>26</v>
      </c>
    </row>
    <row r="96" spans="1:2" ht="12.75">
      <c r="A96" s="581"/>
      <c r="B96" s="615">
        <v>27</v>
      </c>
    </row>
    <row r="97" spans="1:2" ht="12.75">
      <c r="A97" s="581"/>
      <c r="B97" s="615">
        <v>28</v>
      </c>
    </row>
    <row r="98" spans="1:2" ht="12.75">
      <c r="A98" s="581"/>
      <c r="B98" s="615">
        <v>29</v>
      </c>
    </row>
    <row r="99" spans="1:2" ht="12.75">
      <c r="A99" s="581"/>
      <c r="B99" s="615">
        <v>30</v>
      </c>
    </row>
    <row r="100" spans="1:2" ht="12.75">
      <c r="A100" s="581"/>
      <c r="B100" s="615">
        <v>31</v>
      </c>
    </row>
    <row r="101" spans="1:2" ht="12.75">
      <c r="A101" s="581"/>
      <c r="B101" s="615">
        <v>32</v>
      </c>
    </row>
    <row r="102" spans="1:2" ht="12.75">
      <c r="A102" s="581"/>
      <c r="B102" s="615">
        <v>33</v>
      </c>
    </row>
    <row r="103" spans="1:2" ht="12.75">
      <c r="A103" s="581"/>
      <c r="B103" s="615">
        <v>34</v>
      </c>
    </row>
    <row r="104" spans="1:2" ht="12.75">
      <c r="A104" s="581"/>
      <c r="B104" s="615">
        <v>35</v>
      </c>
    </row>
    <row r="105" spans="1:2" ht="12.75">
      <c r="A105" s="581"/>
      <c r="B105" s="615">
        <v>36</v>
      </c>
    </row>
    <row r="106" spans="1:2" ht="12.75">
      <c r="A106" s="581"/>
      <c r="B106" s="615">
        <v>37</v>
      </c>
    </row>
    <row r="107" spans="1:2" ht="12.75">
      <c r="A107" s="581"/>
      <c r="B107" s="615">
        <v>38</v>
      </c>
    </row>
    <row r="108" spans="1:2" ht="12.75">
      <c r="A108" s="581"/>
      <c r="B108" s="615">
        <v>39</v>
      </c>
    </row>
    <row r="109" spans="1:2" ht="12.75">
      <c r="A109" s="581"/>
      <c r="B109" s="615">
        <v>40</v>
      </c>
    </row>
    <row r="110" spans="1:2" ht="12.75">
      <c r="A110" s="581"/>
      <c r="B110" s="615">
        <v>41</v>
      </c>
    </row>
    <row r="111" spans="1:2" ht="12.75">
      <c r="A111" s="581"/>
      <c r="B111" s="615">
        <v>42</v>
      </c>
    </row>
    <row r="112" spans="1:2" ht="12.75">
      <c r="A112" s="581"/>
      <c r="B112" s="615">
        <v>43</v>
      </c>
    </row>
    <row r="113" spans="1:2" ht="12.75">
      <c r="A113" s="581"/>
      <c r="B113" s="615">
        <v>44</v>
      </c>
    </row>
    <row r="114" spans="1:2" ht="12.75">
      <c r="A114" s="581"/>
      <c r="B114" s="615">
        <v>45</v>
      </c>
    </row>
    <row r="115" spans="1:2" ht="12.75">
      <c r="A115" s="581"/>
      <c r="B115" s="615">
        <v>46</v>
      </c>
    </row>
    <row r="116" spans="1:2" ht="13.5" thickBot="1">
      <c r="A116" s="581"/>
      <c r="B116" s="616">
        <v>99</v>
      </c>
    </row>
  </sheetData>
  <mergeCells count="14">
    <mergeCell ref="J11:L11"/>
    <mergeCell ref="M11:O11"/>
    <mergeCell ref="A1:AC1"/>
    <mergeCell ref="H2:I2"/>
    <mergeCell ref="J2:O2"/>
    <mergeCell ref="Q2:Z2"/>
    <mergeCell ref="H3:I3"/>
    <mergeCell ref="J3:O3"/>
    <mergeCell ref="Q3:Z3"/>
    <mergeCell ref="H4:I4"/>
    <mergeCell ref="J4:O4"/>
    <mergeCell ref="Q4:Z4"/>
    <mergeCell ref="J10:L10"/>
    <mergeCell ref="M10:O10"/>
  </mergeCells>
  <phoneticPr fontId="1"/>
  <dataValidations count="3">
    <dataValidation type="list" allowBlank="1" showInputMessage="1" showErrorMessage="1" sqref="H5:H6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WVP983045:WVP983046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H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H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H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H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H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H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H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H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H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H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H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H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H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H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H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H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xr:uid="{312565A3-ADD4-4829-AB7E-58141FC50C68}">
      <formula1>"■,□"</formula1>
    </dataValidation>
    <dataValidation type="list" allowBlank="1" showInputMessage="1" showErrorMessage="1" sqref="Q2:Z2 JM2:JV2 TI2:TR2 ADE2:ADN2 ANA2:ANJ2 AWW2:AXF2 BGS2:BHB2 BQO2:BQX2 CAK2:CAT2 CKG2:CKP2 CUC2:CUL2 DDY2:DEH2 DNU2:DOD2 DXQ2:DXZ2 EHM2:EHV2 ERI2:ERR2 FBE2:FBN2 FLA2:FLJ2 FUW2:FVF2 GES2:GFB2 GOO2:GOX2 GYK2:GYT2 HIG2:HIP2 HSC2:HSL2 IBY2:ICH2 ILU2:IMD2 IVQ2:IVZ2 JFM2:JFV2 JPI2:JPR2 JZE2:JZN2 KJA2:KJJ2 KSW2:KTF2 LCS2:LDB2 LMO2:LMX2 LWK2:LWT2 MGG2:MGP2 MQC2:MQL2 MZY2:NAH2 NJU2:NKD2 NTQ2:NTZ2 ODM2:ODV2 ONI2:ONR2 OXE2:OXN2 PHA2:PHJ2 PQW2:PRF2 QAS2:QBB2 QKO2:QKX2 QUK2:QUT2 REG2:REP2 ROC2:ROL2 RXY2:RYH2 SHU2:SID2 SRQ2:SRZ2 TBM2:TBV2 TLI2:TLR2 TVE2:TVN2 UFA2:UFJ2 UOW2:UPF2 UYS2:UZB2 VIO2:VIX2 VSK2:VST2 WCG2:WCP2 WMC2:WML2 WVY2:WWH2 Q65538:Z65538 JM65538:JV65538 TI65538:TR65538 ADE65538:ADN65538 ANA65538:ANJ65538 AWW65538:AXF65538 BGS65538:BHB65538 BQO65538:BQX65538 CAK65538:CAT65538 CKG65538:CKP65538 CUC65538:CUL65538 DDY65538:DEH65538 DNU65538:DOD65538 DXQ65538:DXZ65538 EHM65538:EHV65538 ERI65538:ERR65538 FBE65538:FBN65538 FLA65538:FLJ65538 FUW65538:FVF65538 GES65538:GFB65538 GOO65538:GOX65538 GYK65538:GYT65538 HIG65538:HIP65538 HSC65538:HSL65538 IBY65538:ICH65538 ILU65538:IMD65538 IVQ65538:IVZ65538 JFM65538:JFV65538 JPI65538:JPR65538 JZE65538:JZN65538 KJA65538:KJJ65538 KSW65538:KTF65538 LCS65538:LDB65538 LMO65538:LMX65538 LWK65538:LWT65538 MGG65538:MGP65538 MQC65538:MQL65538 MZY65538:NAH65538 NJU65538:NKD65538 NTQ65538:NTZ65538 ODM65538:ODV65538 ONI65538:ONR65538 OXE65538:OXN65538 PHA65538:PHJ65538 PQW65538:PRF65538 QAS65538:QBB65538 QKO65538:QKX65538 QUK65538:QUT65538 REG65538:REP65538 ROC65538:ROL65538 RXY65538:RYH65538 SHU65538:SID65538 SRQ65538:SRZ65538 TBM65538:TBV65538 TLI65538:TLR65538 TVE65538:TVN65538 UFA65538:UFJ65538 UOW65538:UPF65538 UYS65538:UZB65538 VIO65538:VIX65538 VSK65538:VST65538 WCG65538:WCP65538 WMC65538:WML65538 WVY65538:WWH65538 Q131074:Z131074 JM131074:JV131074 TI131074:TR131074 ADE131074:ADN131074 ANA131074:ANJ131074 AWW131074:AXF131074 BGS131074:BHB131074 BQO131074:BQX131074 CAK131074:CAT131074 CKG131074:CKP131074 CUC131074:CUL131074 DDY131074:DEH131074 DNU131074:DOD131074 DXQ131074:DXZ131074 EHM131074:EHV131074 ERI131074:ERR131074 FBE131074:FBN131074 FLA131074:FLJ131074 FUW131074:FVF131074 GES131074:GFB131074 GOO131074:GOX131074 GYK131074:GYT131074 HIG131074:HIP131074 HSC131074:HSL131074 IBY131074:ICH131074 ILU131074:IMD131074 IVQ131074:IVZ131074 JFM131074:JFV131074 JPI131074:JPR131074 JZE131074:JZN131074 KJA131074:KJJ131074 KSW131074:KTF131074 LCS131074:LDB131074 LMO131074:LMX131074 LWK131074:LWT131074 MGG131074:MGP131074 MQC131074:MQL131074 MZY131074:NAH131074 NJU131074:NKD131074 NTQ131074:NTZ131074 ODM131074:ODV131074 ONI131074:ONR131074 OXE131074:OXN131074 PHA131074:PHJ131074 PQW131074:PRF131074 QAS131074:QBB131074 QKO131074:QKX131074 QUK131074:QUT131074 REG131074:REP131074 ROC131074:ROL131074 RXY131074:RYH131074 SHU131074:SID131074 SRQ131074:SRZ131074 TBM131074:TBV131074 TLI131074:TLR131074 TVE131074:TVN131074 UFA131074:UFJ131074 UOW131074:UPF131074 UYS131074:UZB131074 VIO131074:VIX131074 VSK131074:VST131074 WCG131074:WCP131074 WMC131074:WML131074 WVY131074:WWH131074 Q196610:Z196610 JM196610:JV196610 TI196610:TR196610 ADE196610:ADN196610 ANA196610:ANJ196610 AWW196610:AXF196610 BGS196610:BHB196610 BQO196610:BQX196610 CAK196610:CAT196610 CKG196610:CKP196610 CUC196610:CUL196610 DDY196610:DEH196610 DNU196610:DOD196610 DXQ196610:DXZ196610 EHM196610:EHV196610 ERI196610:ERR196610 FBE196610:FBN196610 FLA196610:FLJ196610 FUW196610:FVF196610 GES196610:GFB196610 GOO196610:GOX196610 GYK196610:GYT196610 HIG196610:HIP196610 HSC196610:HSL196610 IBY196610:ICH196610 ILU196610:IMD196610 IVQ196610:IVZ196610 JFM196610:JFV196610 JPI196610:JPR196610 JZE196610:JZN196610 KJA196610:KJJ196610 KSW196610:KTF196610 LCS196610:LDB196610 LMO196610:LMX196610 LWK196610:LWT196610 MGG196610:MGP196610 MQC196610:MQL196610 MZY196610:NAH196610 NJU196610:NKD196610 NTQ196610:NTZ196610 ODM196610:ODV196610 ONI196610:ONR196610 OXE196610:OXN196610 PHA196610:PHJ196610 PQW196610:PRF196610 QAS196610:QBB196610 QKO196610:QKX196610 QUK196610:QUT196610 REG196610:REP196610 ROC196610:ROL196610 RXY196610:RYH196610 SHU196610:SID196610 SRQ196610:SRZ196610 TBM196610:TBV196610 TLI196610:TLR196610 TVE196610:TVN196610 UFA196610:UFJ196610 UOW196610:UPF196610 UYS196610:UZB196610 VIO196610:VIX196610 VSK196610:VST196610 WCG196610:WCP196610 WMC196610:WML196610 WVY196610:WWH196610 Q262146:Z262146 JM262146:JV262146 TI262146:TR262146 ADE262146:ADN262146 ANA262146:ANJ262146 AWW262146:AXF262146 BGS262146:BHB262146 BQO262146:BQX262146 CAK262146:CAT262146 CKG262146:CKP262146 CUC262146:CUL262146 DDY262146:DEH262146 DNU262146:DOD262146 DXQ262146:DXZ262146 EHM262146:EHV262146 ERI262146:ERR262146 FBE262146:FBN262146 FLA262146:FLJ262146 FUW262146:FVF262146 GES262146:GFB262146 GOO262146:GOX262146 GYK262146:GYT262146 HIG262146:HIP262146 HSC262146:HSL262146 IBY262146:ICH262146 ILU262146:IMD262146 IVQ262146:IVZ262146 JFM262146:JFV262146 JPI262146:JPR262146 JZE262146:JZN262146 KJA262146:KJJ262146 KSW262146:KTF262146 LCS262146:LDB262146 LMO262146:LMX262146 LWK262146:LWT262146 MGG262146:MGP262146 MQC262146:MQL262146 MZY262146:NAH262146 NJU262146:NKD262146 NTQ262146:NTZ262146 ODM262146:ODV262146 ONI262146:ONR262146 OXE262146:OXN262146 PHA262146:PHJ262146 PQW262146:PRF262146 QAS262146:QBB262146 QKO262146:QKX262146 QUK262146:QUT262146 REG262146:REP262146 ROC262146:ROL262146 RXY262146:RYH262146 SHU262146:SID262146 SRQ262146:SRZ262146 TBM262146:TBV262146 TLI262146:TLR262146 TVE262146:TVN262146 UFA262146:UFJ262146 UOW262146:UPF262146 UYS262146:UZB262146 VIO262146:VIX262146 VSK262146:VST262146 WCG262146:WCP262146 WMC262146:WML262146 WVY262146:WWH262146 Q327682:Z327682 JM327682:JV327682 TI327682:TR327682 ADE327682:ADN327682 ANA327682:ANJ327682 AWW327682:AXF327682 BGS327682:BHB327682 BQO327682:BQX327682 CAK327682:CAT327682 CKG327682:CKP327682 CUC327682:CUL327682 DDY327682:DEH327682 DNU327682:DOD327682 DXQ327682:DXZ327682 EHM327682:EHV327682 ERI327682:ERR327682 FBE327682:FBN327682 FLA327682:FLJ327682 FUW327682:FVF327682 GES327682:GFB327682 GOO327682:GOX327682 GYK327682:GYT327682 HIG327682:HIP327682 HSC327682:HSL327682 IBY327682:ICH327682 ILU327682:IMD327682 IVQ327682:IVZ327682 JFM327682:JFV327682 JPI327682:JPR327682 JZE327682:JZN327682 KJA327682:KJJ327682 KSW327682:KTF327682 LCS327682:LDB327682 LMO327682:LMX327682 LWK327682:LWT327682 MGG327682:MGP327682 MQC327682:MQL327682 MZY327682:NAH327682 NJU327682:NKD327682 NTQ327682:NTZ327682 ODM327682:ODV327682 ONI327682:ONR327682 OXE327682:OXN327682 PHA327682:PHJ327682 PQW327682:PRF327682 QAS327682:QBB327682 QKO327682:QKX327682 QUK327682:QUT327682 REG327682:REP327682 ROC327682:ROL327682 RXY327682:RYH327682 SHU327682:SID327682 SRQ327682:SRZ327682 TBM327682:TBV327682 TLI327682:TLR327682 TVE327682:TVN327682 UFA327682:UFJ327682 UOW327682:UPF327682 UYS327682:UZB327682 VIO327682:VIX327682 VSK327682:VST327682 WCG327682:WCP327682 WMC327682:WML327682 WVY327682:WWH327682 Q393218:Z393218 JM393218:JV393218 TI393218:TR393218 ADE393218:ADN393218 ANA393218:ANJ393218 AWW393218:AXF393218 BGS393218:BHB393218 BQO393218:BQX393218 CAK393218:CAT393218 CKG393218:CKP393218 CUC393218:CUL393218 DDY393218:DEH393218 DNU393218:DOD393218 DXQ393218:DXZ393218 EHM393218:EHV393218 ERI393218:ERR393218 FBE393218:FBN393218 FLA393218:FLJ393218 FUW393218:FVF393218 GES393218:GFB393218 GOO393218:GOX393218 GYK393218:GYT393218 HIG393218:HIP393218 HSC393218:HSL393218 IBY393218:ICH393218 ILU393218:IMD393218 IVQ393218:IVZ393218 JFM393218:JFV393218 JPI393218:JPR393218 JZE393218:JZN393218 KJA393218:KJJ393218 KSW393218:KTF393218 LCS393218:LDB393218 LMO393218:LMX393218 LWK393218:LWT393218 MGG393218:MGP393218 MQC393218:MQL393218 MZY393218:NAH393218 NJU393218:NKD393218 NTQ393218:NTZ393218 ODM393218:ODV393218 ONI393218:ONR393218 OXE393218:OXN393218 PHA393218:PHJ393218 PQW393218:PRF393218 QAS393218:QBB393218 QKO393218:QKX393218 QUK393218:QUT393218 REG393218:REP393218 ROC393218:ROL393218 RXY393218:RYH393218 SHU393218:SID393218 SRQ393218:SRZ393218 TBM393218:TBV393218 TLI393218:TLR393218 TVE393218:TVN393218 UFA393218:UFJ393218 UOW393218:UPF393218 UYS393218:UZB393218 VIO393218:VIX393218 VSK393218:VST393218 WCG393218:WCP393218 WMC393218:WML393218 WVY393218:WWH393218 Q458754:Z458754 JM458754:JV458754 TI458754:TR458754 ADE458754:ADN458754 ANA458754:ANJ458754 AWW458754:AXF458754 BGS458754:BHB458754 BQO458754:BQX458754 CAK458754:CAT458754 CKG458754:CKP458754 CUC458754:CUL458754 DDY458754:DEH458754 DNU458754:DOD458754 DXQ458754:DXZ458754 EHM458754:EHV458754 ERI458754:ERR458754 FBE458754:FBN458754 FLA458754:FLJ458754 FUW458754:FVF458754 GES458754:GFB458754 GOO458754:GOX458754 GYK458754:GYT458754 HIG458754:HIP458754 HSC458754:HSL458754 IBY458754:ICH458754 ILU458754:IMD458754 IVQ458754:IVZ458754 JFM458754:JFV458754 JPI458754:JPR458754 JZE458754:JZN458754 KJA458754:KJJ458754 KSW458754:KTF458754 LCS458754:LDB458754 LMO458754:LMX458754 LWK458754:LWT458754 MGG458754:MGP458754 MQC458754:MQL458754 MZY458754:NAH458754 NJU458754:NKD458754 NTQ458754:NTZ458754 ODM458754:ODV458754 ONI458754:ONR458754 OXE458754:OXN458754 PHA458754:PHJ458754 PQW458754:PRF458754 QAS458754:QBB458754 QKO458754:QKX458754 QUK458754:QUT458754 REG458754:REP458754 ROC458754:ROL458754 RXY458754:RYH458754 SHU458754:SID458754 SRQ458754:SRZ458754 TBM458754:TBV458754 TLI458754:TLR458754 TVE458754:TVN458754 UFA458754:UFJ458754 UOW458754:UPF458754 UYS458754:UZB458754 VIO458754:VIX458754 VSK458754:VST458754 WCG458754:WCP458754 WMC458754:WML458754 WVY458754:WWH458754 Q524290:Z524290 JM524290:JV524290 TI524290:TR524290 ADE524290:ADN524290 ANA524290:ANJ524290 AWW524290:AXF524290 BGS524290:BHB524290 BQO524290:BQX524290 CAK524290:CAT524290 CKG524290:CKP524290 CUC524290:CUL524290 DDY524290:DEH524290 DNU524290:DOD524290 DXQ524290:DXZ524290 EHM524290:EHV524290 ERI524290:ERR524290 FBE524290:FBN524290 FLA524290:FLJ524290 FUW524290:FVF524290 GES524290:GFB524290 GOO524290:GOX524290 GYK524290:GYT524290 HIG524290:HIP524290 HSC524290:HSL524290 IBY524290:ICH524290 ILU524290:IMD524290 IVQ524290:IVZ524290 JFM524290:JFV524290 JPI524290:JPR524290 JZE524290:JZN524290 KJA524290:KJJ524290 KSW524290:KTF524290 LCS524290:LDB524290 LMO524290:LMX524290 LWK524290:LWT524290 MGG524290:MGP524290 MQC524290:MQL524290 MZY524290:NAH524290 NJU524290:NKD524290 NTQ524290:NTZ524290 ODM524290:ODV524290 ONI524290:ONR524290 OXE524290:OXN524290 PHA524290:PHJ524290 PQW524290:PRF524290 QAS524290:QBB524290 QKO524290:QKX524290 QUK524290:QUT524290 REG524290:REP524290 ROC524290:ROL524290 RXY524290:RYH524290 SHU524290:SID524290 SRQ524290:SRZ524290 TBM524290:TBV524290 TLI524290:TLR524290 TVE524290:TVN524290 UFA524290:UFJ524290 UOW524290:UPF524290 UYS524290:UZB524290 VIO524290:VIX524290 VSK524290:VST524290 WCG524290:WCP524290 WMC524290:WML524290 WVY524290:WWH524290 Q589826:Z589826 JM589826:JV589826 TI589826:TR589826 ADE589826:ADN589826 ANA589826:ANJ589826 AWW589826:AXF589826 BGS589826:BHB589826 BQO589826:BQX589826 CAK589826:CAT589826 CKG589826:CKP589826 CUC589826:CUL589826 DDY589826:DEH589826 DNU589826:DOD589826 DXQ589826:DXZ589826 EHM589826:EHV589826 ERI589826:ERR589826 FBE589826:FBN589826 FLA589826:FLJ589826 FUW589826:FVF589826 GES589826:GFB589826 GOO589826:GOX589826 GYK589826:GYT589826 HIG589826:HIP589826 HSC589826:HSL589826 IBY589826:ICH589826 ILU589826:IMD589826 IVQ589826:IVZ589826 JFM589826:JFV589826 JPI589826:JPR589826 JZE589826:JZN589826 KJA589826:KJJ589826 KSW589826:KTF589826 LCS589826:LDB589826 LMO589826:LMX589826 LWK589826:LWT589826 MGG589826:MGP589826 MQC589826:MQL589826 MZY589826:NAH589826 NJU589826:NKD589826 NTQ589826:NTZ589826 ODM589826:ODV589826 ONI589826:ONR589826 OXE589826:OXN589826 PHA589826:PHJ589826 PQW589826:PRF589826 QAS589826:QBB589826 QKO589826:QKX589826 QUK589826:QUT589826 REG589826:REP589826 ROC589826:ROL589826 RXY589826:RYH589826 SHU589826:SID589826 SRQ589826:SRZ589826 TBM589826:TBV589826 TLI589826:TLR589826 TVE589826:TVN589826 UFA589826:UFJ589826 UOW589826:UPF589826 UYS589826:UZB589826 VIO589826:VIX589826 VSK589826:VST589826 WCG589826:WCP589826 WMC589826:WML589826 WVY589826:WWH589826 Q655362:Z655362 JM655362:JV655362 TI655362:TR655362 ADE655362:ADN655362 ANA655362:ANJ655362 AWW655362:AXF655362 BGS655362:BHB655362 BQO655362:BQX655362 CAK655362:CAT655362 CKG655362:CKP655362 CUC655362:CUL655362 DDY655362:DEH655362 DNU655362:DOD655362 DXQ655362:DXZ655362 EHM655362:EHV655362 ERI655362:ERR655362 FBE655362:FBN655362 FLA655362:FLJ655362 FUW655362:FVF655362 GES655362:GFB655362 GOO655362:GOX655362 GYK655362:GYT655362 HIG655362:HIP655362 HSC655362:HSL655362 IBY655362:ICH655362 ILU655362:IMD655362 IVQ655362:IVZ655362 JFM655362:JFV655362 JPI655362:JPR655362 JZE655362:JZN655362 KJA655362:KJJ655362 KSW655362:KTF655362 LCS655362:LDB655362 LMO655362:LMX655362 LWK655362:LWT655362 MGG655362:MGP655362 MQC655362:MQL655362 MZY655362:NAH655362 NJU655362:NKD655362 NTQ655362:NTZ655362 ODM655362:ODV655362 ONI655362:ONR655362 OXE655362:OXN655362 PHA655362:PHJ655362 PQW655362:PRF655362 QAS655362:QBB655362 QKO655362:QKX655362 QUK655362:QUT655362 REG655362:REP655362 ROC655362:ROL655362 RXY655362:RYH655362 SHU655362:SID655362 SRQ655362:SRZ655362 TBM655362:TBV655362 TLI655362:TLR655362 TVE655362:TVN655362 UFA655362:UFJ655362 UOW655362:UPF655362 UYS655362:UZB655362 VIO655362:VIX655362 VSK655362:VST655362 WCG655362:WCP655362 WMC655362:WML655362 WVY655362:WWH655362 Q720898:Z720898 JM720898:JV720898 TI720898:TR720898 ADE720898:ADN720898 ANA720898:ANJ720898 AWW720898:AXF720898 BGS720898:BHB720898 BQO720898:BQX720898 CAK720898:CAT720898 CKG720898:CKP720898 CUC720898:CUL720898 DDY720898:DEH720898 DNU720898:DOD720898 DXQ720898:DXZ720898 EHM720898:EHV720898 ERI720898:ERR720898 FBE720898:FBN720898 FLA720898:FLJ720898 FUW720898:FVF720898 GES720898:GFB720898 GOO720898:GOX720898 GYK720898:GYT720898 HIG720898:HIP720898 HSC720898:HSL720898 IBY720898:ICH720898 ILU720898:IMD720898 IVQ720898:IVZ720898 JFM720898:JFV720898 JPI720898:JPR720898 JZE720898:JZN720898 KJA720898:KJJ720898 KSW720898:KTF720898 LCS720898:LDB720898 LMO720898:LMX720898 LWK720898:LWT720898 MGG720898:MGP720898 MQC720898:MQL720898 MZY720898:NAH720898 NJU720898:NKD720898 NTQ720898:NTZ720898 ODM720898:ODV720898 ONI720898:ONR720898 OXE720898:OXN720898 PHA720898:PHJ720898 PQW720898:PRF720898 QAS720898:QBB720898 QKO720898:QKX720898 QUK720898:QUT720898 REG720898:REP720898 ROC720898:ROL720898 RXY720898:RYH720898 SHU720898:SID720898 SRQ720898:SRZ720898 TBM720898:TBV720898 TLI720898:TLR720898 TVE720898:TVN720898 UFA720898:UFJ720898 UOW720898:UPF720898 UYS720898:UZB720898 VIO720898:VIX720898 VSK720898:VST720898 WCG720898:WCP720898 WMC720898:WML720898 WVY720898:WWH720898 Q786434:Z786434 JM786434:JV786434 TI786434:TR786434 ADE786434:ADN786434 ANA786434:ANJ786434 AWW786434:AXF786434 BGS786434:BHB786434 BQO786434:BQX786434 CAK786434:CAT786434 CKG786434:CKP786434 CUC786434:CUL786434 DDY786434:DEH786434 DNU786434:DOD786434 DXQ786434:DXZ786434 EHM786434:EHV786434 ERI786434:ERR786434 FBE786434:FBN786434 FLA786434:FLJ786434 FUW786434:FVF786434 GES786434:GFB786434 GOO786434:GOX786434 GYK786434:GYT786434 HIG786434:HIP786434 HSC786434:HSL786434 IBY786434:ICH786434 ILU786434:IMD786434 IVQ786434:IVZ786434 JFM786434:JFV786434 JPI786434:JPR786434 JZE786434:JZN786434 KJA786434:KJJ786434 KSW786434:KTF786434 LCS786434:LDB786434 LMO786434:LMX786434 LWK786434:LWT786434 MGG786434:MGP786434 MQC786434:MQL786434 MZY786434:NAH786434 NJU786434:NKD786434 NTQ786434:NTZ786434 ODM786434:ODV786434 ONI786434:ONR786434 OXE786434:OXN786434 PHA786434:PHJ786434 PQW786434:PRF786434 QAS786434:QBB786434 QKO786434:QKX786434 QUK786434:QUT786434 REG786434:REP786434 ROC786434:ROL786434 RXY786434:RYH786434 SHU786434:SID786434 SRQ786434:SRZ786434 TBM786434:TBV786434 TLI786434:TLR786434 TVE786434:TVN786434 UFA786434:UFJ786434 UOW786434:UPF786434 UYS786434:UZB786434 VIO786434:VIX786434 VSK786434:VST786434 WCG786434:WCP786434 WMC786434:WML786434 WVY786434:WWH786434 Q851970:Z851970 JM851970:JV851970 TI851970:TR851970 ADE851970:ADN851970 ANA851970:ANJ851970 AWW851970:AXF851970 BGS851970:BHB851970 BQO851970:BQX851970 CAK851970:CAT851970 CKG851970:CKP851970 CUC851970:CUL851970 DDY851970:DEH851970 DNU851970:DOD851970 DXQ851970:DXZ851970 EHM851970:EHV851970 ERI851970:ERR851970 FBE851970:FBN851970 FLA851970:FLJ851970 FUW851970:FVF851970 GES851970:GFB851970 GOO851970:GOX851970 GYK851970:GYT851970 HIG851970:HIP851970 HSC851970:HSL851970 IBY851970:ICH851970 ILU851970:IMD851970 IVQ851970:IVZ851970 JFM851970:JFV851970 JPI851970:JPR851970 JZE851970:JZN851970 KJA851970:KJJ851970 KSW851970:KTF851970 LCS851970:LDB851970 LMO851970:LMX851970 LWK851970:LWT851970 MGG851970:MGP851970 MQC851970:MQL851970 MZY851970:NAH851970 NJU851970:NKD851970 NTQ851970:NTZ851970 ODM851970:ODV851970 ONI851970:ONR851970 OXE851970:OXN851970 PHA851970:PHJ851970 PQW851970:PRF851970 QAS851970:QBB851970 QKO851970:QKX851970 QUK851970:QUT851970 REG851970:REP851970 ROC851970:ROL851970 RXY851970:RYH851970 SHU851970:SID851970 SRQ851970:SRZ851970 TBM851970:TBV851970 TLI851970:TLR851970 TVE851970:TVN851970 UFA851970:UFJ851970 UOW851970:UPF851970 UYS851970:UZB851970 VIO851970:VIX851970 VSK851970:VST851970 WCG851970:WCP851970 WMC851970:WML851970 WVY851970:WWH851970 Q917506:Z917506 JM917506:JV917506 TI917506:TR917506 ADE917506:ADN917506 ANA917506:ANJ917506 AWW917506:AXF917506 BGS917506:BHB917506 BQO917506:BQX917506 CAK917506:CAT917506 CKG917506:CKP917506 CUC917506:CUL917506 DDY917506:DEH917506 DNU917506:DOD917506 DXQ917506:DXZ917506 EHM917506:EHV917506 ERI917506:ERR917506 FBE917506:FBN917506 FLA917506:FLJ917506 FUW917506:FVF917506 GES917506:GFB917506 GOO917506:GOX917506 GYK917506:GYT917506 HIG917506:HIP917506 HSC917506:HSL917506 IBY917506:ICH917506 ILU917506:IMD917506 IVQ917506:IVZ917506 JFM917506:JFV917506 JPI917506:JPR917506 JZE917506:JZN917506 KJA917506:KJJ917506 KSW917506:KTF917506 LCS917506:LDB917506 LMO917506:LMX917506 LWK917506:LWT917506 MGG917506:MGP917506 MQC917506:MQL917506 MZY917506:NAH917506 NJU917506:NKD917506 NTQ917506:NTZ917506 ODM917506:ODV917506 ONI917506:ONR917506 OXE917506:OXN917506 PHA917506:PHJ917506 PQW917506:PRF917506 QAS917506:QBB917506 QKO917506:QKX917506 QUK917506:QUT917506 REG917506:REP917506 ROC917506:ROL917506 RXY917506:RYH917506 SHU917506:SID917506 SRQ917506:SRZ917506 TBM917506:TBV917506 TLI917506:TLR917506 TVE917506:TVN917506 UFA917506:UFJ917506 UOW917506:UPF917506 UYS917506:UZB917506 VIO917506:VIX917506 VSK917506:VST917506 WCG917506:WCP917506 WMC917506:WML917506 WVY917506:WWH917506 Q983042:Z983042 JM983042:JV983042 TI983042:TR983042 ADE983042:ADN983042 ANA983042:ANJ983042 AWW983042:AXF983042 BGS983042:BHB983042 BQO983042:BQX983042 CAK983042:CAT983042 CKG983042:CKP983042 CUC983042:CUL983042 DDY983042:DEH983042 DNU983042:DOD983042 DXQ983042:DXZ983042 EHM983042:EHV983042 ERI983042:ERR983042 FBE983042:FBN983042 FLA983042:FLJ983042 FUW983042:FVF983042 GES983042:GFB983042 GOO983042:GOX983042 GYK983042:GYT983042 HIG983042:HIP983042 HSC983042:HSL983042 IBY983042:ICH983042 ILU983042:IMD983042 IVQ983042:IVZ983042 JFM983042:JFV983042 JPI983042:JPR983042 JZE983042:JZN983042 KJA983042:KJJ983042 KSW983042:KTF983042 LCS983042:LDB983042 LMO983042:LMX983042 LWK983042:LWT983042 MGG983042:MGP983042 MQC983042:MQL983042 MZY983042:NAH983042 NJU983042:NKD983042 NTQ983042:NTZ983042 ODM983042:ODV983042 ONI983042:ONR983042 OXE983042:OXN983042 PHA983042:PHJ983042 PQW983042:PRF983042 QAS983042:QBB983042 QKO983042:QKX983042 QUK983042:QUT983042 REG983042:REP983042 ROC983042:ROL983042 RXY983042:RYH983042 SHU983042:SID983042 SRQ983042:SRZ983042 TBM983042:TBV983042 TLI983042:TLR983042 TVE983042:TVN983042 UFA983042:UFJ983042 UOW983042:UPF983042 UYS983042:UZB983042 VIO983042:VIX983042 VSK983042:VST983042 WCG983042:WCP983042 WMC983042:WML983042 WVY983042:WWH983042" xr:uid="{843FBAB0-FED7-4CE8-9C2E-A5F05B5C03B7}">
      <formula1>$A$80:$A$84</formula1>
    </dataValidation>
    <dataValidation type="list" allowBlank="1" showInputMessage="1" showErrorMessage="1" sqref="Q3:Z4 JM3:JV4 TI3:TR4 ADE3:ADN4 ANA3:ANJ4 AWW3:AXF4 BGS3:BHB4 BQO3:BQX4 CAK3:CAT4 CKG3:CKP4 CUC3:CUL4 DDY3:DEH4 DNU3:DOD4 DXQ3:DXZ4 EHM3:EHV4 ERI3:ERR4 FBE3:FBN4 FLA3:FLJ4 FUW3:FVF4 GES3:GFB4 GOO3:GOX4 GYK3:GYT4 HIG3:HIP4 HSC3:HSL4 IBY3:ICH4 ILU3:IMD4 IVQ3:IVZ4 JFM3:JFV4 JPI3:JPR4 JZE3:JZN4 KJA3:KJJ4 KSW3:KTF4 LCS3:LDB4 LMO3:LMX4 LWK3:LWT4 MGG3:MGP4 MQC3:MQL4 MZY3:NAH4 NJU3:NKD4 NTQ3:NTZ4 ODM3:ODV4 ONI3:ONR4 OXE3:OXN4 PHA3:PHJ4 PQW3:PRF4 QAS3:QBB4 QKO3:QKX4 QUK3:QUT4 REG3:REP4 ROC3:ROL4 RXY3:RYH4 SHU3:SID4 SRQ3:SRZ4 TBM3:TBV4 TLI3:TLR4 TVE3:TVN4 UFA3:UFJ4 UOW3:UPF4 UYS3:UZB4 VIO3:VIX4 VSK3:VST4 WCG3:WCP4 WMC3:WML4 WVY3:WWH4 Q65539:Z65540 JM65539:JV65540 TI65539:TR65540 ADE65539:ADN65540 ANA65539:ANJ65540 AWW65539:AXF65540 BGS65539:BHB65540 BQO65539:BQX65540 CAK65539:CAT65540 CKG65539:CKP65540 CUC65539:CUL65540 DDY65539:DEH65540 DNU65539:DOD65540 DXQ65539:DXZ65540 EHM65539:EHV65540 ERI65539:ERR65540 FBE65539:FBN65540 FLA65539:FLJ65540 FUW65539:FVF65540 GES65539:GFB65540 GOO65539:GOX65540 GYK65539:GYT65540 HIG65539:HIP65540 HSC65539:HSL65540 IBY65539:ICH65540 ILU65539:IMD65540 IVQ65539:IVZ65540 JFM65539:JFV65540 JPI65539:JPR65540 JZE65539:JZN65540 KJA65539:KJJ65540 KSW65539:KTF65540 LCS65539:LDB65540 LMO65539:LMX65540 LWK65539:LWT65540 MGG65539:MGP65540 MQC65539:MQL65540 MZY65539:NAH65540 NJU65539:NKD65540 NTQ65539:NTZ65540 ODM65539:ODV65540 ONI65539:ONR65540 OXE65539:OXN65540 PHA65539:PHJ65540 PQW65539:PRF65540 QAS65539:QBB65540 QKO65539:QKX65540 QUK65539:QUT65540 REG65539:REP65540 ROC65539:ROL65540 RXY65539:RYH65540 SHU65539:SID65540 SRQ65539:SRZ65540 TBM65539:TBV65540 TLI65539:TLR65540 TVE65539:TVN65540 UFA65539:UFJ65540 UOW65539:UPF65540 UYS65539:UZB65540 VIO65539:VIX65540 VSK65539:VST65540 WCG65539:WCP65540 WMC65539:WML65540 WVY65539:WWH65540 Q131075:Z131076 JM131075:JV131076 TI131075:TR131076 ADE131075:ADN131076 ANA131075:ANJ131076 AWW131075:AXF131076 BGS131075:BHB131076 BQO131075:BQX131076 CAK131075:CAT131076 CKG131075:CKP131076 CUC131075:CUL131076 DDY131075:DEH131076 DNU131075:DOD131076 DXQ131075:DXZ131076 EHM131075:EHV131076 ERI131075:ERR131076 FBE131075:FBN131076 FLA131075:FLJ131076 FUW131075:FVF131076 GES131075:GFB131076 GOO131075:GOX131076 GYK131075:GYT131076 HIG131075:HIP131076 HSC131075:HSL131076 IBY131075:ICH131076 ILU131075:IMD131076 IVQ131075:IVZ131076 JFM131075:JFV131076 JPI131075:JPR131076 JZE131075:JZN131076 KJA131075:KJJ131076 KSW131075:KTF131076 LCS131075:LDB131076 LMO131075:LMX131076 LWK131075:LWT131076 MGG131075:MGP131076 MQC131075:MQL131076 MZY131075:NAH131076 NJU131075:NKD131076 NTQ131075:NTZ131076 ODM131075:ODV131076 ONI131075:ONR131076 OXE131075:OXN131076 PHA131075:PHJ131076 PQW131075:PRF131076 QAS131075:QBB131076 QKO131075:QKX131076 QUK131075:QUT131076 REG131075:REP131076 ROC131075:ROL131076 RXY131075:RYH131076 SHU131075:SID131076 SRQ131075:SRZ131076 TBM131075:TBV131076 TLI131075:TLR131076 TVE131075:TVN131076 UFA131075:UFJ131076 UOW131075:UPF131076 UYS131075:UZB131076 VIO131075:VIX131076 VSK131075:VST131076 WCG131075:WCP131076 WMC131075:WML131076 WVY131075:WWH131076 Q196611:Z196612 JM196611:JV196612 TI196611:TR196612 ADE196611:ADN196612 ANA196611:ANJ196612 AWW196611:AXF196612 BGS196611:BHB196612 BQO196611:BQX196612 CAK196611:CAT196612 CKG196611:CKP196612 CUC196611:CUL196612 DDY196611:DEH196612 DNU196611:DOD196612 DXQ196611:DXZ196612 EHM196611:EHV196612 ERI196611:ERR196612 FBE196611:FBN196612 FLA196611:FLJ196612 FUW196611:FVF196612 GES196611:GFB196612 GOO196611:GOX196612 GYK196611:GYT196612 HIG196611:HIP196612 HSC196611:HSL196612 IBY196611:ICH196612 ILU196611:IMD196612 IVQ196611:IVZ196612 JFM196611:JFV196612 JPI196611:JPR196612 JZE196611:JZN196612 KJA196611:KJJ196612 KSW196611:KTF196612 LCS196611:LDB196612 LMO196611:LMX196612 LWK196611:LWT196612 MGG196611:MGP196612 MQC196611:MQL196612 MZY196611:NAH196612 NJU196611:NKD196612 NTQ196611:NTZ196612 ODM196611:ODV196612 ONI196611:ONR196612 OXE196611:OXN196612 PHA196611:PHJ196612 PQW196611:PRF196612 QAS196611:QBB196612 QKO196611:QKX196612 QUK196611:QUT196612 REG196611:REP196612 ROC196611:ROL196612 RXY196611:RYH196612 SHU196611:SID196612 SRQ196611:SRZ196612 TBM196611:TBV196612 TLI196611:TLR196612 TVE196611:TVN196612 UFA196611:UFJ196612 UOW196611:UPF196612 UYS196611:UZB196612 VIO196611:VIX196612 VSK196611:VST196612 WCG196611:WCP196612 WMC196611:WML196612 WVY196611:WWH196612 Q262147:Z262148 JM262147:JV262148 TI262147:TR262148 ADE262147:ADN262148 ANA262147:ANJ262148 AWW262147:AXF262148 BGS262147:BHB262148 BQO262147:BQX262148 CAK262147:CAT262148 CKG262147:CKP262148 CUC262147:CUL262148 DDY262147:DEH262148 DNU262147:DOD262148 DXQ262147:DXZ262148 EHM262147:EHV262148 ERI262147:ERR262148 FBE262147:FBN262148 FLA262147:FLJ262148 FUW262147:FVF262148 GES262147:GFB262148 GOO262147:GOX262148 GYK262147:GYT262148 HIG262147:HIP262148 HSC262147:HSL262148 IBY262147:ICH262148 ILU262147:IMD262148 IVQ262147:IVZ262148 JFM262147:JFV262148 JPI262147:JPR262148 JZE262147:JZN262148 KJA262147:KJJ262148 KSW262147:KTF262148 LCS262147:LDB262148 LMO262147:LMX262148 LWK262147:LWT262148 MGG262147:MGP262148 MQC262147:MQL262148 MZY262147:NAH262148 NJU262147:NKD262148 NTQ262147:NTZ262148 ODM262147:ODV262148 ONI262147:ONR262148 OXE262147:OXN262148 PHA262147:PHJ262148 PQW262147:PRF262148 QAS262147:QBB262148 QKO262147:QKX262148 QUK262147:QUT262148 REG262147:REP262148 ROC262147:ROL262148 RXY262147:RYH262148 SHU262147:SID262148 SRQ262147:SRZ262148 TBM262147:TBV262148 TLI262147:TLR262148 TVE262147:TVN262148 UFA262147:UFJ262148 UOW262147:UPF262148 UYS262147:UZB262148 VIO262147:VIX262148 VSK262147:VST262148 WCG262147:WCP262148 WMC262147:WML262148 WVY262147:WWH262148 Q327683:Z327684 JM327683:JV327684 TI327683:TR327684 ADE327683:ADN327684 ANA327683:ANJ327684 AWW327683:AXF327684 BGS327683:BHB327684 BQO327683:BQX327684 CAK327683:CAT327684 CKG327683:CKP327684 CUC327683:CUL327684 DDY327683:DEH327684 DNU327683:DOD327684 DXQ327683:DXZ327684 EHM327683:EHV327684 ERI327683:ERR327684 FBE327683:FBN327684 FLA327683:FLJ327684 FUW327683:FVF327684 GES327683:GFB327684 GOO327683:GOX327684 GYK327683:GYT327684 HIG327683:HIP327684 HSC327683:HSL327684 IBY327683:ICH327684 ILU327683:IMD327684 IVQ327683:IVZ327684 JFM327683:JFV327684 JPI327683:JPR327684 JZE327683:JZN327684 KJA327683:KJJ327684 KSW327683:KTF327684 LCS327683:LDB327684 LMO327683:LMX327684 LWK327683:LWT327684 MGG327683:MGP327684 MQC327683:MQL327684 MZY327683:NAH327684 NJU327683:NKD327684 NTQ327683:NTZ327684 ODM327683:ODV327684 ONI327683:ONR327684 OXE327683:OXN327684 PHA327683:PHJ327684 PQW327683:PRF327684 QAS327683:QBB327684 QKO327683:QKX327684 QUK327683:QUT327684 REG327683:REP327684 ROC327683:ROL327684 RXY327683:RYH327684 SHU327683:SID327684 SRQ327683:SRZ327684 TBM327683:TBV327684 TLI327683:TLR327684 TVE327683:TVN327684 UFA327683:UFJ327684 UOW327683:UPF327684 UYS327683:UZB327684 VIO327683:VIX327684 VSK327683:VST327684 WCG327683:WCP327684 WMC327683:WML327684 WVY327683:WWH327684 Q393219:Z393220 JM393219:JV393220 TI393219:TR393220 ADE393219:ADN393220 ANA393219:ANJ393220 AWW393219:AXF393220 BGS393219:BHB393220 BQO393219:BQX393220 CAK393219:CAT393220 CKG393219:CKP393220 CUC393219:CUL393220 DDY393219:DEH393220 DNU393219:DOD393220 DXQ393219:DXZ393220 EHM393219:EHV393220 ERI393219:ERR393220 FBE393219:FBN393220 FLA393219:FLJ393220 FUW393219:FVF393220 GES393219:GFB393220 GOO393219:GOX393220 GYK393219:GYT393220 HIG393219:HIP393220 HSC393219:HSL393220 IBY393219:ICH393220 ILU393219:IMD393220 IVQ393219:IVZ393220 JFM393219:JFV393220 JPI393219:JPR393220 JZE393219:JZN393220 KJA393219:KJJ393220 KSW393219:KTF393220 LCS393219:LDB393220 LMO393219:LMX393220 LWK393219:LWT393220 MGG393219:MGP393220 MQC393219:MQL393220 MZY393219:NAH393220 NJU393219:NKD393220 NTQ393219:NTZ393220 ODM393219:ODV393220 ONI393219:ONR393220 OXE393219:OXN393220 PHA393219:PHJ393220 PQW393219:PRF393220 QAS393219:QBB393220 QKO393219:QKX393220 QUK393219:QUT393220 REG393219:REP393220 ROC393219:ROL393220 RXY393219:RYH393220 SHU393219:SID393220 SRQ393219:SRZ393220 TBM393219:TBV393220 TLI393219:TLR393220 TVE393219:TVN393220 UFA393219:UFJ393220 UOW393219:UPF393220 UYS393219:UZB393220 VIO393219:VIX393220 VSK393219:VST393220 WCG393219:WCP393220 WMC393219:WML393220 WVY393219:WWH393220 Q458755:Z458756 JM458755:JV458756 TI458755:TR458756 ADE458755:ADN458756 ANA458755:ANJ458756 AWW458755:AXF458756 BGS458755:BHB458756 BQO458755:BQX458756 CAK458755:CAT458756 CKG458755:CKP458756 CUC458755:CUL458756 DDY458755:DEH458756 DNU458755:DOD458756 DXQ458755:DXZ458756 EHM458755:EHV458756 ERI458755:ERR458756 FBE458755:FBN458756 FLA458755:FLJ458756 FUW458755:FVF458756 GES458755:GFB458756 GOO458755:GOX458756 GYK458755:GYT458756 HIG458755:HIP458756 HSC458755:HSL458756 IBY458755:ICH458756 ILU458755:IMD458756 IVQ458755:IVZ458756 JFM458755:JFV458756 JPI458755:JPR458756 JZE458755:JZN458756 KJA458755:KJJ458756 KSW458755:KTF458756 LCS458755:LDB458756 LMO458755:LMX458756 LWK458755:LWT458756 MGG458755:MGP458756 MQC458755:MQL458756 MZY458755:NAH458756 NJU458755:NKD458756 NTQ458755:NTZ458756 ODM458755:ODV458756 ONI458755:ONR458756 OXE458755:OXN458756 PHA458755:PHJ458756 PQW458755:PRF458756 QAS458755:QBB458756 QKO458755:QKX458756 QUK458755:QUT458756 REG458755:REP458756 ROC458755:ROL458756 RXY458755:RYH458756 SHU458755:SID458756 SRQ458755:SRZ458756 TBM458755:TBV458756 TLI458755:TLR458756 TVE458755:TVN458756 UFA458755:UFJ458756 UOW458755:UPF458756 UYS458755:UZB458756 VIO458755:VIX458756 VSK458755:VST458756 WCG458755:WCP458756 WMC458755:WML458756 WVY458755:WWH458756 Q524291:Z524292 JM524291:JV524292 TI524291:TR524292 ADE524291:ADN524292 ANA524291:ANJ524292 AWW524291:AXF524292 BGS524291:BHB524292 BQO524291:BQX524292 CAK524291:CAT524292 CKG524291:CKP524292 CUC524291:CUL524292 DDY524291:DEH524292 DNU524291:DOD524292 DXQ524291:DXZ524292 EHM524291:EHV524292 ERI524291:ERR524292 FBE524291:FBN524292 FLA524291:FLJ524292 FUW524291:FVF524292 GES524291:GFB524292 GOO524291:GOX524292 GYK524291:GYT524292 HIG524291:HIP524292 HSC524291:HSL524292 IBY524291:ICH524292 ILU524291:IMD524292 IVQ524291:IVZ524292 JFM524291:JFV524292 JPI524291:JPR524292 JZE524291:JZN524292 KJA524291:KJJ524292 KSW524291:KTF524292 LCS524291:LDB524292 LMO524291:LMX524292 LWK524291:LWT524292 MGG524291:MGP524292 MQC524291:MQL524292 MZY524291:NAH524292 NJU524291:NKD524292 NTQ524291:NTZ524292 ODM524291:ODV524292 ONI524291:ONR524292 OXE524291:OXN524292 PHA524291:PHJ524292 PQW524291:PRF524292 QAS524291:QBB524292 QKO524291:QKX524292 QUK524291:QUT524292 REG524291:REP524292 ROC524291:ROL524292 RXY524291:RYH524292 SHU524291:SID524292 SRQ524291:SRZ524292 TBM524291:TBV524292 TLI524291:TLR524292 TVE524291:TVN524292 UFA524291:UFJ524292 UOW524291:UPF524292 UYS524291:UZB524292 VIO524291:VIX524292 VSK524291:VST524292 WCG524291:WCP524292 WMC524291:WML524292 WVY524291:WWH524292 Q589827:Z589828 JM589827:JV589828 TI589827:TR589828 ADE589827:ADN589828 ANA589827:ANJ589828 AWW589827:AXF589828 BGS589827:BHB589828 BQO589827:BQX589828 CAK589827:CAT589828 CKG589827:CKP589828 CUC589827:CUL589828 DDY589827:DEH589828 DNU589827:DOD589828 DXQ589827:DXZ589828 EHM589827:EHV589828 ERI589827:ERR589828 FBE589827:FBN589828 FLA589827:FLJ589828 FUW589827:FVF589828 GES589827:GFB589828 GOO589827:GOX589828 GYK589827:GYT589828 HIG589827:HIP589828 HSC589827:HSL589828 IBY589827:ICH589828 ILU589827:IMD589828 IVQ589827:IVZ589828 JFM589827:JFV589828 JPI589827:JPR589828 JZE589827:JZN589828 KJA589827:KJJ589828 KSW589827:KTF589828 LCS589827:LDB589828 LMO589827:LMX589828 LWK589827:LWT589828 MGG589827:MGP589828 MQC589827:MQL589828 MZY589827:NAH589828 NJU589827:NKD589828 NTQ589827:NTZ589828 ODM589827:ODV589828 ONI589827:ONR589828 OXE589827:OXN589828 PHA589827:PHJ589828 PQW589827:PRF589828 QAS589827:QBB589828 QKO589827:QKX589828 QUK589827:QUT589828 REG589827:REP589828 ROC589827:ROL589828 RXY589827:RYH589828 SHU589827:SID589828 SRQ589827:SRZ589828 TBM589827:TBV589828 TLI589827:TLR589828 TVE589827:TVN589828 UFA589827:UFJ589828 UOW589827:UPF589828 UYS589827:UZB589828 VIO589827:VIX589828 VSK589827:VST589828 WCG589827:WCP589828 WMC589827:WML589828 WVY589827:WWH589828 Q655363:Z655364 JM655363:JV655364 TI655363:TR655364 ADE655363:ADN655364 ANA655363:ANJ655364 AWW655363:AXF655364 BGS655363:BHB655364 BQO655363:BQX655364 CAK655363:CAT655364 CKG655363:CKP655364 CUC655363:CUL655364 DDY655363:DEH655364 DNU655363:DOD655364 DXQ655363:DXZ655364 EHM655363:EHV655364 ERI655363:ERR655364 FBE655363:FBN655364 FLA655363:FLJ655364 FUW655363:FVF655364 GES655363:GFB655364 GOO655363:GOX655364 GYK655363:GYT655364 HIG655363:HIP655364 HSC655363:HSL655364 IBY655363:ICH655364 ILU655363:IMD655364 IVQ655363:IVZ655364 JFM655363:JFV655364 JPI655363:JPR655364 JZE655363:JZN655364 KJA655363:KJJ655364 KSW655363:KTF655364 LCS655363:LDB655364 LMO655363:LMX655364 LWK655363:LWT655364 MGG655363:MGP655364 MQC655363:MQL655364 MZY655363:NAH655364 NJU655363:NKD655364 NTQ655363:NTZ655364 ODM655363:ODV655364 ONI655363:ONR655364 OXE655363:OXN655364 PHA655363:PHJ655364 PQW655363:PRF655364 QAS655363:QBB655364 QKO655363:QKX655364 QUK655363:QUT655364 REG655363:REP655364 ROC655363:ROL655364 RXY655363:RYH655364 SHU655363:SID655364 SRQ655363:SRZ655364 TBM655363:TBV655364 TLI655363:TLR655364 TVE655363:TVN655364 UFA655363:UFJ655364 UOW655363:UPF655364 UYS655363:UZB655364 VIO655363:VIX655364 VSK655363:VST655364 WCG655363:WCP655364 WMC655363:WML655364 WVY655363:WWH655364 Q720899:Z720900 JM720899:JV720900 TI720899:TR720900 ADE720899:ADN720900 ANA720899:ANJ720900 AWW720899:AXF720900 BGS720899:BHB720900 BQO720899:BQX720900 CAK720899:CAT720900 CKG720899:CKP720900 CUC720899:CUL720900 DDY720899:DEH720900 DNU720899:DOD720900 DXQ720899:DXZ720900 EHM720899:EHV720900 ERI720899:ERR720900 FBE720899:FBN720900 FLA720899:FLJ720900 FUW720899:FVF720900 GES720899:GFB720900 GOO720899:GOX720900 GYK720899:GYT720900 HIG720899:HIP720900 HSC720899:HSL720900 IBY720899:ICH720900 ILU720899:IMD720900 IVQ720899:IVZ720900 JFM720899:JFV720900 JPI720899:JPR720900 JZE720899:JZN720900 KJA720899:KJJ720900 KSW720899:KTF720900 LCS720899:LDB720900 LMO720899:LMX720900 LWK720899:LWT720900 MGG720899:MGP720900 MQC720899:MQL720900 MZY720899:NAH720900 NJU720899:NKD720900 NTQ720899:NTZ720900 ODM720899:ODV720900 ONI720899:ONR720900 OXE720899:OXN720900 PHA720899:PHJ720900 PQW720899:PRF720900 QAS720899:QBB720900 QKO720899:QKX720900 QUK720899:QUT720900 REG720899:REP720900 ROC720899:ROL720900 RXY720899:RYH720900 SHU720899:SID720900 SRQ720899:SRZ720900 TBM720899:TBV720900 TLI720899:TLR720900 TVE720899:TVN720900 UFA720899:UFJ720900 UOW720899:UPF720900 UYS720899:UZB720900 VIO720899:VIX720900 VSK720899:VST720900 WCG720899:WCP720900 WMC720899:WML720900 WVY720899:WWH720900 Q786435:Z786436 JM786435:JV786436 TI786435:TR786436 ADE786435:ADN786436 ANA786435:ANJ786436 AWW786435:AXF786436 BGS786435:BHB786436 BQO786435:BQX786436 CAK786435:CAT786436 CKG786435:CKP786436 CUC786435:CUL786436 DDY786435:DEH786436 DNU786435:DOD786436 DXQ786435:DXZ786436 EHM786435:EHV786436 ERI786435:ERR786436 FBE786435:FBN786436 FLA786435:FLJ786436 FUW786435:FVF786436 GES786435:GFB786436 GOO786435:GOX786436 GYK786435:GYT786436 HIG786435:HIP786436 HSC786435:HSL786436 IBY786435:ICH786436 ILU786435:IMD786436 IVQ786435:IVZ786436 JFM786435:JFV786436 JPI786435:JPR786436 JZE786435:JZN786436 KJA786435:KJJ786436 KSW786435:KTF786436 LCS786435:LDB786436 LMO786435:LMX786436 LWK786435:LWT786436 MGG786435:MGP786436 MQC786435:MQL786436 MZY786435:NAH786436 NJU786435:NKD786436 NTQ786435:NTZ786436 ODM786435:ODV786436 ONI786435:ONR786436 OXE786435:OXN786436 PHA786435:PHJ786436 PQW786435:PRF786436 QAS786435:QBB786436 QKO786435:QKX786436 QUK786435:QUT786436 REG786435:REP786436 ROC786435:ROL786436 RXY786435:RYH786436 SHU786435:SID786436 SRQ786435:SRZ786436 TBM786435:TBV786436 TLI786435:TLR786436 TVE786435:TVN786436 UFA786435:UFJ786436 UOW786435:UPF786436 UYS786435:UZB786436 VIO786435:VIX786436 VSK786435:VST786436 WCG786435:WCP786436 WMC786435:WML786436 WVY786435:WWH786436 Q851971:Z851972 JM851971:JV851972 TI851971:TR851972 ADE851971:ADN851972 ANA851971:ANJ851972 AWW851971:AXF851972 BGS851971:BHB851972 BQO851971:BQX851972 CAK851971:CAT851972 CKG851971:CKP851972 CUC851971:CUL851972 DDY851971:DEH851972 DNU851971:DOD851972 DXQ851971:DXZ851972 EHM851971:EHV851972 ERI851971:ERR851972 FBE851971:FBN851972 FLA851971:FLJ851972 FUW851971:FVF851972 GES851971:GFB851972 GOO851971:GOX851972 GYK851971:GYT851972 HIG851971:HIP851972 HSC851971:HSL851972 IBY851971:ICH851972 ILU851971:IMD851972 IVQ851971:IVZ851972 JFM851971:JFV851972 JPI851971:JPR851972 JZE851971:JZN851972 KJA851971:KJJ851972 KSW851971:KTF851972 LCS851971:LDB851972 LMO851971:LMX851972 LWK851971:LWT851972 MGG851971:MGP851972 MQC851971:MQL851972 MZY851971:NAH851972 NJU851971:NKD851972 NTQ851971:NTZ851972 ODM851971:ODV851972 ONI851971:ONR851972 OXE851971:OXN851972 PHA851971:PHJ851972 PQW851971:PRF851972 QAS851971:QBB851972 QKO851971:QKX851972 QUK851971:QUT851972 REG851971:REP851972 ROC851971:ROL851972 RXY851971:RYH851972 SHU851971:SID851972 SRQ851971:SRZ851972 TBM851971:TBV851972 TLI851971:TLR851972 TVE851971:TVN851972 UFA851971:UFJ851972 UOW851971:UPF851972 UYS851971:UZB851972 VIO851971:VIX851972 VSK851971:VST851972 WCG851971:WCP851972 WMC851971:WML851972 WVY851971:WWH851972 Q917507:Z917508 JM917507:JV917508 TI917507:TR917508 ADE917507:ADN917508 ANA917507:ANJ917508 AWW917507:AXF917508 BGS917507:BHB917508 BQO917507:BQX917508 CAK917507:CAT917508 CKG917507:CKP917508 CUC917507:CUL917508 DDY917507:DEH917508 DNU917507:DOD917508 DXQ917507:DXZ917508 EHM917507:EHV917508 ERI917507:ERR917508 FBE917507:FBN917508 FLA917507:FLJ917508 FUW917507:FVF917508 GES917507:GFB917508 GOO917507:GOX917508 GYK917507:GYT917508 HIG917507:HIP917508 HSC917507:HSL917508 IBY917507:ICH917508 ILU917507:IMD917508 IVQ917507:IVZ917508 JFM917507:JFV917508 JPI917507:JPR917508 JZE917507:JZN917508 KJA917507:KJJ917508 KSW917507:KTF917508 LCS917507:LDB917508 LMO917507:LMX917508 LWK917507:LWT917508 MGG917507:MGP917508 MQC917507:MQL917508 MZY917507:NAH917508 NJU917507:NKD917508 NTQ917507:NTZ917508 ODM917507:ODV917508 ONI917507:ONR917508 OXE917507:OXN917508 PHA917507:PHJ917508 PQW917507:PRF917508 QAS917507:QBB917508 QKO917507:QKX917508 QUK917507:QUT917508 REG917507:REP917508 ROC917507:ROL917508 RXY917507:RYH917508 SHU917507:SID917508 SRQ917507:SRZ917508 TBM917507:TBV917508 TLI917507:TLR917508 TVE917507:TVN917508 UFA917507:UFJ917508 UOW917507:UPF917508 UYS917507:UZB917508 VIO917507:VIX917508 VSK917507:VST917508 WCG917507:WCP917508 WMC917507:WML917508 WVY917507:WWH917508 Q983043:Z983044 JM983043:JV983044 TI983043:TR983044 ADE983043:ADN983044 ANA983043:ANJ983044 AWW983043:AXF983044 BGS983043:BHB983044 BQO983043:BQX983044 CAK983043:CAT983044 CKG983043:CKP983044 CUC983043:CUL983044 DDY983043:DEH983044 DNU983043:DOD983044 DXQ983043:DXZ983044 EHM983043:EHV983044 ERI983043:ERR983044 FBE983043:FBN983044 FLA983043:FLJ983044 FUW983043:FVF983044 GES983043:GFB983044 GOO983043:GOX983044 GYK983043:GYT983044 HIG983043:HIP983044 HSC983043:HSL983044 IBY983043:ICH983044 ILU983043:IMD983044 IVQ983043:IVZ983044 JFM983043:JFV983044 JPI983043:JPR983044 JZE983043:JZN983044 KJA983043:KJJ983044 KSW983043:KTF983044 LCS983043:LDB983044 LMO983043:LMX983044 LWK983043:LWT983044 MGG983043:MGP983044 MQC983043:MQL983044 MZY983043:NAH983044 NJU983043:NKD983044 NTQ983043:NTZ983044 ODM983043:ODV983044 ONI983043:ONR983044 OXE983043:OXN983044 PHA983043:PHJ983044 PQW983043:PRF983044 QAS983043:QBB983044 QKO983043:QKX983044 QUK983043:QUT983044 REG983043:REP983044 ROC983043:ROL983044 RXY983043:RYH983044 SHU983043:SID983044 SRQ983043:SRZ983044 TBM983043:TBV983044 TLI983043:TLR983044 TVE983043:TVN983044 UFA983043:UFJ983044 UOW983043:UPF983044 UYS983043:UZB983044 VIO983043:VIX983044 VSK983043:VST983044 WCG983043:WCP983044 WMC983043:WML983044 WVY983043:WWH983044" xr:uid="{D6581F14-E570-43E1-8B7F-C5F1BE1D2157}">
      <formula1>$B$80:$B$116</formula1>
    </dataValidation>
  </dataValidations>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145D-E99E-416B-9DE2-9E95C6680A90}">
  <sheetPr>
    <tabColor rgb="FFFFFF00"/>
  </sheetPr>
  <dimension ref="A1:AF49"/>
  <sheetViews>
    <sheetView view="pageBreakPreview" zoomScaleNormal="100" workbookViewId="0">
      <selection activeCell="AE13" sqref="AE13"/>
    </sheetView>
  </sheetViews>
  <sheetFormatPr defaultRowHeight="12"/>
  <cols>
    <col min="1" max="29" width="3" style="567" customWidth="1"/>
    <col min="30" max="256" width="9" style="567"/>
    <col min="257" max="285" width="3" style="567" customWidth="1"/>
    <col min="286" max="512" width="9" style="567"/>
    <col min="513" max="541" width="3" style="567" customWidth="1"/>
    <col min="542" max="768" width="9" style="567"/>
    <col min="769" max="797" width="3" style="567" customWidth="1"/>
    <col min="798" max="1024" width="9" style="567"/>
    <col min="1025" max="1053" width="3" style="567" customWidth="1"/>
    <col min="1054" max="1280" width="9" style="567"/>
    <col min="1281" max="1309" width="3" style="567" customWidth="1"/>
    <col min="1310" max="1536" width="9" style="567"/>
    <col min="1537" max="1565" width="3" style="567" customWidth="1"/>
    <col min="1566" max="1792" width="9" style="567"/>
    <col min="1793" max="1821" width="3" style="567" customWidth="1"/>
    <col min="1822" max="2048" width="9" style="567"/>
    <col min="2049" max="2077" width="3" style="567" customWidth="1"/>
    <col min="2078" max="2304" width="9" style="567"/>
    <col min="2305" max="2333" width="3" style="567" customWidth="1"/>
    <col min="2334" max="2560" width="9" style="567"/>
    <col min="2561" max="2589" width="3" style="567" customWidth="1"/>
    <col min="2590" max="2816" width="9" style="567"/>
    <col min="2817" max="2845" width="3" style="567" customWidth="1"/>
    <col min="2846" max="3072" width="9" style="567"/>
    <col min="3073" max="3101" width="3" style="567" customWidth="1"/>
    <col min="3102" max="3328" width="9" style="567"/>
    <col min="3329" max="3357" width="3" style="567" customWidth="1"/>
    <col min="3358" max="3584" width="9" style="567"/>
    <col min="3585" max="3613" width="3" style="567" customWidth="1"/>
    <col min="3614" max="3840" width="9" style="567"/>
    <col min="3841" max="3869" width="3" style="567" customWidth="1"/>
    <col min="3870" max="4096" width="9" style="567"/>
    <col min="4097" max="4125" width="3" style="567" customWidth="1"/>
    <col min="4126" max="4352" width="9" style="567"/>
    <col min="4353" max="4381" width="3" style="567" customWidth="1"/>
    <col min="4382" max="4608" width="9" style="567"/>
    <col min="4609" max="4637" width="3" style="567" customWidth="1"/>
    <col min="4638" max="4864" width="9" style="567"/>
    <col min="4865" max="4893" width="3" style="567" customWidth="1"/>
    <col min="4894" max="5120" width="9" style="567"/>
    <col min="5121" max="5149" width="3" style="567" customWidth="1"/>
    <col min="5150" max="5376" width="9" style="567"/>
    <col min="5377" max="5405" width="3" style="567" customWidth="1"/>
    <col min="5406" max="5632" width="9" style="567"/>
    <col min="5633" max="5661" width="3" style="567" customWidth="1"/>
    <col min="5662" max="5888" width="9" style="567"/>
    <col min="5889" max="5917" width="3" style="567" customWidth="1"/>
    <col min="5918" max="6144" width="9" style="567"/>
    <col min="6145" max="6173" width="3" style="567" customWidth="1"/>
    <col min="6174" max="6400" width="9" style="567"/>
    <col min="6401" max="6429" width="3" style="567" customWidth="1"/>
    <col min="6430" max="6656" width="9" style="567"/>
    <col min="6657" max="6685" width="3" style="567" customWidth="1"/>
    <col min="6686" max="6912" width="9" style="567"/>
    <col min="6913" max="6941" width="3" style="567" customWidth="1"/>
    <col min="6942" max="7168" width="9" style="567"/>
    <col min="7169" max="7197" width="3" style="567" customWidth="1"/>
    <col min="7198" max="7424" width="9" style="567"/>
    <col min="7425" max="7453" width="3" style="567" customWidth="1"/>
    <col min="7454" max="7680" width="9" style="567"/>
    <col min="7681" max="7709" width="3" style="567" customWidth="1"/>
    <col min="7710" max="7936" width="9" style="567"/>
    <col min="7937" max="7965" width="3" style="567" customWidth="1"/>
    <col min="7966" max="8192" width="9" style="567"/>
    <col min="8193" max="8221" width="3" style="567" customWidth="1"/>
    <col min="8222" max="8448" width="9" style="567"/>
    <col min="8449" max="8477" width="3" style="567" customWidth="1"/>
    <col min="8478" max="8704" width="9" style="567"/>
    <col min="8705" max="8733" width="3" style="567" customWidth="1"/>
    <col min="8734" max="8960" width="9" style="567"/>
    <col min="8961" max="8989" width="3" style="567" customWidth="1"/>
    <col min="8990" max="9216" width="9" style="567"/>
    <col min="9217" max="9245" width="3" style="567" customWidth="1"/>
    <col min="9246" max="9472" width="9" style="567"/>
    <col min="9473" max="9501" width="3" style="567" customWidth="1"/>
    <col min="9502" max="9728" width="9" style="567"/>
    <col min="9729" max="9757" width="3" style="567" customWidth="1"/>
    <col min="9758" max="9984" width="9" style="567"/>
    <col min="9985" max="10013" width="3" style="567" customWidth="1"/>
    <col min="10014" max="10240" width="9" style="567"/>
    <col min="10241" max="10269" width="3" style="567" customWidth="1"/>
    <col min="10270" max="10496" width="9" style="567"/>
    <col min="10497" max="10525" width="3" style="567" customWidth="1"/>
    <col min="10526" max="10752" width="9" style="567"/>
    <col min="10753" max="10781" width="3" style="567" customWidth="1"/>
    <col min="10782" max="11008" width="9" style="567"/>
    <col min="11009" max="11037" width="3" style="567" customWidth="1"/>
    <col min="11038" max="11264" width="9" style="567"/>
    <col min="11265" max="11293" width="3" style="567" customWidth="1"/>
    <col min="11294" max="11520" width="9" style="567"/>
    <col min="11521" max="11549" width="3" style="567" customWidth="1"/>
    <col min="11550" max="11776" width="9" style="567"/>
    <col min="11777" max="11805" width="3" style="567" customWidth="1"/>
    <col min="11806" max="12032" width="9" style="567"/>
    <col min="12033" max="12061" width="3" style="567" customWidth="1"/>
    <col min="12062" max="12288" width="9" style="567"/>
    <col min="12289" max="12317" width="3" style="567" customWidth="1"/>
    <col min="12318" max="12544" width="9" style="567"/>
    <col min="12545" max="12573" width="3" style="567" customWidth="1"/>
    <col min="12574" max="12800" width="9" style="567"/>
    <col min="12801" max="12829" width="3" style="567" customWidth="1"/>
    <col min="12830" max="13056" width="9" style="567"/>
    <col min="13057" max="13085" width="3" style="567" customWidth="1"/>
    <col min="13086" max="13312" width="9" style="567"/>
    <col min="13313" max="13341" width="3" style="567" customWidth="1"/>
    <col min="13342" max="13568" width="9" style="567"/>
    <col min="13569" max="13597" width="3" style="567" customWidth="1"/>
    <col min="13598" max="13824" width="9" style="567"/>
    <col min="13825" max="13853" width="3" style="567" customWidth="1"/>
    <col min="13854" max="14080" width="9" style="567"/>
    <col min="14081" max="14109" width="3" style="567" customWidth="1"/>
    <col min="14110" max="14336" width="9" style="567"/>
    <col min="14337" max="14365" width="3" style="567" customWidth="1"/>
    <col min="14366" max="14592" width="9" style="567"/>
    <col min="14593" max="14621" width="3" style="567" customWidth="1"/>
    <col min="14622" max="14848" width="9" style="567"/>
    <col min="14849" max="14877" width="3" style="567" customWidth="1"/>
    <col min="14878" max="15104" width="9" style="567"/>
    <col min="15105" max="15133" width="3" style="567" customWidth="1"/>
    <col min="15134" max="15360" width="9" style="567"/>
    <col min="15361" max="15389" width="3" style="567" customWidth="1"/>
    <col min="15390" max="15616" width="9" style="567"/>
    <col min="15617" max="15645" width="3" style="567" customWidth="1"/>
    <col min="15646" max="15872" width="9" style="567"/>
    <col min="15873" max="15901" width="3" style="567" customWidth="1"/>
    <col min="15902" max="16128" width="9" style="567"/>
    <col min="16129" max="16157" width="3" style="567" customWidth="1"/>
    <col min="16158" max="16384" width="9" style="567"/>
  </cols>
  <sheetData>
    <row r="1" spans="1:29" ht="17.100000000000001" customHeight="1">
      <c r="A1" s="629"/>
      <c r="B1" s="629"/>
      <c r="C1" s="629"/>
      <c r="D1" s="629"/>
      <c r="E1" s="629"/>
      <c r="F1" s="629"/>
      <c r="G1" s="629"/>
      <c r="H1" s="629"/>
      <c r="I1" s="629"/>
      <c r="J1" s="629"/>
      <c r="K1" s="629"/>
      <c r="L1" s="629"/>
      <c r="M1" s="399"/>
      <c r="N1" s="399"/>
      <c r="O1" s="399"/>
      <c r="P1" s="399"/>
      <c r="Q1" s="399"/>
      <c r="R1" s="399"/>
      <c r="S1" s="399"/>
      <c r="T1" s="399"/>
      <c r="U1" s="399"/>
      <c r="V1" s="399"/>
      <c r="W1" s="399"/>
      <c r="X1" s="399"/>
      <c r="Y1" s="399"/>
      <c r="Z1" s="399"/>
      <c r="AA1" s="399"/>
      <c r="AB1" s="399"/>
      <c r="AC1" s="399"/>
    </row>
    <row r="2" spans="1:29" ht="17.100000000000001" customHeight="1">
      <c r="A2" s="399"/>
      <c r="B2" s="399"/>
      <c r="C2" s="399"/>
      <c r="D2" s="399"/>
      <c r="E2" s="399"/>
      <c r="F2" s="399"/>
      <c r="G2" s="399"/>
      <c r="H2" s="399"/>
      <c r="I2" s="399"/>
      <c r="J2" s="399"/>
      <c r="K2" s="399"/>
      <c r="L2" s="399"/>
      <c r="M2" s="399"/>
      <c r="N2" s="399"/>
      <c r="O2" s="399"/>
      <c r="P2" s="364"/>
      <c r="Q2" s="399"/>
      <c r="R2" s="399"/>
      <c r="S2" s="399"/>
      <c r="T2" s="399"/>
      <c r="U2" s="399"/>
      <c r="V2" s="399"/>
      <c r="W2" s="399"/>
      <c r="X2" s="399"/>
      <c r="Y2" s="399"/>
      <c r="Z2" s="399"/>
      <c r="AA2" s="399"/>
      <c r="AB2" s="399"/>
      <c r="AC2" s="399"/>
    </row>
    <row r="3" spans="1:29" ht="17.100000000000001" customHeight="1">
      <c r="A3" s="365" t="s">
        <v>3458</v>
      </c>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row>
    <row r="4" spans="1:29" ht="17.100000000000001" customHeight="1">
      <c r="A4" s="399" t="s">
        <v>3319</v>
      </c>
      <c r="B4" s="399"/>
      <c r="C4" s="399"/>
      <c r="D4" s="399"/>
      <c r="E4" s="399"/>
      <c r="F4" s="571"/>
      <c r="G4" s="2274" t="str">
        <f>IF('第二面（主）'!K5="","",'第二面（主）'!K5)</f>
        <v/>
      </c>
      <c r="H4" s="2274"/>
      <c r="I4" s="2274"/>
      <c r="J4" s="2274"/>
      <c r="K4" s="2274"/>
      <c r="L4" s="2274"/>
      <c r="M4" s="2274"/>
      <c r="N4" s="2274"/>
      <c r="O4" s="2274"/>
      <c r="P4" s="2274"/>
      <c r="Q4" s="2274"/>
      <c r="R4" s="2274"/>
      <c r="S4" s="2274"/>
      <c r="T4" s="2274"/>
      <c r="U4" s="2274"/>
      <c r="V4" s="2274"/>
      <c r="W4" s="2274"/>
      <c r="X4" s="2274"/>
      <c r="Y4" s="2274"/>
      <c r="Z4" s="2274"/>
      <c r="AA4" s="2274"/>
      <c r="AB4" s="399"/>
      <c r="AC4" s="399"/>
    </row>
    <row r="5" spans="1:29" s="569" customFormat="1" ht="16.5" customHeight="1">
      <c r="A5" s="399" t="s">
        <v>3320</v>
      </c>
      <c r="B5" s="399"/>
      <c r="C5" s="399"/>
      <c r="D5" s="399"/>
      <c r="E5" s="399"/>
      <c r="F5" s="399"/>
      <c r="G5" s="2277" t="str">
        <f>IF('第二面（主）'!K6="","",'第二面（主）'!K6)</f>
        <v/>
      </c>
      <c r="H5" s="2277"/>
      <c r="I5" s="2277"/>
      <c r="J5" s="2277"/>
      <c r="K5" s="572"/>
      <c r="L5" s="572"/>
      <c r="M5" s="572"/>
      <c r="N5" s="572"/>
      <c r="O5" s="572"/>
      <c r="P5" s="572"/>
      <c r="Q5" s="572"/>
      <c r="R5" s="399"/>
      <c r="S5" s="399"/>
      <c r="T5" s="399"/>
      <c r="U5" s="399"/>
      <c r="V5" s="399"/>
      <c r="W5" s="399"/>
      <c r="X5" s="399"/>
      <c r="Y5" s="399"/>
      <c r="Z5" s="399"/>
      <c r="AA5" s="399"/>
      <c r="AB5" s="399"/>
      <c r="AC5" s="399"/>
    </row>
    <row r="6" spans="1:29" s="569" customFormat="1" ht="17.100000000000001" customHeight="1">
      <c r="A6" s="399" t="s">
        <v>3321</v>
      </c>
      <c r="B6" s="399"/>
      <c r="C6" s="399"/>
      <c r="D6" s="399"/>
      <c r="E6" s="399"/>
      <c r="F6" s="399"/>
      <c r="G6" s="2274" t="str">
        <f>IF('第二面（主）'!K7="","",'第二面（主）'!K7)</f>
        <v/>
      </c>
      <c r="H6" s="2274"/>
      <c r="I6" s="2274"/>
      <c r="J6" s="2274"/>
      <c r="K6" s="2274"/>
      <c r="L6" s="2274"/>
      <c r="M6" s="2274"/>
      <c r="N6" s="2274"/>
      <c r="O6" s="2274"/>
      <c r="P6" s="2274"/>
      <c r="Q6" s="2274"/>
      <c r="R6" s="2274"/>
      <c r="S6" s="2274"/>
      <c r="T6" s="2274"/>
      <c r="U6" s="2274"/>
      <c r="V6" s="2274"/>
      <c r="W6" s="2274"/>
      <c r="X6" s="2274"/>
      <c r="Y6" s="2274"/>
      <c r="Z6" s="2274"/>
      <c r="AA6" s="2274"/>
      <c r="AB6" s="2274"/>
      <c r="AC6" s="2274"/>
    </row>
    <row r="7" spans="1:29" ht="17.100000000000001" customHeight="1">
      <c r="A7" s="407" t="s">
        <v>3322</v>
      </c>
      <c r="B7" s="407"/>
      <c r="C7" s="407"/>
      <c r="D7" s="407"/>
      <c r="E7" s="407"/>
      <c r="F7" s="407"/>
      <c r="G7" s="2278" t="str">
        <f>IF('第二面（主）'!K8="","",'第二面（主）'!K8)</f>
        <v/>
      </c>
      <c r="H7" s="2278"/>
      <c r="I7" s="2278"/>
      <c r="J7" s="2278"/>
      <c r="K7" s="2278"/>
      <c r="L7" s="573"/>
      <c r="M7" s="573"/>
      <c r="N7" s="573"/>
      <c r="O7" s="573"/>
      <c r="P7" s="573"/>
      <c r="Q7" s="573"/>
      <c r="R7" s="407"/>
      <c r="S7" s="407"/>
      <c r="T7" s="407"/>
      <c r="U7" s="407"/>
      <c r="V7" s="407"/>
      <c r="W7" s="407"/>
      <c r="X7" s="407"/>
      <c r="Y7" s="407"/>
      <c r="Z7" s="407"/>
      <c r="AA7" s="407"/>
      <c r="AB7" s="407"/>
      <c r="AC7" s="407"/>
    </row>
    <row r="8" spans="1:29" ht="17.100000000000001" customHeight="1">
      <c r="A8" s="365" t="s">
        <v>3459</v>
      </c>
      <c r="B8" s="365"/>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row>
    <row r="9" spans="1:29" ht="17.100000000000001" customHeight="1">
      <c r="A9" s="399" t="s">
        <v>3319</v>
      </c>
      <c r="B9" s="399"/>
      <c r="C9" s="399"/>
      <c r="D9" s="399"/>
      <c r="E9" s="399"/>
      <c r="F9" s="571"/>
      <c r="G9" s="2274" t="str">
        <f>IF('第二面（主）'!K12="","",'第二面（主）'!K12)</f>
        <v/>
      </c>
      <c r="H9" s="2274"/>
      <c r="I9" s="2274"/>
      <c r="J9" s="2274"/>
      <c r="K9" s="2274"/>
      <c r="L9" s="2274"/>
      <c r="M9" s="2274"/>
      <c r="N9" s="2274"/>
      <c r="O9" s="2274"/>
      <c r="P9" s="2274"/>
      <c r="Q9" s="2274"/>
      <c r="R9" s="2274"/>
      <c r="S9" s="2274"/>
      <c r="T9" s="2274"/>
      <c r="U9" s="2274"/>
      <c r="V9" s="2274"/>
      <c r="W9" s="2274"/>
      <c r="X9" s="2274"/>
      <c r="Y9" s="2274"/>
      <c r="Z9" s="2274"/>
      <c r="AA9" s="2274"/>
      <c r="AB9" s="399"/>
      <c r="AC9" s="399"/>
    </row>
    <row r="10" spans="1:29" s="399" customFormat="1" ht="17.100000000000001" customHeight="1">
      <c r="A10" s="399" t="s">
        <v>3320</v>
      </c>
      <c r="G10" s="2277" t="str">
        <f>IF('第二面（主）'!K13="","",'第二面（主）'!K13)</f>
        <v/>
      </c>
      <c r="H10" s="2277"/>
      <c r="I10" s="2277"/>
      <c r="J10" s="2277"/>
      <c r="K10" s="572"/>
      <c r="L10" s="572"/>
      <c r="M10" s="572"/>
      <c r="N10" s="572"/>
      <c r="O10" s="572"/>
      <c r="P10" s="572"/>
      <c r="Q10" s="572"/>
    </row>
    <row r="11" spans="1:29" s="399" customFormat="1" ht="17.100000000000001" customHeight="1">
      <c r="A11" s="399" t="s">
        <v>3321</v>
      </c>
      <c r="G11" s="2274" t="str">
        <f>IF('第二面（主）'!K14="","",'第二面（主）'!K14)</f>
        <v/>
      </c>
      <c r="H11" s="2274"/>
      <c r="I11" s="2274"/>
      <c r="J11" s="2274"/>
      <c r="K11" s="2274"/>
      <c r="L11" s="2274"/>
      <c r="M11" s="2274"/>
      <c r="N11" s="2274"/>
      <c r="O11" s="2274"/>
      <c r="P11" s="2274"/>
      <c r="Q11" s="2274"/>
      <c r="R11" s="2274"/>
      <c r="S11" s="2274"/>
      <c r="T11" s="2274"/>
      <c r="U11" s="2274"/>
      <c r="V11" s="2274"/>
      <c r="W11" s="2274"/>
      <c r="X11" s="2274"/>
      <c r="Y11" s="2274"/>
      <c r="Z11" s="2274"/>
      <c r="AA11" s="2274"/>
      <c r="AB11" s="2274"/>
      <c r="AC11" s="2274"/>
    </row>
    <row r="12" spans="1:29" s="399" customFormat="1" ht="17.100000000000001" customHeight="1">
      <c r="A12" s="407" t="s">
        <v>3322</v>
      </c>
      <c r="B12" s="407"/>
      <c r="C12" s="407"/>
      <c r="D12" s="407"/>
      <c r="E12" s="407"/>
      <c r="F12" s="407"/>
      <c r="G12" s="2278" t="str">
        <f>IF('第二面（主）'!K15="","",'第二面（主）'!K15)</f>
        <v/>
      </c>
      <c r="H12" s="2278"/>
      <c r="I12" s="2278"/>
      <c r="J12" s="2278"/>
      <c r="K12" s="2278"/>
      <c r="L12" s="573"/>
      <c r="M12" s="573"/>
      <c r="N12" s="573"/>
      <c r="O12" s="573"/>
      <c r="P12" s="573"/>
      <c r="Q12" s="573"/>
      <c r="R12" s="407"/>
      <c r="S12" s="407"/>
      <c r="T12" s="407"/>
      <c r="U12" s="407"/>
      <c r="V12" s="407"/>
      <c r="W12" s="407"/>
      <c r="X12" s="407"/>
      <c r="Y12" s="407"/>
      <c r="Z12" s="407"/>
      <c r="AA12" s="407"/>
      <c r="AB12" s="407"/>
      <c r="AC12" s="407"/>
    </row>
    <row r="13" spans="1:29" s="399" customFormat="1" ht="17.100000000000001" customHeight="1">
      <c r="A13" s="365" t="s">
        <v>3460</v>
      </c>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row>
    <row r="14" spans="1:29" s="399" customFormat="1" ht="17.100000000000001" customHeight="1">
      <c r="A14" s="399" t="s">
        <v>3319</v>
      </c>
      <c r="F14" s="571"/>
      <c r="G14" s="2274" t="str">
        <f>IF('第二面（主）'!K19="","",'第二面（主）'!K19)</f>
        <v/>
      </c>
      <c r="H14" s="2274"/>
      <c r="I14" s="2274"/>
      <c r="J14" s="2274"/>
      <c r="K14" s="2274"/>
      <c r="L14" s="2274"/>
      <c r="M14" s="2274"/>
      <c r="N14" s="2274"/>
      <c r="O14" s="2274"/>
      <c r="P14" s="2274"/>
      <c r="Q14" s="2274"/>
      <c r="R14" s="2274"/>
      <c r="S14" s="2274"/>
      <c r="T14" s="2274"/>
      <c r="U14" s="2274"/>
      <c r="V14" s="2274"/>
      <c r="W14" s="2274"/>
      <c r="X14" s="2274"/>
      <c r="Y14" s="2274"/>
      <c r="Z14" s="2274"/>
      <c r="AA14" s="2274"/>
    </row>
    <row r="15" spans="1:29" s="399" customFormat="1" ht="17.100000000000001" customHeight="1">
      <c r="A15" s="399" t="s">
        <v>3320</v>
      </c>
      <c r="G15" s="2277" t="str">
        <f>IF('第二面（主）'!K20="","",'第二面（主）'!K20)</f>
        <v/>
      </c>
      <c r="H15" s="2277"/>
      <c r="I15" s="2277"/>
      <c r="J15" s="2277"/>
      <c r="K15" s="572"/>
      <c r="L15" s="572"/>
      <c r="M15" s="572"/>
      <c r="N15" s="572"/>
      <c r="O15" s="572"/>
      <c r="P15" s="572"/>
      <c r="Q15" s="572"/>
    </row>
    <row r="16" spans="1:29" s="399" customFormat="1" ht="17.100000000000001" customHeight="1">
      <c r="A16" s="399" t="s">
        <v>3321</v>
      </c>
      <c r="G16" s="2274" t="str">
        <f>IF('第二面（主）'!K21="","",'第二面（主）'!K21)</f>
        <v/>
      </c>
      <c r="H16" s="2274"/>
      <c r="I16" s="2274"/>
      <c r="J16" s="2274"/>
      <c r="K16" s="2274"/>
      <c r="L16" s="2274"/>
      <c r="M16" s="2274"/>
      <c r="N16" s="2274"/>
      <c r="O16" s="2274"/>
      <c r="P16" s="2274"/>
      <c r="Q16" s="2274"/>
      <c r="R16" s="2274"/>
      <c r="S16" s="2274"/>
      <c r="T16" s="2274"/>
      <c r="U16" s="2274"/>
      <c r="V16" s="2274"/>
      <c r="W16" s="2274"/>
      <c r="X16" s="2274"/>
      <c r="Y16" s="2274"/>
      <c r="Z16" s="2274"/>
      <c r="AA16" s="2274"/>
      <c r="AB16" s="2274"/>
      <c r="AC16" s="2274"/>
    </row>
    <row r="17" spans="1:32" s="399" customFormat="1" ht="17.100000000000001" customHeight="1">
      <c r="A17" s="407" t="s">
        <v>3322</v>
      </c>
      <c r="B17" s="407"/>
      <c r="C17" s="407"/>
      <c r="D17" s="407"/>
      <c r="E17" s="407"/>
      <c r="F17" s="407"/>
      <c r="G17" s="2278" t="str">
        <f>IF('第二面（主）'!K22="","",'第二面（主）'!K22)</f>
        <v/>
      </c>
      <c r="H17" s="2278"/>
      <c r="I17" s="2278"/>
      <c r="J17" s="2278"/>
      <c r="K17" s="2278"/>
      <c r="L17" s="573"/>
      <c r="M17" s="573"/>
      <c r="N17" s="573"/>
      <c r="O17" s="573"/>
      <c r="P17" s="573"/>
      <c r="Q17" s="573"/>
      <c r="R17" s="407"/>
      <c r="S17" s="407"/>
      <c r="T17" s="407"/>
      <c r="U17" s="407"/>
      <c r="V17" s="407"/>
      <c r="W17" s="407"/>
      <c r="X17" s="407"/>
      <c r="Y17" s="407"/>
      <c r="Z17" s="407"/>
      <c r="AA17" s="407"/>
      <c r="AB17" s="407"/>
      <c r="AC17" s="407"/>
    </row>
    <row r="18" spans="1:32" s="399" customFormat="1" ht="17.100000000000001" customHeight="1">
      <c r="A18" s="365" t="s">
        <v>3461</v>
      </c>
      <c r="B18" s="365"/>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F18" s="575"/>
    </row>
    <row r="19" spans="1:32" s="399" customFormat="1" ht="17.100000000000001" customHeight="1">
      <c r="A19" s="399" t="s">
        <v>3319</v>
      </c>
      <c r="F19" s="571"/>
      <c r="G19" s="2274" t="str">
        <f>IF('第二面（主）'!K26="","",'第二面（主）'!K26)</f>
        <v/>
      </c>
      <c r="H19" s="2274"/>
      <c r="I19" s="2274"/>
      <c r="J19" s="2274"/>
      <c r="K19" s="2274"/>
      <c r="L19" s="2274"/>
      <c r="M19" s="2274"/>
      <c r="N19" s="2274"/>
      <c r="O19" s="2274"/>
      <c r="P19" s="2274"/>
      <c r="Q19" s="2274"/>
      <c r="R19" s="2274"/>
      <c r="S19" s="2274"/>
      <c r="T19" s="2274"/>
      <c r="U19" s="2274"/>
      <c r="V19" s="2274"/>
      <c r="W19" s="2274"/>
      <c r="X19" s="2274"/>
      <c r="Y19" s="2274"/>
      <c r="Z19" s="2274"/>
      <c r="AA19" s="2274"/>
    </row>
    <row r="20" spans="1:32" s="399" customFormat="1" ht="17.100000000000001" customHeight="1">
      <c r="A20" s="399" t="s">
        <v>3320</v>
      </c>
      <c r="G20" s="2277" t="str">
        <f>IF('第二面（主）'!K27="","",'第二面（主）'!K27)</f>
        <v/>
      </c>
      <c r="H20" s="2277"/>
      <c r="I20" s="2277"/>
      <c r="J20" s="2277"/>
      <c r="K20" s="572"/>
      <c r="L20" s="572"/>
      <c r="M20" s="572"/>
      <c r="N20" s="572"/>
      <c r="O20" s="572"/>
      <c r="P20" s="572"/>
      <c r="Q20" s="572"/>
    </row>
    <row r="21" spans="1:32" s="399" customFormat="1" ht="17.100000000000001" customHeight="1">
      <c r="A21" s="399" t="s">
        <v>3321</v>
      </c>
      <c r="G21" s="2274" t="str">
        <f>IF('第二面（主）'!K28="","",'第二面（主）'!K28)</f>
        <v/>
      </c>
      <c r="H21" s="2274"/>
      <c r="I21" s="2274"/>
      <c r="J21" s="2274"/>
      <c r="K21" s="2274"/>
      <c r="L21" s="2274"/>
      <c r="M21" s="2274"/>
      <c r="N21" s="2274"/>
      <c r="O21" s="2274"/>
      <c r="P21" s="2274"/>
      <c r="Q21" s="2274"/>
      <c r="R21" s="2274"/>
      <c r="S21" s="2274"/>
      <c r="T21" s="2274"/>
      <c r="U21" s="2274"/>
      <c r="V21" s="2274"/>
      <c r="W21" s="2274"/>
      <c r="X21" s="2274"/>
      <c r="Y21" s="2274"/>
      <c r="Z21" s="2274"/>
      <c r="AA21" s="2274"/>
      <c r="AB21" s="2274"/>
      <c r="AC21" s="2274"/>
    </row>
    <row r="22" spans="1:32" s="399" customFormat="1" ht="17.100000000000001" customHeight="1">
      <c r="A22" s="407" t="s">
        <v>3322</v>
      </c>
      <c r="B22" s="407"/>
      <c r="C22" s="407"/>
      <c r="D22" s="407"/>
      <c r="E22" s="407"/>
      <c r="F22" s="407"/>
      <c r="G22" s="2278" t="str">
        <f>IF('第二面（主）'!K29="","",'第二面（主）'!K29)</f>
        <v/>
      </c>
      <c r="H22" s="2278"/>
      <c r="I22" s="2278"/>
      <c r="J22" s="2278"/>
      <c r="K22" s="2278"/>
      <c r="L22" s="573"/>
      <c r="M22" s="573"/>
      <c r="N22" s="573"/>
      <c r="O22" s="573"/>
      <c r="P22" s="573"/>
      <c r="Q22" s="573"/>
      <c r="R22" s="407"/>
      <c r="S22" s="407"/>
      <c r="T22" s="407"/>
      <c r="U22" s="407"/>
      <c r="V22" s="407"/>
      <c r="W22" s="407"/>
      <c r="X22" s="407"/>
      <c r="Y22" s="407"/>
      <c r="Z22" s="407"/>
      <c r="AA22" s="407"/>
      <c r="AB22" s="407"/>
      <c r="AC22" s="407"/>
    </row>
    <row r="23" spans="1:32" s="399" customFormat="1" ht="17.100000000000001" customHeight="1">
      <c r="A23" s="365" t="s">
        <v>3462</v>
      </c>
      <c r="B23" s="365"/>
      <c r="C23" s="365"/>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row>
    <row r="24" spans="1:32" s="399" customFormat="1" ht="17.100000000000001" customHeight="1">
      <c r="A24" s="399" t="s">
        <v>3319</v>
      </c>
      <c r="F24" s="571"/>
      <c r="G24" s="2274" t="str">
        <f>IF('第二面（主）'!K33="","",'第二面（主）'!K33)</f>
        <v/>
      </c>
      <c r="H24" s="2274"/>
      <c r="I24" s="2274"/>
      <c r="J24" s="2274"/>
      <c r="K24" s="2274"/>
      <c r="L24" s="2274"/>
      <c r="M24" s="2274"/>
      <c r="N24" s="2274"/>
      <c r="O24" s="2274"/>
      <c r="P24" s="2274"/>
      <c r="Q24" s="2274"/>
      <c r="R24" s="2274"/>
      <c r="S24" s="2274"/>
      <c r="T24" s="2274"/>
      <c r="U24" s="2274"/>
      <c r="V24" s="2274"/>
      <c r="W24" s="2274"/>
      <c r="X24" s="2274"/>
      <c r="Y24" s="2274"/>
      <c r="Z24" s="2274"/>
      <c r="AA24" s="2274"/>
    </row>
    <row r="25" spans="1:32" s="399" customFormat="1" ht="17.100000000000001" customHeight="1">
      <c r="A25" s="399" t="s">
        <v>3320</v>
      </c>
      <c r="G25" s="2277" t="str">
        <f>IF('第二面（主）'!K34="","",'第二面（主）'!K34)</f>
        <v/>
      </c>
      <c r="H25" s="2277"/>
      <c r="I25" s="2277"/>
      <c r="J25" s="2277"/>
      <c r="K25" s="572"/>
      <c r="L25" s="572"/>
      <c r="M25" s="572"/>
      <c r="N25" s="572"/>
      <c r="O25" s="572"/>
      <c r="P25" s="572"/>
      <c r="Q25" s="572"/>
    </row>
    <row r="26" spans="1:32" s="399" customFormat="1" ht="17.100000000000001" customHeight="1">
      <c r="A26" s="399" t="s">
        <v>3321</v>
      </c>
      <c r="G26" s="2274" t="str">
        <f>IF('第二面（主）'!K35="","",'第二面（主）'!K35)</f>
        <v/>
      </c>
      <c r="H26" s="2274"/>
      <c r="I26" s="2274"/>
      <c r="J26" s="2274"/>
      <c r="K26" s="2274"/>
      <c r="L26" s="2274"/>
      <c r="M26" s="2274"/>
      <c r="N26" s="2274"/>
      <c r="O26" s="2274"/>
      <c r="P26" s="2274"/>
      <c r="Q26" s="2274"/>
      <c r="R26" s="2274"/>
      <c r="S26" s="2274"/>
      <c r="T26" s="2274"/>
      <c r="U26" s="2274"/>
      <c r="V26" s="2274"/>
      <c r="W26" s="2274"/>
      <c r="X26" s="2274"/>
      <c r="Y26" s="2274"/>
      <c r="Z26" s="2274"/>
      <c r="AA26" s="2274"/>
      <c r="AB26" s="2274"/>
      <c r="AC26" s="2274"/>
    </row>
    <row r="27" spans="1:32" s="399" customFormat="1" ht="17.100000000000001" customHeight="1">
      <c r="A27" s="407" t="s">
        <v>3322</v>
      </c>
      <c r="B27" s="407"/>
      <c r="C27" s="407"/>
      <c r="D27" s="407"/>
      <c r="E27" s="407"/>
      <c r="F27" s="407"/>
      <c r="G27" s="2278" t="str">
        <f>IF('第二面（主）'!K36="","",'第二面（主）'!K36)</f>
        <v/>
      </c>
      <c r="H27" s="2278"/>
      <c r="I27" s="2278"/>
      <c r="J27" s="2278"/>
      <c r="K27" s="2278"/>
      <c r="L27" s="573"/>
      <c r="M27" s="573"/>
      <c r="N27" s="573"/>
      <c r="O27" s="573"/>
      <c r="P27" s="573"/>
      <c r="Q27" s="573"/>
      <c r="R27" s="407"/>
      <c r="S27" s="407"/>
      <c r="T27" s="407"/>
      <c r="U27" s="407"/>
      <c r="V27" s="407"/>
      <c r="W27" s="407"/>
      <c r="X27" s="407"/>
      <c r="Y27" s="407"/>
      <c r="Z27" s="407"/>
      <c r="AA27" s="407"/>
      <c r="AB27" s="407"/>
      <c r="AC27" s="407"/>
    </row>
    <row r="28" spans="1:32" s="399" customFormat="1" ht="17.100000000000001" customHeight="1">
      <c r="A28" s="365" t="s">
        <v>3463</v>
      </c>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row>
    <row r="29" spans="1:32" s="399" customFormat="1" ht="17.100000000000001" customHeight="1">
      <c r="A29" s="399" t="s">
        <v>3319</v>
      </c>
      <c r="F29" s="571"/>
      <c r="G29" s="2274" t="str">
        <f>IF('第二面（主）'!K40="","",'第二面（主）'!K40)</f>
        <v/>
      </c>
      <c r="H29" s="2274"/>
      <c r="I29" s="2274"/>
      <c r="J29" s="2274"/>
      <c r="K29" s="2274"/>
      <c r="L29" s="2274"/>
      <c r="M29" s="2274"/>
      <c r="N29" s="2274"/>
      <c r="O29" s="2274"/>
      <c r="P29" s="2274"/>
      <c r="Q29" s="2274"/>
      <c r="R29" s="2274"/>
      <c r="S29" s="2274"/>
      <c r="T29" s="2274"/>
      <c r="U29" s="2274"/>
      <c r="V29" s="2274"/>
      <c r="W29" s="2274"/>
      <c r="X29" s="2274"/>
      <c r="Y29" s="2274"/>
      <c r="Z29" s="2274"/>
      <c r="AA29" s="2274"/>
    </row>
    <row r="30" spans="1:32" s="399" customFormat="1" ht="17.100000000000001" customHeight="1">
      <c r="A30" s="399" t="s">
        <v>3320</v>
      </c>
      <c r="G30" s="2277" t="str">
        <f>IF('第二面（主）'!K41="","",'第二面（主）'!K41)</f>
        <v/>
      </c>
      <c r="H30" s="2277"/>
      <c r="I30" s="2277"/>
      <c r="J30" s="2277"/>
      <c r="K30" s="572"/>
      <c r="L30" s="572"/>
      <c r="M30" s="572"/>
      <c r="N30" s="572"/>
      <c r="O30" s="572"/>
      <c r="P30" s="572"/>
      <c r="Q30" s="572"/>
    </row>
    <row r="31" spans="1:32" s="399" customFormat="1" ht="17.100000000000001" customHeight="1">
      <c r="A31" s="399" t="s">
        <v>3321</v>
      </c>
      <c r="G31" s="2274" t="str">
        <f>IF('第二面（主）'!K42="","",'第二面（主）'!K42)</f>
        <v/>
      </c>
      <c r="H31" s="2274"/>
      <c r="I31" s="2274"/>
      <c r="J31" s="2274"/>
      <c r="K31" s="2274"/>
      <c r="L31" s="2274"/>
      <c r="M31" s="2274"/>
      <c r="N31" s="2274"/>
      <c r="O31" s="2274"/>
      <c r="P31" s="2274"/>
      <c r="Q31" s="2274"/>
      <c r="R31" s="2274"/>
      <c r="S31" s="2274"/>
      <c r="T31" s="2274"/>
      <c r="U31" s="2274"/>
      <c r="V31" s="2274"/>
      <c r="W31" s="2274"/>
      <c r="X31" s="2274"/>
      <c r="Y31" s="2274"/>
      <c r="Z31" s="2274"/>
      <c r="AA31" s="2274"/>
      <c r="AB31" s="2274"/>
      <c r="AC31" s="2274"/>
    </row>
    <row r="32" spans="1:32" s="399" customFormat="1" ht="17.100000000000001" customHeight="1">
      <c r="A32" s="407" t="s">
        <v>3322</v>
      </c>
      <c r="B32" s="407"/>
      <c r="C32" s="407"/>
      <c r="D32" s="407"/>
      <c r="E32" s="407"/>
      <c r="F32" s="407"/>
      <c r="G32" s="2278" t="str">
        <f>IF('第二面（主）'!K43="","",'第二面（主）'!K43)</f>
        <v/>
      </c>
      <c r="H32" s="2278"/>
      <c r="I32" s="2278"/>
      <c r="J32" s="2278"/>
      <c r="K32" s="2278"/>
      <c r="L32" s="573"/>
      <c r="M32" s="573"/>
      <c r="N32" s="573"/>
      <c r="O32" s="573"/>
      <c r="P32" s="573"/>
      <c r="Q32" s="573"/>
      <c r="R32" s="407"/>
      <c r="S32" s="407"/>
      <c r="T32" s="407"/>
      <c r="U32" s="407"/>
      <c r="V32" s="407"/>
      <c r="W32" s="407"/>
      <c r="X32" s="407"/>
      <c r="Y32" s="407"/>
      <c r="Z32" s="407"/>
      <c r="AA32" s="407"/>
      <c r="AB32" s="407"/>
      <c r="AC32" s="407"/>
    </row>
    <row r="33" spans="1:29" s="399" customFormat="1" ht="17.100000000000001" customHeight="1">
      <c r="A33" s="630"/>
      <c r="B33" s="630"/>
      <c r="C33" s="630"/>
      <c r="D33" s="630"/>
      <c r="E33" s="630"/>
      <c r="F33" s="630"/>
      <c r="G33" s="630"/>
      <c r="H33" s="630"/>
      <c r="I33" s="630"/>
      <c r="J33" s="630"/>
      <c r="K33" s="630"/>
      <c r="L33" s="630"/>
      <c r="M33" s="630"/>
      <c r="N33" s="630"/>
      <c r="O33" s="630"/>
      <c r="P33" s="630"/>
      <c r="Q33" s="630"/>
      <c r="R33" s="630"/>
      <c r="S33" s="630"/>
      <c r="T33" s="630"/>
      <c r="U33" s="630"/>
      <c r="V33" s="630"/>
      <c r="W33" s="630"/>
      <c r="X33" s="630"/>
      <c r="Y33" s="630"/>
      <c r="Z33" s="630"/>
      <c r="AA33" s="630"/>
      <c r="AB33" s="630"/>
      <c r="AC33" s="630"/>
    </row>
    <row r="34" spans="1:29" s="399" customFormat="1" ht="17.100000000000001" customHeight="1">
      <c r="A34" s="630"/>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row>
    <row r="35" spans="1:29" s="399" customFormat="1" ht="17.100000000000001" customHeight="1">
      <c r="A35" s="630"/>
      <c r="B35" s="630"/>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row>
    <row r="36" spans="1:29" s="399" customFormat="1" ht="17.100000000000001" customHeight="1">
      <c r="A36" s="630"/>
      <c r="B36" s="630"/>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row>
    <row r="37" spans="1:29" s="399" customFormat="1" ht="17.100000000000001" customHeight="1">
      <c r="A37" s="630"/>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row>
    <row r="38" spans="1:29" s="399" customFormat="1" ht="17.100000000000001" customHeight="1">
      <c r="A38" s="630"/>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row>
    <row r="39" spans="1:29" s="399" customFormat="1" ht="17.100000000000001" customHeight="1">
      <c r="A39" s="630"/>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row>
    <row r="40" spans="1:29" s="399" customFormat="1" ht="17.100000000000001" customHeight="1">
      <c r="A40" s="567"/>
      <c r="B40" s="567"/>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Z40" s="567"/>
      <c r="AA40" s="567"/>
      <c r="AB40" s="567"/>
      <c r="AC40" s="567"/>
    </row>
    <row r="41" spans="1:29" ht="17.100000000000001" customHeight="1"/>
    <row r="42" spans="1:29" ht="17.100000000000001" customHeight="1"/>
    <row r="43" spans="1:29" ht="17.100000000000001" customHeight="1"/>
    <row r="44" spans="1:29" ht="17.100000000000001" customHeight="1"/>
    <row r="45" spans="1:29" ht="17.100000000000001" customHeight="1"/>
    <row r="46" spans="1:29" ht="17.100000000000001" customHeight="1"/>
    <row r="47" spans="1:29" ht="17.100000000000001" customHeight="1"/>
    <row r="48" spans="1:29" ht="17.100000000000001" customHeight="1"/>
    <row r="49" ht="17.100000000000001" customHeight="1"/>
  </sheetData>
  <mergeCells count="24">
    <mergeCell ref="G32:K32"/>
    <mergeCell ref="G19:AA19"/>
    <mergeCell ref="G20:J20"/>
    <mergeCell ref="G21:AC21"/>
    <mergeCell ref="G22:K22"/>
    <mergeCell ref="G24:AA24"/>
    <mergeCell ref="G25:J25"/>
    <mergeCell ref="G26:AC26"/>
    <mergeCell ref="G27:K27"/>
    <mergeCell ref="G29:AA29"/>
    <mergeCell ref="G30:J30"/>
    <mergeCell ref="G31:AC31"/>
    <mergeCell ref="G17:K17"/>
    <mergeCell ref="G4:AA4"/>
    <mergeCell ref="G5:J5"/>
    <mergeCell ref="G6:AC6"/>
    <mergeCell ref="G7:K7"/>
    <mergeCell ref="G9:AA9"/>
    <mergeCell ref="G10:J10"/>
    <mergeCell ref="G11:AC11"/>
    <mergeCell ref="G12:K12"/>
    <mergeCell ref="G14:AA14"/>
    <mergeCell ref="G15:J15"/>
    <mergeCell ref="G16:AC16"/>
  </mergeCells>
  <phoneticPr fontI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8EEC2-2C91-4408-A32B-32C228024D73}">
  <sheetPr>
    <tabColor rgb="FFFFFFCC"/>
  </sheetPr>
  <dimension ref="A1:O80"/>
  <sheetViews>
    <sheetView view="pageBreakPreview" zoomScaleNormal="100" zoomScaleSheetLayoutView="100" workbookViewId="0">
      <selection activeCell="AD2" sqref="AD2"/>
    </sheetView>
  </sheetViews>
  <sheetFormatPr defaultRowHeight="12.75"/>
  <cols>
    <col min="1" max="1" width="3.375" style="641" customWidth="1"/>
    <col min="2" max="2" width="22.25" style="641" customWidth="1"/>
    <col min="3" max="3" width="54.25" style="641" customWidth="1"/>
    <col min="4" max="4" width="5" style="641" bestFit="1" customWidth="1"/>
    <col min="5" max="256" width="9" style="641"/>
    <col min="257" max="257" width="3.375" style="641" customWidth="1"/>
    <col min="258" max="258" width="22.25" style="641" customWidth="1"/>
    <col min="259" max="259" width="54.25" style="641" customWidth="1"/>
    <col min="260" max="260" width="5" style="641" bestFit="1" customWidth="1"/>
    <col min="261" max="512" width="9" style="641"/>
    <col min="513" max="513" width="3.375" style="641" customWidth="1"/>
    <col min="514" max="514" width="22.25" style="641" customWidth="1"/>
    <col min="515" max="515" width="54.25" style="641" customWidth="1"/>
    <col min="516" max="516" width="5" style="641" bestFit="1" customWidth="1"/>
    <col min="517" max="768" width="9" style="641"/>
    <col min="769" max="769" width="3.375" style="641" customWidth="1"/>
    <col min="770" max="770" width="22.25" style="641" customWidth="1"/>
    <col min="771" max="771" width="54.25" style="641" customWidth="1"/>
    <col min="772" max="772" width="5" style="641" bestFit="1" customWidth="1"/>
    <col min="773" max="1024" width="9" style="641"/>
    <col min="1025" max="1025" width="3.375" style="641" customWidth="1"/>
    <col min="1026" max="1026" width="22.25" style="641" customWidth="1"/>
    <col min="1027" max="1027" width="54.25" style="641" customWidth="1"/>
    <col min="1028" max="1028" width="5" style="641" bestFit="1" customWidth="1"/>
    <col min="1029" max="1280" width="9" style="641"/>
    <col min="1281" max="1281" width="3.375" style="641" customWidth="1"/>
    <col min="1282" max="1282" width="22.25" style="641" customWidth="1"/>
    <col min="1283" max="1283" width="54.25" style="641" customWidth="1"/>
    <col min="1284" max="1284" width="5" style="641" bestFit="1" customWidth="1"/>
    <col min="1285" max="1536" width="9" style="641"/>
    <col min="1537" max="1537" width="3.375" style="641" customWidth="1"/>
    <col min="1538" max="1538" width="22.25" style="641" customWidth="1"/>
    <col min="1539" max="1539" width="54.25" style="641" customWidth="1"/>
    <col min="1540" max="1540" width="5" style="641" bestFit="1" customWidth="1"/>
    <col min="1541" max="1792" width="9" style="641"/>
    <col min="1793" max="1793" width="3.375" style="641" customWidth="1"/>
    <col min="1794" max="1794" width="22.25" style="641" customWidth="1"/>
    <col min="1795" max="1795" width="54.25" style="641" customWidth="1"/>
    <col min="1796" max="1796" width="5" style="641" bestFit="1" customWidth="1"/>
    <col min="1797" max="2048" width="9" style="641"/>
    <col min="2049" max="2049" width="3.375" style="641" customWidth="1"/>
    <col min="2050" max="2050" width="22.25" style="641" customWidth="1"/>
    <col min="2051" max="2051" width="54.25" style="641" customWidth="1"/>
    <col min="2052" max="2052" width="5" style="641" bestFit="1" customWidth="1"/>
    <col min="2053" max="2304" width="9" style="641"/>
    <col min="2305" max="2305" width="3.375" style="641" customWidth="1"/>
    <col min="2306" max="2306" width="22.25" style="641" customWidth="1"/>
    <col min="2307" max="2307" width="54.25" style="641" customWidth="1"/>
    <col min="2308" max="2308" width="5" style="641" bestFit="1" customWidth="1"/>
    <col min="2309" max="2560" width="9" style="641"/>
    <col min="2561" max="2561" width="3.375" style="641" customWidth="1"/>
    <col min="2562" max="2562" width="22.25" style="641" customWidth="1"/>
    <col min="2563" max="2563" width="54.25" style="641" customWidth="1"/>
    <col min="2564" max="2564" width="5" style="641" bestFit="1" customWidth="1"/>
    <col min="2565" max="2816" width="9" style="641"/>
    <col min="2817" max="2817" width="3.375" style="641" customWidth="1"/>
    <col min="2818" max="2818" width="22.25" style="641" customWidth="1"/>
    <col min="2819" max="2819" width="54.25" style="641" customWidth="1"/>
    <col min="2820" max="2820" width="5" style="641" bestFit="1" customWidth="1"/>
    <col min="2821" max="3072" width="9" style="641"/>
    <col min="3073" max="3073" width="3.375" style="641" customWidth="1"/>
    <col min="3074" max="3074" width="22.25" style="641" customWidth="1"/>
    <col min="3075" max="3075" width="54.25" style="641" customWidth="1"/>
    <col min="3076" max="3076" width="5" style="641" bestFit="1" customWidth="1"/>
    <col min="3077" max="3328" width="9" style="641"/>
    <col min="3329" max="3329" width="3.375" style="641" customWidth="1"/>
    <col min="3330" max="3330" width="22.25" style="641" customWidth="1"/>
    <col min="3331" max="3331" width="54.25" style="641" customWidth="1"/>
    <col min="3332" max="3332" width="5" style="641" bestFit="1" customWidth="1"/>
    <col min="3333" max="3584" width="9" style="641"/>
    <col min="3585" max="3585" width="3.375" style="641" customWidth="1"/>
    <col min="3586" max="3586" width="22.25" style="641" customWidth="1"/>
    <col min="3587" max="3587" width="54.25" style="641" customWidth="1"/>
    <col min="3588" max="3588" width="5" style="641" bestFit="1" customWidth="1"/>
    <col min="3589" max="3840" width="9" style="641"/>
    <col min="3841" max="3841" width="3.375" style="641" customWidth="1"/>
    <col min="3842" max="3842" width="22.25" style="641" customWidth="1"/>
    <col min="3843" max="3843" width="54.25" style="641" customWidth="1"/>
    <col min="3844" max="3844" width="5" style="641" bestFit="1" customWidth="1"/>
    <col min="3845" max="4096" width="9" style="641"/>
    <col min="4097" max="4097" width="3.375" style="641" customWidth="1"/>
    <col min="4098" max="4098" width="22.25" style="641" customWidth="1"/>
    <col min="4099" max="4099" width="54.25" style="641" customWidth="1"/>
    <col min="4100" max="4100" width="5" style="641" bestFit="1" customWidth="1"/>
    <col min="4101" max="4352" width="9" style="641"/>
    <col min="4353" max="4353" width="3.375" style="641" customWidth="1"/>
    <col min="4354" max="4354" width="22.25" style="641" customWidth="1"/>
    <col min="4355" max="4355" width="54.25" style="641" customWidth="1"/>
    <col min="4356" max="4356" width="5" style="641" bestFit="1" customWidth="1"/>
    <col min="4357" max="4608" width="9" style="641"/>
    <col min="4609" max="4609" width="3.375" style="641" customWidth="1"/>
    <col min="4610" max="4610" width="22.25" style="641" customWidth="1"/>
    <col min="4611" max="4611" width="54.25" style="641" customWidth="1"/>
    <col min="4612" max="4612" width="5" style="641" bestFit="1" customWidth="1"/>
    <col min="4613" max="4864" width="9" style="641"/>
    <col min="4865" max="4865" width="3.375" style="641" customWidth="1"/>
    <col min="4866" max="4866" width="22.25" style="641" customWidth="1"/>
    <col min="4867" max="4867" width="54.25" style="641" customWidth="1"/>
    <col min="4868" max="4868" width="5" style="641" bestFit="1" customWidth="1"/>
    <col min="4869" max="5120" width="9" style="641"/>
    <col min="5121" max="5121" width="3.375" style="641" customWidth="1"/>
    <col min="5122" max="5122" width="22.25" style="641" customWidth="1"/>
    <col min="5123" max="5123" width="54.25" style="641" customWidth="1"/>
    <col min="5124" max="5124" width="5" style="641" bestFit="1" customWidth="1"/>
    <col min="5125" max="5376" width="9" style="641"/>
    <col min="5377" max="5377" width="3.375" style="641" customWidth="1"/>
    <col min="5378" max="5378" width="22.25" style="641" customWidth="1"/>
    <col min="5379" max="5379" width="54.25" style="641" customWidth="1"/>
    <col min="5380" max="5380" width="5" style="641" bestFit="1" customWidth="1"/>
    <col min="5381" max="5632" width="9" style="641"/>
    <col min="5633" max="5633" width="3.375" style="641" customWidth="1"/>
    <col min="5634" max="5634" width="22.25" style="641" customWidth="1"/>
    <col min="5635" max="5635" width="54.25" style="641" customWidth="1"/>
    <col min="5636" max="5636" width="5" style="641" bestFit="1" customWidth="1"/>
    <col min="5637" max="5888" width="9" style="641"/>
    <col min="5889" max="5889" width="3.375" style="641" customWidth="1"/>
    <col min="5890" max="5890" width="22.25" style="641" customWidth="1"/>
    <col min="5891" max="5891" width="54.25" style="641" customWidth="1"/>
    <col min="5892" max="5892" width="5" style="641" bestFit="1" customWidth="1"/>
    <col min="5893" max="6144" width="9" style="641"/>
    <col min="6145" max="6145" width="3.375" style="641" customWidth="1"/>
    <col min="6146" max="6146" width="22.25" style="641" customWidth="1"/>
    <col min="6147" max="6147" width="54.25" style="641" customWidth="1"/>
    <col min="6148" max="6148" width="5" style="641" bestFit="1" customWidth="1"/>
    <col min="6149" max="6400" width="9" style="641"/>
    <col min="6401" max="6401" width="3.375" style="641" customWidth="1"/>
    <col min="6402" max="6402" width="22.25" style="641" customWidth="1"/>
    <col min="6403" max="6403" width="54.25" style="641" customWidth="1"/>
    <col min="6404" max="6404" width="5" style="641" bestFit="1" customWidth="1"/>
    <col min="6405" max="6656" width="9" style="641"/>
    <col min="6657" max="6657" width="3.375" style="641" customWidth="1"/>
    <col min="6658" max="6658" width="22.25" style="641" customWidth="1"/>
    <col min="6659" max="6659" width="54.25" style="641" customWidth="1"/>
    <col min="6660" max="6660" width="5" style="641" bestFit="1" customWidth="1"/>
    <col min="6661" max="6912" width="9" style="641"/>
    <col min="6913" max="6913" width="3.375" style="641" customWidth="1"/>
    <col min="6914" max="6914" width="22.25" style="641" customWidth="1"/>
    <col min="6915" max="6915" width="54.25" style="641" customWidth="1"/>
    <col min="6916" max="6916" width="5" style="641" bestFit="1" customWidth="1"/>
    <col min="6917" max="7168" width="9" style="641"/>
    <col min="7169" max="7169" width="3.375" style="641" customWidth="1"/>
    <col min="7170" max="7170" width="22.25" style="641" customWidth="1"/>
    <col min="7171" max="7171" width="54.25" style="641" customWidth="1"/>
    <col min="7172" max="7172" width="5" style="641" bestFit="1" customWidth="1"/>
    <col min="7173" max="7424" width="9" style="641"/>
    <col min="7425" max="7425" width="3.375" style="641" customWidth="1"/>
    <col min="7426" max="7426" width="22.25" style="641" customWidth="1"/>
    <col min="7427" max="7427" width="54.25" style="641" customWidth="1"/>
    <col min="7428" max="7428" width="5" style="641" bestFit="1" customWidth="1"/>
    <col min="7429" max="7680" width="9" style="641"/>
    <col min="7681" max="7681" width="3.375" style="641" customWidth="1"/>
    <col min="7682" max="7682" width="22.25" style="641" customWidth="1"/>
    <col min="7683" max="7683" width="54.25" style="641" customWidth="1"/>
    <col min="7684" max="7684" width="5" style="641" bestFit="1" customWidth="1"/>
    <col min="7685" max="7936" width="9" style="641"/>
    <col min="7937" max="7937" width="3.375" style="641" customWidth="1"/>
    <col min="7938" max="7938" width="22.25" style="641" customWidth="1"/>
    <col min="7939" max="7939" width="54.25" style="641" customWidth="1"/>
    <col min="7940" max="7940" width="5" style="641" bestFit="1" customWidth="1"/>
    <col min="7941" max="8192" width="9" style="641"/>
    <col min="8193" max="8193" width="3.375" style="641" customWidth="1"/>
    <col min="8194" max="8194" width="22.25" style="641" customWidth="1"/>
    <col min="8195" max="8195" width="54.25" style="641" customWidth="1"/>
    <col min="8196" max="8196" width="5" style="641" bestFit="1" customWidth="1"/>
    <col min="8197" max="8448" width="9" style="641"/>
    <col min="8449" max="8449" width="3.375" style="641" customWidth="1"/>
    <col min="8450" max="8450" width="22.25" style="641" customWidth="1"/>
    <col min="8451" max="8451" width="54.25" style="641" customWidth="1"/>
    <col min="8452" max="8452" width="5" style="641" bestFit="1" customWidth="1"/>
    <col min="8453" max="8704" width="9" style="641"/>
    <col min="8705" max="8705" width="3.375" style="641" customWidth="1"/>
    <col min="8706" max="8706" width="22.25" style="641" customWidth="1"/>
    <col min="8707" max="8707" width="54.25" style="641" customWidth="1"/>
    <col min="8708" max="8708" width="5" style="641" bestFit="1" customWidth="1"/>
    <col min="8709" max="8960" width="9" style="641"/>
    <col min="8961" max="8961" width="3.375" style="641" customWidth="1"/>
    <col min="8962" max="8962" width="22.25" style="641" customWidth="1"/>
    <col min="8963" max="8963" width="54.25" style="641" customWidth="1"/>
    <col min="8964" max="8964" width="5" style="641" bestFit="1" customWidth="1"/>
    <col min="8965" max="9216" width="9" style="641"/>
    <col min="9217" max="9217" width="3.375" style="641" customWidth="1"/>
    <col min="9218" max="9218" width="22.25" style="641" customWidth="1"/>
    <col min="9219" max="9219" width="54.25" style="641" customWidth="1"/>
    <col min="9220" max="9220" width="5" style="641" bestFit="1" customWidth="1"/>
    <col min="9221" max="9472" width="9" style="641"/>
    <col min="9473" max="9473" width="3.375" style="641" customWidth="1"/>
    <col min="9474" max="9474" width="22.25" style="641" customWidth="1"/>
    <col min="9475" max="9475" width="54.25" style="641" customWidth="1"/>
    <col min="9476" max="9476" width="5" style="641" bestFit="1" customWidth="1"/>
    <col min="9477" max="9728" width="9" style="641"/>
    <col min="9729" max="9729" width="3.375" style="641" customWidth="1"/>
    <col min="9730" max="9730" width="22.25" style="641" customWidth="1"/>
    <col min="9731" max="9731" width="54.25" style="641" customWidth="1"/>
    <col min="9732" max="9732" width="5" style="641" bestFit="1" customWidth="1"/>
    <col min="9733" max="9984" width="9" style="641"/>
    <col min="9985" max="9985" width="3.375" style="641" customWidth="1"/>
    <col min="9986" max="9986" width="22.25" style="641" customWidth="1"/>
    <col min="9987" max="9987" width="54.25" style="641" customWidth="1"/>
    <col min="9988" max="9988" width="5" style="641" bestFit="1" customWidth="1"/>
    <col min="9989" max="10240" width="9" style="641"/>
    <col min="10241" max="10241" width="3.375" style="641" customWidth="1"/>
    <col min="10242" max="10242" width="22.25" style="641" customWidth="1"/>
    <col min="10243" max="10243" width="54.25" style="641" customWidth="1"/>
    <col min="10244" max="10244" width="5" style="641" bestFit="1" customWidth="1"/>
    <col min="10245" max="10496" width="9" style="641"/>
    <col min="10497" max="10497" width="3.375" style="641" customWidth="1"/>
    <col min="10498" max="10498" width="22.25" style="641" customWidth="1"/>
    <col min="10499" max="10499" width="54.25" style="641" customWidth="1"/>
    <col min="10500" max="10500" width="5" style="641" bestFit="1" customWidth="1"/>
    <col min="10501" max="10752" width="9" style="641"/>
    <col min="10753" max="10753" width="3.375" style="641" customWidth="1"/>
    <col min="10754" max="10754" width="22.25" style="641" customWidth="1"/>
    <col min="10755" max="10755" width="54.25" style="641" customWidth="1"/>
    <col min="10756" max="10756" width="5" style="641" bestFit="1" customWidth="1"/>
    <col min="10757" max="11008" width="9" style="641"/>
    <col min="11009" max="11009" width="3.375" style="641" customWidth="1"/>
    <col min="11010" max="11010" width="22.25" style="641" customWidth="1"/>
    <col min="11011" max="11011" width="54.25" style="641" customWidth="1"/>
    <col min="11012" max="11012" width="5" style="641" bestFit="1" customWidth="1"/>
    <col min="11013" max="11264" width="9" style="641"/>
    <col min="11265" max="11265" width="3.375" style="641" customWidth="1"/>
    <col min="11266" max="11266" width="22.25" style="641" customWidth="1"/>
    <col min="11267" max="11267" width="54.25" style="641" customWidth="1"/>
    <col min="11268" max="11268" width="5" style="641" bestFit="1" customWidth="1"/>
    <col min="11269" max="11520" width="9" style="641"/>
    <col min="11521" max="11521" width="3.375" style="641" customWidth="1"/>
    <col min="11522" max="11522" width="22.25" style="641" customWidth="1"/>
    <col min="11523" max="11523" width="54.25" style="641" customWidth="1"/>
    <col min="11524" max="11524" width="5" style="641" bestFit="1" customWidth="1"/>
    <col min="11525" max="11776" width="9" style="641"/>
    <col min="11777" max="11777" width="3.375" style="641" customWidth="1"/>
    <col min="11778" max="11778" width="22.25" style="641" customWidth="1"/>
    <col min="11779" max="11779" width="54.25" style="641" customWidth="1"/>
    <col min="11780" max="11780" width="5" style="641" bestFit="1" customWidth="1"/>
    <col min="11781" max="12032" width="9" style="641"/>
    <col min="12033" max="12033" width="3.375" style="641" customWidth="1"/>
    <col min="12034" max="12034" width="22.25" style="641" customWidth="1"/>
    <col min="12035" max="12035" width="54.25" style="641" customWidth="1"/>
    <col min="12036" max="12036" width="5" style="641" bestFit="1" customWidth="1"/>
    <col min="12037" max="12288" width="9" style="641"/>
    <col min="12289" max="12289" width="3.375" style="641" customWidth="1"/>
    <col min="12290" max="12290" width="22.25" style="641" customWidth="1"/>
    <col min="12291" max="12291" width="54.25" style="641" customWidth="1"/>
    <col min="12292" max="12292" width="5" style="641" bestFit="1" customWidth="1"/>
    <col min="12293" max="12544" width="9" style="641"/>
    <col min="12545" max="12545" width="3.375" style="641" customWidth="1"/>
    <col min="12546" max="12546" width="22.25" style="641" customWidth="1"/>
    <col min="12547" max="12547" width="54.25" style="641" customWidth="1"/>
    <col min="12548" max="12548" width="5" style="641" bestFit="1" customWidth="1"/>
    <col min="12549" max="12800" width="9" style="641"/>
    <col min="12801" max="12801" width="3.375" style="641" customWidth="1"/>
    <col min="12802" max="12802" width="22.25" style="641" customWidth="1"/>
    <col min="12803" max="12803" width="54.25" style="641" customWidth="1"/>
    <col min="12804" max="12804" width="5" style="641" bestFit="1" customWidth="1"/>
    <col min="12805" max="13056" width="9" style="641"/>
    <col min="13057" max="13057" width="3.375" style="641" customWidth="1"/>
    <col min="13058" max="13058" width="22.25" style="641" customWidth="1"/>
    <col min="13059" max="13059" width="54.25" style="641" customWidth="1"/>
    <col min="13060" max="13060" width="5" style="641" bestFit="1" customWidth="1"/>
    <col min="13061" max="13312" width="9" style="641"/>
    <col min="13313" max="13313" width="3.375" style="641" customWidth="1"/>
    <col min="13314" max="13314" width="22.25" style="641" customWidth="1"/>
    <col min="13315" max="13315" width="54.25" style="641" customWidth="1"/>
    <col min="13316" max="13316" width="5" style="641" bestFit="1" customWidth="1"/>
    <col min="13317" max="13568" width="9" style="641"/>
    <col min="13569" max="13569" width="3.375" style="641" customWidth="1"/>
    <col min="13570" max="13570" width="22.25" style="641" customWidth="1"/>
    <col min="13571" max="13571" width="54.25" style="641" customWidth="1"/>
    <col min="13572" max="13572" width="5" style="641" bestFit="1" customWidth="1"/>
    <col min="13573" max="13824" width="9" style="641"/>
    <col min="13825" max="13825" width="3.375" style="641" customWidth="1"/>
    <col min="13826" max="13826" width="22.25" style="641" customWidth="1"/>
    <col min="13827" max="13827" width="54.25" style="641" customWidth="1"/>
    <col min="13828" max="13828" width="5" style="641" bestFit="1" customWidth="1"/>
    <col min="13829" max="14080" width="9" style="641"/>
    <col min="14081" max="14081" width="3.375" style="641" customWidth="1"/>
    <col min="14082" max="14082" width="22.25" style="641" customWidth="1"/>
    <col min="14083" max="14083" width="54.25" style="641" customWidth="1"/>
    <col min="14084" max="14084" width="5" style="641" bestFit="1" customWidth="1"/>
    <col min="14085" max="14336" width="9" style="641"/>
    <col min="14337" max="14337" width="3.375" style="641" customWidth="1"/>
    <col min="14338" max="14338" width="22.25" style="641" customWidth="1"/>
    <col min="14339" max="14339" width="54.25" style="641" customWidth="1"/>
    <col min="14340" max="14340" width="5" style="641" bestFit="1" customWidth="1"/>
    <col min="14341" max="14592" width="9" style="641"/>
    <col min="14593" max="14593" width="3.375" style="641" customWidth="1"/>
    <col min="14594" max="14594" width="22.25" style="641" customWidth="1"/>
    <col min="14595" max="14595" width="54.25" style="641" customWidth="1"/>
    <col min="14596" max="14596" width="5" style="641" bestFit="1" customWidth="1"/>
    <col min="14597" max="14848" width="9" style="641"/>
    <col min="14849" max="14849" width="3.375" style="641" customWidth="1"/>
    <col min="14850" max="14850" width="22.25" style="641" customWidth="1"/>
    <col min="14851" max="14851" width="54.25" style="641" customWidth="1"/>
    <col min="14852" max="14852" width="5" style="641" bestFit="1" customWidth="1"/>
    <col min="14853" max="15104" width="9" style="641"/>
    <col min="15105" max="15105" width="3.375" style="641" customWidth="1"/>
    <col min="15106" max="15106" width="22.25" style="641" customWidth="1"/>
    <col min="15107" max="15107" width="54.25" style="641" customWidth="1"/>
    <col min="15108" max="15108" width="5" style="641" bestFit="1" customWidth="1"/>
    <col min="15109" max="15360" width="9" style="641"/>
    <col min="15361" max="15361" width="3.375" style="641" customWidth="1"/>
    <col min="15362" max="15362" width="22.25" style="641" customWidth="1"/>
    <col min="15363" max="15363" width="54.25" style="641" customWidth="1"/>
    <col min="15364" max="15364" width="5" style="641" bestFit="1" customWidth="1"/>
    <col min="15365" max="15616" width="9" style="641"/>
    <col min="15617" max="15617" width="3.375" style="641" customWidth="1"/>
    <col min="15618" max="15618" width="22.25" style="641" customWidth="1"/>
    <col min="15619" max="15619" width="54.25" style="641" customWidth="1"/>
    <col min="15620" max="15620" width="5" style="641" bestFit="1" customWidth="1"/>
    <col min="15621" max="15872" width="9" style="641"/>
    <col min="15873" max="15873" width="3.375" style="641" customWidth="1"/>
    <col min="15874" max="15874" width="22.25" style="641" customWidth="1"/>
    <col min="15875" max="15875" width="54.25" style="641" customWidth="1"/>
    <col min="15876" max="15876" width="5" style="641" bestFit="1" customWidth="1"/>
    <col min="15877" max="16128" width="9" style="641"/>
    <col min="16129" max="16129" width="3.375" style="641" customWidth="1"/>
    <col min="16130" max="16130" width="22.25" style="641" customWidth="1"/>
    <col min="16131" max="16131" width="54.25" style="641" customWidth="1"/>
    <col min="16132" max="16132" width="5" style="641" bestFit="1" customWidth="1"/>
    <col min="16133" max="16384" width="9" style="641"/>
  </cols>
  <sheetData>
    <row r="1" spans="1:15">
      <c r="A1" s="2312" t="s">
        <v>3108</v>
      </c>
      <c r="B1" s="2312"/>
      <c r="C1" s="640"/>
    </row>
    <row r="2" spans="1:15">
      <c r="A2" s="642" t="s">
        <v>3523</v>
      </c>
      <c r="B2" s="2312" t="s">
        <v>3524</v>
      </c>
      <c r="C2" s="2312"/>
      <c r="D2" s="2312"/>
    </row>
    <row r="3" spans="1:15">
      <c r="B3" s="2312" t="s">
        <v>3525</v>
      </c>
      <c r="C3" s="2312"/>
      <c r="D3" s="2312"/>
    </row>
    <row r="4" spans="1:15">
      <c r="A4" s="642" t="s">
        <v>3526</v>
      </c>
      <c r="B4" s="2312" t="s">
        <v>3527</v>
      </c>
      <c r="C4" s="2312"/>
      <c r="D4" s="2312"/>
    </row>
    <row r="5" spans="1:15">
      <c r="A5" s="643" t="s">
        <v>2308</v>
      </c>
      <c r="B5" s="2312" t="s">
        <v>3528</v>
      </c>
      <c r="C5" s="2312"/>
      <c r="D5" s="2312"/>
    </row>
    <row r="6" spans="1:15" ht="27.75" customHeight="1">
      <c r="A6" s="644" t="s">
        <v>2309</v>
      </c>
      <c r="B6" s="2311" t="s">
        <v>3529</v>
      </c>
      <c r="C6" s="2311"/>
      <c r="D6" s="2311"/>
    </row>
    <row r="7" spans="1:15">
      <c r="A7" s="642" t="s">
        <v>3530</v>
      </c>
      <c r="B7" s="2312" t="s">
        <v>3531</v>
      </c>
      <c r="C7" s="2312"/>
      <c r="D7" s="2312"/>
    </row>
    <row r="8" spans="1:15" ht="27.75" customHeight="1">
      <c r="A8" s="644" t="s">
        <v>2308</v>
      </c>
      <c r="B8" s="2311" t="s">
        <v>3532</v>
      </c>
      <c r="C8" s="2311"/>
      <c r="D8" s="2311"/>
    </row>
    <row r="9" spans="1:15" ht="27.75" customHeight="1">
      <c r="A9" s="644" t="s">
        <v>2309</v>
      </c>
      <c r="B9" s="2311" t="s">
        <v>3533</v>
      </c>
      <c r="C9" s="2311"/>
      <c r="D9" s="2311"/>
    </row>
    <row r="10" spans="1:15">
      <c r="A10" s="644" t="s">
        <v>2310</v>
      </c>
      <c r="B10" s="2312" t="s">
        <v>3534</v>
      </c>
      <c r="C10" s="2312"/>
      <c r="D10" s="2312"/>
    </row>
    <row r="11" spans="1:15" ht="27.75" customHeight="1">
      <c r="A11" s="644" t="s">
        <v>2543</v>
      </c>
      <c r="B11" s="2311" t="s">
        <v>3535</v>
      </c>
      <c r="C11" s="2311"/>
      <c r="D11" s="2311"/>
    </row>
    <row r="12" spans="1:15" ht="27.75" customHeight="1">
      <c r="A12" s="644" t="s">
        <v>2544</v>
      </c>
      <c r="B12" s="2311" t="s">
        <v>3536</v>
      </c>
      <c r="C12" s="2311"/>
      <c r="D12" s="2311"/>
    </row>
    <row r="13" spans="1:15" ht="27.75" customHeight="1">
      <c r="A13" s="644" t="s">
        <v>3537</v>
      </c>
      <c r="B13" s="2311" t="s">
        <v>3538</v>
      </c>
      <c r="C13" s="2311"/>
      <c r="D13" s="2311"/>
      <c r="O13" s="645"/>
    </row>
    <row r="14" spans="1:15">
      <c r="B14" s="2315" t="s">
        <v>3539</v>
      </c>
      <c r="C14" s="2316"/>
      <c r="D14" s="646" t="s">
        <v>3540</v>
      </c>
    </row>
    <row r="15" spans="1:15">
      <c r="B15" s="2313" t="s">
        <v>3541</v>
      </c>
      <c r="C15" s="2314"/>
      <c r="D15" s="647" t="s">
        <v>2281</v>
      </c>
    </row>
    <row r="16" spans="1:15">
      <c r="B16" s="2313" t="s">
        <v>3542</v>
      </c>
      <c r="C16" s="2314"/>
      <c r="D16" s="647" t="s">
        <v>2319</v>
      </c>
    </row>
    <row r="17" spans="1:4">
      <c r="B17" s="2313" t="s">
        <v>3543</v>
      </c>
      <c r="C17" s="2314"/>
      <c r="D17" s="647" t="s">
        <v>3401</v>
      </c>
    </row>
    <row r="18" spans="1:4">
      <c r="B18" s="2313" t="s">
        <v>3544</v>
      </c>
      <c r="C18" s="2314"/>
      <c r="D18" s="647" t="s">
        <v>3402</v>
      </c>
    </row>
    <row r="19" spans="1:4">
      <c r="B19" s="2313" t="s">
        <v>3545</v>
      </c>
      <c r="C19" s="2314"/>
      <c r="D19" s="647" t="s">
        <v>3403</v>
      </c>
    </row>
    <row r="20" spans="1:4" ht="56.25" customHeight="1">
      <c r="A20" s="644" t="s">
        <v>3546</v>
      </c>
      <c r="B20" s="2311" t="s">
        <v>3547</v>
      </c>
      <c r="C20" s="2311"/>
      <c r="D20" s="2311"/>
    </row>
    <row r="21" spans="1:4">
      <c r="B21" s="2318" t="s">
        <v>3539</v>
      </c>
      <c r="C21" s="2318"/>
      <c r="D21" s="646" t="s">
        <v>3540</v>
      </c>
    </row>
    <row r="22" spans="1:4">
      <c r="B22" s="648" t="s">
        <v>3548</v>
      </c>
      <c r="C22" s="648" t="s">
        <v>3549</v>
      </c>
      <c r="D22" s="646">
        <v>11</v>
      </c>
    </row>
    <row r="23" spans="1:4">
      <c r="B23" s="2317" t="s">
        <v>3550</v>
      </c>
      <c r="C23" s="648" t="s">
        <v>3551</v>
      </c>
      <c r="D23" s="646">
        <v>12</v>
      </c>
    </row>
    <row r="24" spans="1:4">
      <c r="B24" s="2317"/>
      <c r="C24" s="648" t="s">
        <v>3552</v>
      </c>
      <c r="D24" s="646">
        <v>13</v>
      </c>
    </row>
    <row r="25" spans="1:4" ht="64.5" customHeight="1">
      <c r="B25" s="2317" t="s">
        <v>3553</v>
      </c>
      <c r="C25" s="648" t="s">
        <v>3554</v>
      </c>
      <c r="D25" s="646">
        <v>14</v>
      </c>
    </row>
    <row r="26" spans="1:4">
      <c r="B26" s="2317"/>
      <c r="C26" s="648" t="s">
        <v>3555</v>
      </c>
      <c r="D26" s="646">
        <v>15</v>
      </c>
    </row>
    <row r="27" spans="1:4">
      <c r="B27" s="2317"/>
      <c r="C27" s="648" t="s">
        <v>3556</v>
      </c>
      <c r="D27" s="646">
        <v>16</v>
      </c>
    </row>
    <row r="28" spans="1:4" ht="51.75" customHeight="1">
      <c r="B28" s="2317"/>
      <c r="C28" s="648" t="s">
        <v>3557</v>
      </c>
      <c r="D28" s="646">
        <v>17</v>
      </c>
    </row>
    <row r="29" spans="1:4" ht="30.75" customHeight="1">
      <c r="B29" s="2317"/>
      <c r="C29" s="648" t="s">
        <v>3558</v>
      </c>
      <c r="D29" s="646">
        <v>18</v>
      </c>
    </row>
    <row r="30" spans="1:4">
      <c r="B30" s="649" t="s">
        <v>3559</v>
      </c>
      <c r="C30" s="648" t="s">
        <v>3560</v>
      </c>
      <c r="D30" s="646">
        <v>19</v>
      </c>
    </row>
    <row r="31" spans="1:4">
      <c r="B31" s="650" t="s">
        <v>3561</v>
      </c>
      <c r="C31" s="648" t="s">
        <v>3562</v>
      </c>
      <c r="D31" s="646">
        <v>20</v>
      </c>
    </row>
    <row r="32" spans="1:4">
      <c r="B32" s="651"/>
      <c r="C32" s="648" t="s">
        <v>3563</v>
      </c>
      <c r="D32" s="646">
        <v>21</v>
      </c>
    </row>
    <row r="33" spans="2:4">
      <c r="B33" s="652"/>
      <c r="C33" s="648" t="s">
        <v>3561</v>
      </c>
      <c r="D33" s="646">
        <v>22</v>
      </c>
    </row>
    <row r="34" spans="2:4">
      <c r="B34" s="2317" t="s">
        <v>3564</v>
      </c>
      <c r="C34" s="648" t="s">
        <v>3565</v>
      </c>
      <c r="D34" s="646">
        <v>23</v>
      </c>
    </row>
    <row r="35" spans="2:4">
      <c r="B35" s="2317"/>
      <c r="C35" s="648" t="s">
        <v>3566</v>
      </c>
      <c r="D35" s="646">
        <v>24</v>
      </c>
    </row>
    <row r="36" spans="2:4">
      <c r="B36" s="2317"/>
      <c r="C36" s="648" t="s">
        <v>3567</v>
      </c>
      <c r="D36" s="646">
        <v>25</v>
      </c>
    </row>
    <row r="37" spans="2:4">
      <c r="B37" s="2317"/>
      <c r="C37" s="648" t="s">
        <v>3568</v>
      </c>
      <c r="D37" s="646">
        <v>26</v>
      </c>
    </row>
    <row r="38" spans="2:4">
      <c r="B38" s="2317" t="s">
        <v>3569</v>
      </c>
      <c r="C38" s="649" t="s">
        <v>3570</v>
      </c>
      <c r="D38" s="2318">
        <v>27</v>
      </c>
    </row>
    <row r="39" spans="2:4">
      <c r="B39" s="2317"/>
      <c r="C39" s="653" t="s">
        <v>3571</v>
      </c>
      <c r="D39" s="2318"/>
    </row>
    <row r="40" spans="2:4">
      <c r="B40" s="648" t="s">
        <v>3572</v>
      </c>
      <c r="C40" s="648" t="s">
        <v>3572</v>
      </c>
      <c r="D40" s="646">
        <v>28</v>
      </c>
    </row>
    <row r="41" spans="2:4">
      <c r="B41" s="648" t="s">
        <v>3573</v>
      </c>
      <c r="C41" s="648" t="s">
        <v>3573</v>
      </c>
      <c r="D41" s="646">
        <v>29</v>
      </c>
    </row>
    <row r="42" spans="2:4">
      <c r="B42" s="2317" t="s">
        <v>3574</v>
      </c>
      <c r="C42" s="648" t="s">
        <v>3575</v>
      </c>
      <c r="D42" s="646">
        <v>30</v>
      </c>
    </row>
    <row r="43" spans="2:4">
      <c r="B43" s="2317"/>
      <c r="C43" s="648" t="s">
        <v>3576</v>
      </c>
      <c r="D43" s="646">
        <v>31</v>
      </c>
    </row>
    <row r="44" spans="2:4">
      <c r="B44" s="2317" t="s">
        <v>3577</v>
      </c>
      <c r="C44" s="648" t="s">
        <v>3578</v>
      </c>
      <c r="D44" s="646">
        <v>32</v>
      </c>
    </row>
    <row r="45" spans="2:4">
      <c r="B45" s="2317"/>
      <c r="C45" s="648" t="s">
        <v>3579</v>
      </c>
      <c r="D45" s="646">
        <v>33</v>
      </c>
    </row>
    <row r="46" spans="2:4">
      <c r="B46" s="2317" t="s">
        <v>3580</v>
      </c>
      <c r="C46" s="648" t="s">
        <v>3581</v>
      </c>
      <c r="D46" s="646">
        <v>34</v>
      </c>
    </row>
    <row r="47" spans="2:4">
      <c r="B47" s="2317"/>
      <c r="C47" s="648" t="s">
        <v>3582</v>
      </c>
      <c r="D47" s="646">
        <v>35</v>
      </c>
    </row>
    <row r="48" spans="2:4" ht="25.5">
      <c r="B48" s="2317"/>
      <c r="C48" s="648" t="s">
        <v>3583</v>
      </c>
      <c r="D48" s="646">
        <v>36</v>
      </c>
    </row>
    <row r="49" spans="1:4" ht="25.5">
      <c r="B49" s="2317"/>
      <c r="C49" s="648" t="s">
        <v>3584</v>
      </c>
      <c r="D49" s="646">
        <v>37</v>
      </c>
    </row>
    <row r="50" spans="1:4">
      <c r="B50" s="2317" t="s">
        <v>3585</v>
      </c>
      <c r="C50" s="648" t="s">
        <v>3586</v>
      </c>
      <c r="D50" s="646">
        <v>38</v>
      </c>
    </row>
    <row r="51" spans="1:4">
      <c r="B51" s="2317"/>
      <c r="C51" s="648" t="s">
        <v>3587</v>
      </c>
      <c r="D51" s="646">
        <v>39</v>
      </c>
    </row>
    <row r="52" spans="1:4">
      <c r="B52" s="2317" t="s">
        <v>3588</v>
      </c>
      <c r="C52" s="648" t="s">
        <v>3589</v>
      </c>
      <c r="D52" s="646">
        <v>40</v>
      </c>
    </row>
    <row r="53" spans="1:4">
      <c r="B53" s="2317"/>
      <c r="C53" s="648" t="s">
        <v>3590</v>
      </c>
      <c r="D53" s="646">
        <v>41</v>
      </c>
    </row>
    <row r="54" spans="1:4">
      <c r="B54" s="2317"/>
      <c r="C54" s="648" t="s">
        <v>3591</v>
      </c>
      <c r="D54" s="646">
        <v>42</v>
      </c>
    </row>
    <row r="55" spans="1:4">
      <c r="B55" s="2317"/>
      <c r="C55" s="648" t="s">
        <v>3592</v>
      </c>
      <c r="D55" s="646">
        <v>43</v>
      </c>
    </row>
    <row r="56" spans="1:4">
      <c r="B56" s="2317"/>
      <c r="C56" s="648" t="s">
        <v>3593</v>
      </c>
      <c r="D56" s="646">
        <v>44</v>
      </c>
    </row>
    <row r="57" spans="1:4" ht="51">
      <c r="B57" s="2317"/>
      <c r="C57" s="648" t="s">
        <v>3594</v>
      </c>
      <c r="D57" s="646">
        <v>45</v>
      </c>
    </row>
    <row r="58" spans="1:4">
      <c r="B58" s="648" t="s">
        <v>3595</v>
      </c>
      <c r="C58" s="648" t="s">
        <v>3595</v>
      </c>
      <c r="D58" s="646">
        <v>46</v>
      </c>
    </row>
    <row r="59" spans="1:4">
      <c r="B59" s="648" t="s">
        <v>3596</v>
      </c>
      <c r="C59" s="648" t="s">
        <v>3596</v>
      </c>
      <c r="D59" s="646">
        <v>99</v>
      </c>
    </row>
    <row r="60" spans="1:4">
      <c r="A60" s="641" t="s">
        <v>3597</v>
      </c>
      <c r="B60" s="2312" t="s">
        <v>3598</v>
      </c>
      <c r="C60" s="2312"/>
      <c r="D60" s="2312"/>
    </row>
    <row r="61" spans="1:4" ht="78.75" customHeight="1">
      <c r="A61" s="654" t="s">
        <v>3599</v>
      </c>
      <c r="B61" s="2311" t="s">
        <v>3600</v>
      </c>
      <c r="C61" s="2311"/>
      <c r="D61" s="2311"/>
    </row>
    <row r="62" spans="1:4" ht="91.5" customHeight="1">
      <c r="A62" s="654" t="s">
        <v>3601</v>
      </c>
      <c r="B62" s="2311" t="s">
        <v>3602</v>
      </c>
      <c r="C62" s="2311"/>
      <c r="D62" s="2311"/>
    </row>
    <row r="63" spans="1:4" ht="26.25" customHeight="1">
      <c r="A63" s="655" t="s">
        <v>3603</v>
      </c>
      <c r="B63" s="2311" t="s">
        <v>3604</v>
      </c>
      <c r="C63" s="2311"/>
      <c r="D63" s="2311"/>
    </row>
    <row r="64" spans="1:4">
      <c r="A64" s="641" t="s">
        <v>3605</v>
      </c>
      <c r="B64" s="2312" t="s">
        <v>3606</v>
      </c>
      <c r="C64" s="2312"/>
      <c r="D64" s="2312"/>
    </row>
    <row r="65" spans="1:4">
      <c r="A65" s="641" t="s">
        <v>3607</v>
      </c>
      <c r="B65" s="2312" t="s">
        <v>3608</v>
      </c>
      <c r="C65" s="2312"/>
      <c r="D65" s="2312"/>
    </row>
    <row r="66" spans="1:4">
      <c r="A66" s="642" t="s">
        <v>3609</v>
      </c>
      <c r="B66" s="2312" t="s">
        <v>3610</v>
      </c>
      <c r="C66" s="2312"/>
      <c r="D66" s="2312"/>
    </row>
    <row r="67" spans="1:4" ht="25.5" customHeight="1">
      <c r="A67" s="654" t="s">
        <v>2308</v>
      </c>
      <c r="B67" s="2311" t="s">
        <v>3611</v>
      </c>
      <c r="C67" s="2311"/>
      <c r="D67" s="2311"/>
    </row>
    <row r="68" spans="1:4">
      <c r="A68" s="639" t="s">
        <v>3612</v>
      </c>
      <c r="B68" s="2312" t="s">
        <v>3613</v>
      </c>
      <c r="C68" s="2312"/>
      <c r="D68" s="2312"/>
    </row>
    <row r="69" spans="1:4">
      <c r="A69" s="639" t="s">
        <v>2310</v>
      </c>
      <c r="B69" s="2312" t="s">
        <v>3614</v>
      </c>
      <c r="C69" s="2312"/>
      <c r="D69" s="2312"/>
    </row>
    <row r="70" spans="1:4" ht="78.75" customHeight="1">
      <c r="A70" s="654" t="s">
        <v>2543</v>
      </c>
      <c r="B70" s="2311" t="s">
        <v>3615</v>
      </c>
      <c r="C70" s="2311"/>
      <c r="D70" s="2311"/>
    </row>
    <row r="71" spans="1:4" ht="70.5" customHeight="1">
      <c r="A71" s="654" t="s">
        <v>2544</v>
      </c>
      <c r="B71" s="2311" t="s">
        <v>3616</v>
      </c>
      <c r="C71" s="2311"/>
      <c r="D71" s="2311"/>
    </row>
    <row r="72" spans="1:4" ht="68.25" customHeight="1">
      <c r="A72" s="654" t="s">
        <v>3537</v>
      </c>
      <c r="B72" s="2311" t="s">
        <v>3617</v>
      </c>
      <c r="C72" s="2311"/>
      <c r="D72" s="2311"/>
    </row>
    <row r="73" spans="1:4" ht="78" customHeight="1">
      <c r="A73" s="654" t="s">
        <v>3546</v>
      </c>
      <c r="B73" s="2311" t="s">
        <v>3618</v>
      </c>
      <c r="C73" s="2311"/>
      <c r="D73" s="2311"/>
    </row>
    <row r="74" spans="1:4" ht="70.5" customHeight="1">
      <c r="A74" s="654" t="s">
        <v>3597</v>
      </c>
      <c r="B74" s="2319" t="s">
        <v>3619</v>
      </c>
      <c r="C74" s="2319"/>
      <c r="D74" s="2319"/>
    </row>
    <row r="75" spans="1:4" ht="27" customHeight="1">
      <c r="A75" s="654" t="s">
        <v>3599</v>
      </c>
      <c r="B75" s="2311" t="s">
        <v>3620</v>
      </c>
      <c r="C75" s="2311"/>
      <c r="D75" s="2311"/>
    </row>
    <row r="76" spans="1:4">
      <c r="A76" s="656" t="s">
        <v>3621</v>
      </c>
      <c r="B76" s="2312" t="s">
        <v>3622</v>
      </c>
      <c r="C76" s="2312"/>
      <c r="D76" s="2312"/>
    </row>
    <row r="77" spans="1:4" ht="27" customHeight="1">
      <c r="A77" s="654" t="s">
        <v>2308</v>
      </c>
      <c r="B77" s="2311" t="s">
        <v>3623</v>
      </c>
      <c r="C77" s="2311"/>
      <c r="D77" s="2311"/>
    </row>
    <row r="78" spans="1:4" ht="27" customHeight="1">
      <c r="A78" s="654" t="s">
        <v>2309</v>
      </c>
      <c r="B78" s="2311" t="s">
        <v>3624</v>
      </c>
      <c r="C78" s="2311"/>
      <c r="D78" s="2311"/>
    </row>
    <row r="79" spans="1:4" ht="52.5" customHeight="1">
      <c r="A79" s="654" t="s">
        <v>2310</v>
      </c>
      <c r="B79" s="2311" t="s">
        <v>3625</v>
      </c>
      <c r="C79" s="2311"/>
      <c r="D79" s="2311"/>
    </row>
    <row r="80" spans="1:4">
      <c r="A80" s="654" t="s">
        <v>2543</v>
      </c>
      <c r="B80" s="2312" t="s">
        <v>3626</v>
      </c>
      <c r="C80" s="2312"/>
      <c r="D80" s="2312"/>
    </row>
  </sheetData>
  <mergeCells count="52">
    <mergeCell ref="B77:D77"/>
    <mergeCell ref="B78:D78"/>
    <mergeCell ref="B79:D79"/>
    <mergeCell ref="B80:D80"/>
    <mergeCell ref="B71:D71"/>
    <mergeCell ref="B72:D72"/>
    <mergeCell ref="B73:D73"/>
    <mergeCell ref="B74:D74"/>
    <mergeCell ref="B75:D75"/>
    <mergeCell ref="B76:D76"/>
    <mergeCell ref="B70:D70"/>
    <mergeCell ref="B52:B57"/>
    <mergeCell ref="B60:D60"/>
    <mergeCell ref="B61:D61"/>
    <mergeCell ref="B62:D62"/>
    <mergeCell ref="B63:D63"/>
    <mergeCell ref="B64:D64"/>
    <mergeCell ref="B65:D65"/>
    <mergeCell ref="B66:D66"/>
    <mergeCell ref="B67:D67"/>
    <mergeCell ref="B68:D68"/>
    <mergeCell ref="B69:D69"/>
    <mergeCell ref="B50:B51"/>
    <mergeCell ref="B19:C19"/>
    <mergeCell ref="B20:D20"/>
    <mergeCell ref="B21:C21"/>
    <mergeCell ref="B23:B24"/>
    <mergeCell ref="B25:B29"/>
    <mergeCell ref="B34:B37"/>
    <mergeCell ref="B38:B39"/>
    <mergeCell ref="D38:D39"/>
    <mergeCell ref="B42:B43"/>
    <mergeCell ref="B44:B45"/>
    <mergeCell ref="B46:B49"/>
    <mergeCell ref="B18:C18"/>
    <mergeCell ref="B7:D7"/>
    <mergeCell ref="B8:D8"/>
    <mergeCell ref="B9:D9"/>
    <mergeCell ref="B10:D10"/>
    <mergeCell ref="B11:D11"/>
    <mergeCell ref="B12:D12"/>
    <mergeCell ref="B13:D13"/>
    <mergeCell ref="B14:C14"/>
    <mergeCell ref="B15:C15"/>
    <mergeCell ref="B16:C16"/>
    <mergeCell ref="B17:C17"/>
    <mergeCell ref="B6:D6"/>
    <mergeCell ref="A1:B1"/>
    <mergeCell ref="B2:D2"/>
    <mergeCell ref="B3:D3"/>
    <mergeCell ref="B4:D4"/>
    <mergeCell ref="B5:D5"/>
  </mergeCells>
  <phoneticPr fontId="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A9F0-CB50-47AC-A995-201855194811}">
  <sheetPr>
    <tabColor rgb="FFFFFFCC"/>
  </sheetPr>
  <dimension ref="A1:D47"/>
  <sheetViews>
    <sheetView view="pageBreakPreview" zoomScale="115" zoomScaleNormal="100" zoomScaleSheetLayoutView="115" workbookViewId="0">
      <selection activeCell="AE13" sqref="AE13"/>
    </sheetView>
  </sheetViews>
  <sheetFormatPr defaultRowHeight="13.5"/>
  <cols>
    <col min="1" max="1" width="8.75" style="309" customWidth="1"/>
    <col min="2" max="2" width="14" style="309" customWidth="1"/>
    <col min="3" max="3" width="52.5" style="309" customWidth="1"/>
    <col min="4" max="4" width="6" style="309" customWidth="1"/>
    <col min="5" max="256" width="9" style="309"/>
    <col min="257" max="257" width="8.75" style="309" customWidth="1"/>
    <col min="258" max="258" width="14" style="309" customWidth="1"/>
    <col min="259" max="259" width="52.5" style="309" customWidth="1"/>
    <col min="260" max="260" width="6" style="309" customWidth="1"/>
    <col min="261" max="512" width="9" style="309"/>
    <col min="513" max="513" width="8.75" style="309" customWidth="1"/>
    <col min="514" max="514" width="14" style="309" customWidth="1"/>
    <col min="515" max="515" width="52.5" style="309" customWidth="1"/>
    <col min="516" max="516" width="6" style="309" customWidth="1"/>
    <col min="517" max="768" width="9" style="309"/>
    <col min="769" max="769" width="8.75" style="309" customWidth="1"/>
    <col min="770" max="770" width="14" style="309" customWidth="1"/>
    <col min="771" max="771" width="52.5" style="309" customWidth="1"/>
    <col min="772" max="772" width="6" style="309" customWidth="1"/>
    <col min="773" max="1024" width="9" style="309"/>
    <col min="1025" max="1025" width="8.75" style="309" customWidth="1"/>
    <col min="1026" max="1026" width="14" style="309" customWidth="1"/>
    <col min="1027" max="1027" width="52.5" style="309" customWidth="1"/>
    <col min="1028" max="1028" width="6" style="309" customWidth="1"/>
    <col min="1029" max="1280" width="9" style="309"/>
    <col min="1281" max="1281" width="8.75" style="309" customWidth="1"/>
    <col min="1282" max="1282" width="14" style="309" customWidth="1"/>
    <col min="1283" max="1283" width="52.5" style="309" customWidth="1"/>
    <col min="1284" max="1284" width="6" style="309" customWidth="1"/>
    <col min="1285" max="1536" width="9" style="309"/>
    <col min="1537" max="1537" width="8.75" style="309" customWidth="1"/>
    <col min="1538" max="1538" width="14" style="309" customWidth="1"/>
    <col min="1539" max="1539" width="52.5" style="309" customWidth="1"/>
    <col min="1540" max="1540" width="6" style="309" customWidth="1"/>
    <col min="1541" max="1792" width="9" style="309"/>
    <col min="1793" max="1793" width="8.75" style="309" customWidth="1"/>
    <col min="1794" max="1794" width="14" style="309" customWidth="1"/>
    <col min="1795" max="1795" width="52.5" style="309" customWidth="1"/>
    <col min="1796" max="1796" width="6" style="309" customWidth="1"/>
    <col min="1797" max="2048" width="9" style="309"/>
    <col min="2049" max="2049" width="8.75" style="309" customWidth="1"/>
    <col min="2050" max="2050" width="14" style="309" customWidth="1"/>
    <col min="2051" max="2051" width="52.5" style="309" customWidth="1"/>
    <col min="2052" max="2052" width="6" style="309" customWidth="1"/>
    <col min="2053" max="2304" width="9" style="309"/>
    <col min="2305" max="2305" width="8.75" style="309" customWidth="1"/>
    <col min="2306" max="2306" width="14" style="309" customWidth="1"/>
    <col min="2307" max="2307" width="52.5" style="309" customWidth="1"/>
    <col min="2308" max="2308" width="6" style="309" customWidth="1"/>
    <col min="2309" max="2560" width="9" style="309"/>
    <col min="2561" max="2561" width="8.75" style="309" customWidth="1"/>
    <col min="2562" max="2562" width="14" style="309" customWidth="1"/>
    <col min="2563" max="2563" width="52.5" style="309" customWidth="1"/>
    <col min="2564" max="2564" width="6" style="309" customWidth="1"/>
    <col min="2565" max="2816" width="9" style="309"/>
    <col min="2817" max="2817" width="8.75" style="309" customWidth="1"/>
    <col min="2818" max="2818" width="14" style="309" customWidth="1"/>
    <col min="2819" max="2819" width="52.5" style="309" customWidth="1"/>
    <col min="2820" max="2820" width="6" style="309" customWidth="1"/>
    <col min="2821" max="3072" width="9" style="309"/>
    <col min="3073" max="3073" width="8.75" style="309" customWidth="1"/>
    <col min="3074" max="3074" width="14" style="309" customWidth="1"/>
    <col min="3075" max="3075" width="52.5" style="309" customWidth="1"/>
    <col min="3076" max="3076" width="6" style="309" customWidth="1"/>
    <col min="3077" max="3328" width="9" style="309"/>
    <col min="3329" max="3329" width="8.75" style="309" customWidth="1"/>
    <col min="3330" max="3330" width="14" style="309" customWidth="1"/>
    <col min="3331" max="3331" width="52.5" style="309" customWidth="1"/>
    <col min="3332" max="3332" width="6" style="309" customWidth="1"/>
    <col min="3333" max="3584" width="9" style="309"/>
    <col min="3585" max="3585" width="8.75" style="309" customWidth="1"/>
    <col min="3586" max="3586" width="14" style="309" customWidth="1"/>
    <col min="3587" max="3587" width="52.5" style="309" customWidth="1"/>
    <col min="3588" max="3588" width="6" style="309" customWidth="1"/>
    <col min="3589" max="3840" width="9" style="309"/>
    <col min="3841" max="3841" width="8.75" style="309" customWidth="1"/>
    <col min="3842" max="3842" width="14" style="309" customWidth="1"/>
    <col min="3843" max="3843" width="52.5" style="309" customWidth="1"/>
    <col min="3844" max="3844" width="6" style="309" customWidth="1"/>
    <col min="3845" max="4096" width="9" style="309"/>
    <col min="4097" max="4097" width="8.75" style="309" customWidth="1"/>
    <col min="4098" max="4098" width="14" style="309" customWidth="1"/>
    <col min="4099" max="4099" width="52.5" style="309" customWidth="1"/>
    <col min="4100" max="4100" width="6" style="309" customWidth="1"/>
    <col min="4101" max="4352" width="9" style="309"/>
    <col min="4353" max="4353" width="8.75" style="309" customWidth="1"/>
    <col min="4354" max="4354" width="14" style="309" customWidth="1"/>
    <col min="4355" max="4355" width="52.5" style="309" customWidth="1"/>
    <col min="4356" max="4356" width="6" style="309" customWidth="1"/>
    <col min="4357" max="4608" width="9" style="309"/>
    <col min="4609" max="4609" width="8.75" style="309" customWidth="1"/>
    <col min="4610" max="4610" width="14" style="309" customWidth="1"/>
    <col min="4611" max="4611" width="52.5" style="309" customWidth="1"/>
    <col min="4612" max="4612" width="6" style="309" customWidth="1"/>
    <col min="4613" max="4864" width="9" style="309"/>
    <col min="4865" max="4865" width="8.75" style="309" customWidth="1"/>
    <col min="4866" max="4866" width="14" style="309" customWidth="1"/>
    <col min="4867" max="4867" width="52.5" style="309" customWidth="1"/>
    <col min="4868" max="4868" width="6" style="309" customWidth="1"/>
    <col min="4869" max="5120" width="9" style="309"/>
    <col min="5121" max="5121" width="8.75" style="309" customWidth="1"/>
    <col min="5122" max="5122" width="14" style="309" customWidth="1"/>
    <col min="5123" max="5123" width="52.5" style="309" customWidth="1"/>
    <col min="5124" max="5124" width="6" style="309" customWidth="1"/>
    <col min="5125" max="5376" width="9" style="309"/>
    <col min="5377" max="5377" width="8.75" style="309" customWidth="1"/>
    <col min="5378" max="5378" width="14" style="309" customWidth="1"/>
    <col min="5379" max="5379" width="52.5" style="309" customWidth="1"/>
    <col min="5380" max="5380" width="6" style="309" customWidth="1"/>
    <col min="5381" max="5632" width="9" style="309"/>
    <col min="5633" max="5633" width="8.75" style="309" customWidth="1"/>
    <col min="5634" max="5634" width="14" style="309" customWidth="1"/>
    <col min="5635" max="5635" width="52.5" style="309" customWidth="1"/>
    <col min="5636" max="5636" width="6" style="309" customWidth="1"/>
    <col min="5637" max="5888" width="9" style="309"/>
    <col min="5889" max="5889" width="8.75" style="309" customWidth="1"/>
    <col min="5890" max="5890" width="14" style="309" customWidth="1"/>
    <col min="5891" max="5891" width="52.5" style="309" customWidth="1"/>
    <col min="5892" max="5892" width="6" style="309" customWidth="1"/>
    <col min="5893" max="6144" width="9" style="309"/>
    <col min="6145" max="6145" width="8.75" style="309" customWidth="1"/>
    <col min="6146" max="6146" width="14" style="309" customWidth="1"/>
    <col min="6147" max="6147" width="52.5" style="309" customWidth="1"/>
    <col min="6148" max="6148" width="6" style="309" customWidth="1"/>
    <col min="6149" max="6400" width="9" style="309"/>
    <col min="6401" max="6401" width="8.75" style="309" customWidth="1"/>
    <col min="6402" max="6402" width="14" style="309" customWidth="1"/>
    <col min="6403" max="6403" width="52.5" style="309" customWidth="1"/>
    <col min="6404" max="6404" width="6" style="309" customWidth="1"/>
    <col min="6405" max="6656" width="9" style="309"/>
    <col min="6657" max="6657" width="8.75" style="309" customWidth="1"/>
    <col min="6658" max="6658" width="14" style="309" customWidth="1"/>
    <col min="6659" max="6659" width="52.5" style="309" customWidth="1"/>
    <col min="6660" max="6660" width="6" style="309" customWidth="1"/>
    <col min="6661" max="6912" width="9" style="309"/>
    <col min="6913" max="6913" width="8.75" style="309" customWidth="1"/>
    <col min="6914" max="6914" width="14" style="309" customWidth="1"/>
    <col min="6915" max="6915" width="52.5" style="309" customWidth="1"/>
    <col min="6916" max="6916" width="6" style="309" customWidth="1"/>
    <col min="6917" max="7168" width="9" style="309"/>
    <col min="7169" max="7169" width="8.75" style="309" customWidth="1"/>
    <col min="7170" max="7170" width="14" style="309" customWidth="1"/>
    <col min="7171" max="7171" width="52.5" style="309" customWidth="1"/>
    <col min="7172" max="7172" width="6" style="309" customWidth="1"/>
    <col min="7173" max="7424" width="9" style="309"/>
    <col min="7425" max="7425" width="8.75" style="309" customWidth="1"/>
    <col min="7426" max="7426" width="14" style="309" customWidth="1"/>
    <col min="7427" max="7427" width="52.5" style="309" customWidth="1"/>
    <col min="7428" max="7428" width="6" style="309" customWidth="1"/>
    <col min="7429" max="7680" width="9" style="309"/>
    <col min="7681" max="7681" width="8.75" style="309" customWidth="1"/>
    <col min="7682" max="7682" width="14" style="309" customWidth="1"/>
    <col min="7683" max="7683" width="52.5" style="309" customWidth="1"/>
    <col min="7684" max="7684" width="6" style="309" customWidth="1"/>
    <col min="7685" max="7936" width="9" style="309"/>
    <col min="7937" max="7937" width="8.75" style="309" customWidth="1"/>
    <col min="7938" max="7938" width="14" style="309" customWidth="1"/>
    <col min="7939" max="7939" width="52.5" style="309" customWidth="1"/>
    <col min="7940" max="7940" width="6" style="309" customWidth="1"/>
    <col min="7941" max="8192" width="9" style="309"/>
    <col min="8193" max="8193" width="8.75" style="309" customWidth="1"/>
    <col min="8194" max="8194" width="14" style="309" customWidth="1"/>
    <col min="8195" max="8195" width="52.5" style="309" customWidth="1"/>
    <col min="8196" max="8196" width="6" style="309" customWidth="1"/>
    <col min="8197" max="8448" width="9" style="309"/>
    <col min="8449" max="8449" width="8.75" style="309" customWidth="1"/>
    <col min="8450" max="8450" width="14" style="309" customWidth="1"/>
    <col min="8451" max="8451" width="52.5" style="309" customWidth="1"/>
    <col min="8452" max="8452" width="6" style="309" customWidth="1"/>
    <col min="8453" max="8704" width="9" style="309"/>
    <col min="8705" max="8705" width="8.75" style="309" customWidth="1"/>
    <col min="8706" max="8706" width="14" style="309" customWidth="1"/>
    <col min="8707" max="8707" width="52.5" style="309" customWidth="1"/>
    <col min="8708" max="8708" width="6" style="309" customWidth="1"/>
    <col min="8709" max="8960" width="9" style="309"/>
    <col min="8961" max="8961" width="8.75" style="309" customWidth="1"/>
    <col min="8962" max="8962" width="14" style="309" customWidth="1"/>
    <col min="8963" max="8963" width="52.5" style="309" customWidth="1"/>
    <col min="8964" max="8964" width="6" style="309" customWidth="1"/>
    <col min="8965" max="9216" width="9" style="309"/>
    <col min="9217" max="9217" width="8.75" style="309" customWidth="1"/>
    <col min="9218" max="9218" width="14" style="309" customWidth="1"/>
    <col min="9219" max="9219" width="52.5" style="309" customWidth="1"/>
    <col min="9220" max="9220" width="6" style="309" customWidth="1"/>
    <col min="9221" max="9472" width="9" style="309"/>
    <col min="9473" max="9473" width="8.75" style="309" customWidth="1"/>
    <col min="9474" max="9474" width="14" style="309" customWidth="1"/>
    <col min="9475" max="9475" width="52.5" style="309" customWidth="1"/>
    <col min="9476" max="9476" width="6" style="309" customWidth="1"/>
    <col min="9477" max="9728" width="9" style="309"/>
    <col min="9729" max="9729" width="8.75" style="309" customWidth="1"/>
    <col min="9730" max="9730" width="14" style="309" customWidth="1"/>
    <col min="9731" max="9731" width="52.5" style="309" customWidth="1"/>
    <col min="9732" max="9732" width="6" style="309" customWidth="1"/>
    <col min="9733" max="9984" width="9" style="309"/>
    <col min="9985" max="9985" width="8.75" style="309" customWidth="1"/>
    <col min="9986" max="9986" width="14" style="309" customWidth="1"/>
    <col min="9987" max="9987" width="52.5" style="309" customWidth="1"/>
    <col min="9988" max="9988" width="6" style="309" customWidth="1"/>
    <col min="9989" max="10240" width="9" style="309"/>
    <col min="10241" max="10241" width="8.75" style="309" customWidth="1"/>
    <col min="10242" max="10242" width="14" style="309" customWidth="1"/>
    <col min="10243" max="10243" width="52.5" style="309" customWidth="1"/>
    <col min="10244" max="10244" width="6" style="309" customWidth="1"/>
    <col min="10245" max="10496" width="9" style="309"/>
    <col min="10497" max="10497" width="8.75" style="309" customWidth="1"/>
    <col min="10498" max="10498" width="14" style="309" customWidth="1"/>
    <col min="10499" max="10499" width="52.5" style="309" customWidth="1"/>
    <col min="10500" max="10500" width="6" style="309" customWidth="1"/>
    <col min="10501" max="10752" width="9" style="309"/>
    <col min="10753" max="10753" width="8.75" style="309" customWidth="1"/>
    <col min="10754" max="10754" width="14" style="309" customWidth="1"/>
    <col min="10755" max="10755" width="52.5" style="309" customWidth="1"/>
    <col min="10756" max="10756" width="6" style="309" customWidth="1"/>
    <col min="10757" max="11008" width="9" style="309"/>
    <col min="11009" max="11009" width="8.75" style="309" customWidth="1"/>
    <col min="11010" max="11010" width="14" style="309" customWidth="1"/>
    <col min="11011" max="11011" width="52.5" style="309" customWidth="1"/>
    <col min="11012" max="11012" width="6" style="309" customWidth="1"/>
    <col min="11013" max="11264" width="9" style="309"/>
    <col min="11265" max="11265" width="8.75" style="309" customWidth="1"/>
    <col min="11266" max="11266" width="14" style="309" customWidth="1"/>
    <col min="11267" max="11267" width="52.5" style="309" customWidth="1"/>
    <col min="11268" max="11268" width="6" style="309" customWidth="1"/>
    <col min="11269" max="11520" width="9" style="309"/>
    <col min="11521" max="11521" width="8.75" style="309" customWidth="1"/>
    <col min="11522" max="11522" width="14" style="309" customWidth="1"/>
    <col min="11523" max="11523" width="52.5" style="309" customWidth="1"/>
    <col min="11524" max="11524" width="6" style="309" customWidth="1"/>
    <col min="11525" max="11776" width="9" style="309"/>
    <col min="11777" max="11777" width="8.75" style="309" customWidth="1"/>
    <col min="11778" max="11778" width="14" style="309" customWidth="1"/>
    <col min="11779" max="11779" width="52.5" style="309" customWidth="1"/>
    <col min="11780" max="11780" width="6" style="309" customWidth="1"/>
    <col min="11781" max="12032" width="9" style="309"/>
    <col min="12033" max="12033" width="8.75" style="309" customWidth="1"/>
    <col min="12034" max="12034" width="14" style="309" customWidth="1"/>
    <col min="12035" max="12035" width="52.5" style="309" customWidth="1"/>
    <col min="12036" max="12036" width="6" style="309" customWidth="1"/>
    <col min="12037" max="12288" width="9" style="309"/>
    <col min="12289" max="12289" width="8.75" style="309" customWidth="1"/>
    <col min="12290" max="12290" width="14" style="309" customWidth="1"/>
    <col min="12291" max="12291" width="52.5" style="309" customWidth="1"/>
    <col min="12292" max="12292" width="6" style="309" customWidth="1"/>
    <col min="12293" max="12544" width="9" style="309"/>
    <col min="12545" max="12545" width="8.75" style="309" customWidth="1"/>
    <col min="12546" max="12546" width="14" style="309" customWidth="1"/>
    <col min="12547" max="12547" width="52.5" style="309" customWidth="1"/>
    <col min="12548" max="12548" width="6" style="309" customWidth="1"/>
    <col min="12549" max="12800" width="9" style="309"/>
    <col min="12801" max="12801" width="8.75" style="309" customWidth="1"/>
    <col min="12802" max="12802" width="14" style="309" customWidth="1"/>
    <col min="12803" max="12803" width="52.5" style="309" customWidth="1"/>
    <col min="12804" max="12804" width="6" style="309" customWidth="1"/>
    <col min="12805" max="13056" width="9" style="309"/>
    <col min="13057" max="13057" width="8.75" style="309" customWidth="1"/>
    <col min="13058" max="13058" width="14" style="309" customWidth="1"/>
    <col min="13059" max="13059" width="52.5" style="309" customWidth="1"/>
    <col min="13060" max="13060" width="6" style="309" customWidth="1"/>
    <col min="13061" max="13312" width="9" style="309"/>
    <col min="13313" max="13313" width="8.75" style="309" customWidth="1"/>
    <col min="13314" max="13314" width="14" style="309" customWidth="1"/>
    <col min="13315" max="13315" width="52.5" style="309" customWidth="1"/>
    <col min="13316" max="13316" width="6" style="309" customWidth="1"/>
    <col min="13317" max="13568" width="9" style="309"/>
    <col min="13569" max="13569" width="8.75" style="309" customWidth="1"/>
    <col min="13570" max="13570" width="14" style="309" customWidth="1"/>
    <col min="13571" max="13571" width="52.5" style="309" customWidth="1"/>
    <col min="13572" max="13572" width="6" style="309" customWidth="1"/>
    <col min="13573" max="13824" width="9" style="309"/>
    <col min="13825" max="13825" width="8.75" style="309" customWidth="1"/>
    <col min="13826" max="13826" width="14" style="309" customWidth="1"/>
    <col min="13827" max="13827" width="52.5" style="309" customWidth="1"/>
    <col min="13828" max="13828" width="6" style="309" customWidth="1"/>
    <col min="13829" max="14080" width="9" style="309"/>
    <col min="14081" max="14081" width="8.75" style="309" customWidth="1"/>
    <col min="14082" max="14082" width="14" style="309" customWidth="1"/>
    <col min="14083" max="14083" width="52.5" style="309" customWidth="1"/>
    <col min="14084" max="14084" width="6" style="309" customWidth="1"/>
    <col min="14085" max="14336" width="9" style="309"/>
    <col min="14337" max="14337" width="8.75" style="309" customWidth="1"/>
    <col min="14338" max="14338" width="14" style="309" customWidth="1"/>
    <col min="14339" max="14339" width="52.5" style="309" customWidth="1"/>
    <col min="14340" max="14340" width="6" style="309" customWidth="1"/>
    <col min="14341" max="14592" width="9" style="309"/>
    <col min="14593" max="14593" width="8.75" style="309" customWidth="1"/>
    <col min="14594" max="14594" width="14" style="309" customWidth="1"/>
    <col min="14595" max="14595" width="52.5" style="309" customWidth="1"/>
    <col min="14596" max="14596" width="6" style="309" customWidth="1"/>
    <col min="14597" max="14848" width="9" style="309"/>
    <col min="14849" max="14849" width="8.75" style="309" customWidth="1"/>
    <col min="14850" max="14850" width="14" style="309" customWidth="1"/>
    <col min="14851" max="14851" width="52.5" style="309" customWidth="1"/>
    <col min="14852" max="14852" width="6" style="309" customWidth="1"/>
    <col min="14853" max="15104" width="9" style="309"/>
    <col min="15105" max="15105" width="8.75" style="309" customWidth="1"/>
    <col min="15106" max="15106" width="14" style="309" customWidth="1"/>
    <col min="15107" max="15107" width="52.5" style="309" customWidth="1"/>
    <col min="15108" max="15108" width="6" style="309" customWidth="1"/>
    <col min="15109" max="15360" width="9" style="309"/>
    <col min="15361" max="15361" width="8.75" style="309" customWidth="1"/>
    <col min="15362" max="15362" width="14" style="309" customWidth="1"/>
    <col min="15363" max="15363" width="52.5" style="309" customWidth="1"/>
    <col min="15364" max="15364" width="6" style="309" customWidth="1"/>
    <col min="15365" max="15616" width="9" style="309"/>
    <col min="15617" max="15617" width="8.75" style="309" customWidth="1"/>
    <col min="15618" max="15618" width="14" style="309" customWidth="1"/>
    <col min="15619" max="15619" width="52.5" style="309" customWidth="1"/>
    <col min="15620" max="15620" width="6" style="309" customWidth="1"/>
    <col min="15621" max="15872" width="9" style="309"/>
    <col min="15873" max="15873" width="8.75" style="309" customWidth="1"/>
    <col min="15874" max="15874" width="14" style="309" customWidth="1"/>
    <col min="15875" max="15875" width="52.5" style="309" customWidth="1"/>
    <col min="15876" max="15876" width="6" style="309" customWidth="1"/>
    <col min="15877" max="16128" width="9" style="309"/>
    <col min="16129" max="16129" width="8.75" style="309" customWidth="1"/>
    <col min="16130" max="16130" width="14" style="309" customWidth="1"/>
    <col min="16131" max="16131" width="52.5" style="309" customWidth="1"/>
    <col min="16132" max="16132" width="6" style="309" customWidth="1"/>
    <col min="16133" max="16384" width="9" style="309"/>
  </cols>
  <sheetData>
    <row r="1" spans="1:4" ht="12" customHeight="1">
      <c r="A1" s="631" t="s">
        <v>3464</v>
      </c>
      <c r="B1" s="2326" t="s">
        <v>3465</v>
      </c>
      <c r="C1" s="2327"/>
      <c r="D1" s="2328"/>
    </row>
    <row r="2" spans="1:4" ht="12" customHeight="1">
      <c r="A2" s="2329" t="s">
        <v>3466</v>
      </c>
      <c r="B2" s="2330"/>
      <c r="C2" s="2331"/>
      <c r="D2" s="632" t="s">
        <v>3467</v>
      </c>
    </row>
    <row r="3" spans="1:4" ht="12" customHeight="1">
      <c r="A3" s="2332" t="s">
        <v>3468</v>
      </c>
      <c r="B3" s="2333"/>
      <c r="C3" s="2334"/>
      <c r="D3" s="615" t="s">
        <v>2281</v>
      </c>
    </row>
    <row r="4" spans="1:4" ht="12" customHeight="1">
      <c r="A4" s="2332" t="s">
        <v>3469</v>
      </c>
      <c r="B4" s="2333"/>
      <c r="C4" s="2334"/>
      <c r="D4" s="615" t="s">
        <v>2319</v>
      </c>
    </row>
    <row r="5" spans="1:4" ht="12" customHeight="1">
      <c r="A5" s="2332" t="s">
        <v>3470</v>
      </c>
      <c r="B5" s="2333"/>
      <c r="C5" s="2334"/>
      <c r="D5" s="615" t="s">
        <v>3401</v>
      </c>
    </row>
    <row r="6" spans="1:4" ht="12" customHeight="1">
      <c r="A6" s="2332" t="s">
        <v>3471</v>
      </c>
      <c r="B6" s="2333"/>
      <c r="C6" s="2334"/>
      <c r="D6" s="615" t="s">
        <v>3402</v>
      </c>
    </row>
    <row r="7" spans="1:4" ht="12" customHeight="1" thickBot="1">
      <c r="A7" s="2335" t="s">
        <v>3472</v>
      </c>
      <c r="B7" s="2336"/>
      <c r="C7" s="2337"/>
      <c r="D7" s="616" t="s">
        <v>3403</v>
      </c>
    </row>
    <row r="8" spans="1:4" ht="12" customHeight="1" thickBot="1">
      <c r="A8" s="633"/>
      <c r="B8" s="634"/>
      <c r="C8" s="634"/>
      <c r="D8" s="635"/>
    </row>
    <row r="9" spans="1:4" ht="12.95" customHeight="1">
      <c r="A9" s="631" t="s">
        <v>3473</v>
      </c>
      <c r="B9" s="2326" t="s">
        <v>3474</v>
      </c>
      <c r="C9" s="2327"/>
      <c r="D9" s="2328"/>
    </row>
    <row r="10" spans="1:4" ht="12" customHeight="1">
      <c r="A10" s="2329" t="s">
        <v>3466</v>
      </c>
      <c r="B10" s="2330"/>
      <c r="C10" s="2331"/>
      <c r="D10" s="632" t="s">
        <v>3467</v>
      </c>
    </row>
    <row r="11" spans="1:4" ht="12" customHeight="1">
      <c r="A11" s="2332" t="s">
        <v>3475</v>
      </c>
      <c r="B11" s="2334"/>
      <c r="C11" s="636" t="s">
        <v>3476</v>
      </c>
      <c r="D11" s="615">
        <v>11</v>
      </c>
    </row>
    <row r="12" spans="1:4" ht="12" customHeight="1">
      <c r="A12" s="2320" t="s">
        <v>3477</v>
      </c>
      <c r="B12" s="2321"/>
      <c r="C12" s="636" t="s">
        <v>3478</v>
      </c>
      <c r="D12" s="615">
        <v>12</v>
      </c>
    </row>
    <row r="13" spans="1:4" ht="12" customHeight="1">
      <c r="A13" s="2324"/>
      <c r="B13" s="2325"/>
      <c r="C13" s="636" t="s">
        <v>3479</v>
      </c>
      <c r="D13" s="615">
        <v>13</v>
      </c>
    </row>
    <row r="14" spans="1:4" ht="48" customHeight="1">
      <c r="A14" s="2320" t="s">
        <v>3480</v>
      </c>
      <c r="B14" s="2321"/>
      <c r="C14" s="637" t="s">
        <v>3481</v>
      </c>
      <c r="D14" s="615">
        <v>14</v>
      </c>
    </row>
    <row r="15" spans="1:4" ht="12" customHeight="1">
      <c r="A15" s="2322"/>
      <c r="B15" s="2323"/>
      <c r="C15" s="636" t="s">
        <v>3482</v>
      </c>
      <c r="D15" s="615">
        <v>15</v>
      </c>
    </row>
    <row r="16" spans="1:4" ht="12" customHeight="1">
      <c r="A16" s="2322"/>
      <c r="B16" s="2323"/>
      <c r="C16" s="636" t="s">
        <v>3483</v>
      </c>
      <c r="D16" s="615">
        <v>16</v>
      </c>
    </row>
    <row r="17" spans="1:4" ht="36" customHeight="1">
      <c r="A17" s="2322"/>
      <c r="B17" s="2323"/>
      <c r="C17" s="637" t="s">
        <v>3484</v>
      </c>
      <c r="D17" s="615">
        <v>17</v>
      </c>
    </row>
    <row r="18" spans="1:4" ht="24" customHeight="1">
      <c r="A18" s="2324"/>
      <c r="B18" s="2325"/>
      <c r="C18" s="637" t="s">
        <v>3485</v>
      </c>
      <c r="D18" s="615">
        <v>18</v>
      </c>
    </row>
    <row r="19" spans="1:4" ht="12" customHeight="1">
      <c r="A19" s="2320" t="s">
        <v>3486</v>
      </c>
      <c r="B19" s="2321"/>
      <c r="C19" s="636" t="s">
        <v>3487</v>
      </c>
      <c r="D19" s="615">
        <v>19</v>
      </c>
    </row>
    <row r="20" spans="1:4" ht="12" customHeight="1">
      <c r="A20" s="2322"/>
      <c r="B20" s="2323"/>
      <c r="C20" s="636" t="s">
        <v>3488</v>
      </c>
      <c r="D20" s="615">
        <v>20</v>
      </c>
    </row>
    <row r="21" spans="1:4" ht="12" customHeight="1">
      <c r="A21" s="2322"/>
      <c r="B21" s="2323"/>
      <c r="C21" s="636" t="s">
        <v>3489</v>
      </c>
      <c r="D21" s="615">
        <v>21</v>
      </c>
    </row>
    <row r="22" spans="1:4" ht="12" customHeight="1">
      <c r="A22" s="2324"/>
      <c r="B22" s="2325"/>
      <c r="C22" s="636" t="s">
        <v>3490</v>
      </c>
      <c r="D22" s="615">
        <v>22</v>
      </c>
    </row>
    <row r="23" spans="1:4" ht="12" customHeight="1">
      <c r="A23" s="2320" t="s">
        <v>3491</v>
      </c>
      <c r="B23" s="2321"/>
      <c r="C23" s="636" t="s">
        <v>3492</v>
      </c>
      <c r="D23" s="615">
        <v>23</v>
      </c>
    </row>
    <row r="24" spans="1:4" ht="12" customHeight="1">
      <c r="A24" s="2322"/>
      <c r="B24" s="2323"/>
      <c r="C24" s="636" t="s">
        <v>3493</v>
      </c>
      <c r="D24" s="615">
        <v>24</v>
      </c>
    </row>
    <row r="25" spans="1:4" ht="12" customHeight="1">
      <c r="A25" s="2322"/>
      <c r="B25" s="2323"/>
      <c r="C25" s="636" t="s">
        <v>3494</v>
      </c>
      <c r="D25" s="615">
        <v>25</v>
      </c>
    </row>
    <row r="26" spans="1:4" ht="12" customHeight="1">
      <c r="A26" s="2324"/>
      <c r="B26" s="2325"/>
      <c r="C26" s="636" t="s">
        <v>3495</v>
      </c>
      <c r="D26" s="615">
        <v>26</v>
      </c>
    </row>
    <row r="27" spans="1:4" ht="24.95" customHeight="1">
      <c r="A27" s="2332" t="s">
        <v>3496</v>
      </c>
      <c r="B27" s="2334"/>
      <c r="C27" s="636" t="s">
        <v>3497</v>
      </c>
      <c r="D27" s="615">
        <v>27</v>
      </c>
    </row>
    <row r="28" spans="1:4" ht="12" customHeight="1">
      <c r="A28" s="2332" t="s">
        <v>3498</v>
      </c>
      <c r="B28" s="2334"/>
      <c r="C28" s="636" t="s">
        <v>3498</v>
      </c>
      <c r="D28" s="615">
        <v>28</v>
      </c>
    </row>
    <row r="29" spans="1:4" ht="12" customHeight="1">
      <c r="A29" s="2332" t="s">
        <v>3499</v>
      </c>
      <c r="B29" s="2334"/>
      <c r="C29" s="636" t="s">
        <v>3499</v>
      </c>
      <c r="D29" s="615">
        <v>29</v>
      </c>
    </row>
    <row r="30" spans="1:4" ht="12" customHeight="1">
      <c r="A30" s="2320" t="s">
        <v>3500</v>
      </c>
      <c r="B30" s="2321"/>
      <c r="C30" s="636" t="s">
        <v>3501</v>
      </c>
      <c r="D30" s="615">
        <v>30</v>
      </c>
    </row>
    <row r="31" spans="1:4" ht="12" customHeight="1">
      <c r="A31" s="2324"/>
      <c r="B31" s="2325"/>
      <c r="C31" s="636" t="s">
        <v>3502</v>
      </c>
      <c r="D31" s="615">
        <v>31</v>
      </c>
    </row>
    <row r="32" spans="1:4" ht="12" customHeight="1">
      <c r="A32" s="2338" t="s">
        <v>3503</v>
      </c>
      <c r="B32" s="2339"/>
      <c r="C32" s="636" t="s">
        <v>3504</v>
      </c>
      <c r="D32" s="615">
        <v>32</v>
      </c>
    </row>
    <row r="33" spans="1:4" ht="12" customHeight="1">
      <c r="A33" s="2340"/>
      <c r="B33" s="2341"/>
      <c r="C33" s="636" t="s">
        <v>3505</v>
      </c>
      <c r="D33" s="615">
        <v>33</v>
      </c>
    </row>
    <row r="34" spans="1:4" ht="12" customHeight="1">
      <c r="A34" s="2320" t="s">
        <v>3506</v>
      </c>
      <c r="B34" s="2321"/>
      <c r="C34" s="636" t="s">
        <v>3507</v>
      </c>
      <c r="D34" s="615">
        <v>34</v>
      </c>
    </row>
    <row r="35" spans="1:4" ht="12" customHeight="1">
      <c r="A35" s="2322"/>
      <c r="B35" s="2323"/>
      <c r="C35" s="636" t="s">
        <v>3508</v>
      </c>
      <c r="D35" s="615">
        <v>35</v>
      </c>
    </row>
    <row r="36" spans="1:4" ht="24" customHeight="1">
      <c r="A36" s="2322"/>
      <c r="B36" s="2323"/>
      <c r="C36" s="637" t="s">
        <v>3509</v>
      </c>
      <c r="D36" s="615">
        <v>36</v>
      </c>
    </row>
    <row r="37" spans="1:4" ht="24" customHeight="1">
      <c r="A37" s="2324"/>
      <c r="B37" s="2325"/>
      <c r="C37" s="637" t="s">
        <v>3510</v>
      </c>
      <c r="D37" s="615">
        <v>37</v>
      </c>
    </row>
    <row r="38" spans="1:4" ht="12" customHeight="1">
      <c r="A38" s="2320" t="s">
        <v>3511</v>
      </c>
      <c r="B38" s="2321"/>
      <c r="C38" s="636" t="s">
        <v>3512</v>
      </c>
      <c r="D38" s="615">
        <v>38</v>
      </c>
    </row>
    <row r="39" spans="1:4" ht="12" customHeight="1">
      <c r="A39" s="2324"/>
      <c r="B39" s="2325"/>
      <c r="C39" s="636" t="s">
        <v>3513</v>
      </c>
      <c r="D39" s="615">
        <v>39</v>
      </c>
    </row>
    <row r="40" spans="1:4" ht="12" customHeight="1">
      <c r="A40" s="2320" t="s">
        <v>3514</v>
      </c>
      <c r="B40" s="2321"/>
      <c r="C40" s="636" t="s">
        <v>3515</v>
      </c>
      <c r="D40" s="615">
        <v>40</v>
      </c>
    </row>
    <row r="41" spans="1:4" ht="12" customHeight="1">
      <c r="A41" s="2322"/>
      <c r="B41" s="2323"/>
      <c r="C41" s="636" t="s">
        <v>3516</v>
      </c>
      <c r="D41" s="615">
        <v>41</v>
      </c>
    </row>
    <row r="42" spans="1:4" ht="12" customHeight="1">
      <c r="A42" s="2322"/>
      <c r="B42" s="2323"/>
      <c r="C42" s="636" t="s">
        <v>3517</v>
      </c>
      <c r="D42" s="615">
        <v>42</v>
      </c>
    </row>
    <row r="43" spans="1:4" ht="12" customHeight="1">
      <c r="A43" s="2322"/>
      <c r="B43" s="2323"/>
      <c r="C43" s="636" t="s">
        <v>3518</v>
      </c>
      <c r="D43" s="615">
        <v>43</v>
      </c>
    </row>
    <row r="44" spans="1:4" ht="12" customHeight="1">
      <c r="A44" s="2322"/>
      <c r="B44" s="2323"/>
      <c r="C44" s="636" t="s">
        <v>3519</v>
      </c>
      <c r="D44" s="615">
        <v>44</v>
      </c>
    </row>
    <row r="45" spans="1:4" ht="48" customHeight="1">
      <c r="A45" s="2324"/>
      <c r="B45" s="2325"/>
      <c r="C45" s="637" t="s">
        <v>3520</v>
      </c>
      <c r="D45" s="615">
        <v>45</v>
      </c>
    </row>
    <row r="46" spans="1:4" ht="12" customHeight="1">
      <c r="A46" s="2332" t="s">
        <v>3521</v>
      </c>
      <c r="B46" s="2334"/>
      <c r="C46" s="636" t="s">
        <v>3521</v>
      </c>
      <c r="D46" s="615">
        <v>46</v>
      </c>
    </row>
    <row r="47" spans="1:4" ht="12" customHeight="1" thickBot="1">
      <c r="A47" s="2335" t="s">
        <v>3522</v>
      </c>
      <c r="B47" s="2337"/>
      <c r="C47" s="638" t="s">
        <v>3522</v>
      </c>
      <c r="D47" s="616">
        <v>99</v>
      </c>
    </row>
  </sheetData>
  <mergeCells count="24">
    <mergeCell ref="A47:B47"/>
    <mergeCell ref="A19:B22"/>
    <mergeCell ref="A23:B26"/>
    <mergeCell ref="A27:B27"/>
    <mergeCell ref="A28:B28"/>
    <mergeCell ref="A29:B29"/>
    <mergeCell ref="A30:B31"/>
    <mergeCell ref="A32:B33"/>
    <mergeCell ref="A34:B37"/>
    <mergeCell ref="A38:B39"/>
    <mergeCell ref="A40:B45"/>
    <mergeCell ref="A46:B46"/>
    <mergeCell ref="A14:B18"/>
    <mergeCell ref="B1:D1"/>
    <mergeCell ref="A2:C2"/>
    <mergeCell ref="A3:C3"/>
    <mergeCell ref="A4:C4"/>
    <mergeCell ref="A5:C5"/>
    <mergeCell ref="A6:C6"/>
    <mergeCell ref="A7:C7"/>
    <mergeCell ref="B9:D9"/>
    <mergeCell ref="A10:C10"/>
    <mergeCell ref="A11:B11"/>
    <mergeCell ref="A12:B13"/>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4" t="s">
        <v>2783</v>
      </c>
      <c r="B1" s="384"/>
      <c r="C1" s="384"/>
      <c r="D1" s="384"/>
      <c r="E1" s="384"/>
      <c r="F1" s="384"/>
      <c r="G1" s="384"/>
      <c r="H1" s="384"/>
      <c r="I1" s="384"/>
      <c r="J1" s="384"/>
      <c r="K1" s="385"/>
      <c r="L1" s="385"/>
      <c r="M1" s="385"/>
      <c r="N1" s="385"/>
      <c r="O1" s="385"/>
      <c r="P1" s="385"/>
      <c r="Q1" s="385"/>
      <c r="R1" s="385"/>
      <c r="S1" s="385"/>
      <c r="T1" s="385"/>
      <c r="U1" s="385"/>
      <c r="V1" s="385"/>
      <c r="W1" s="385"/>
      <c r="X1" s="385"/>
      <c r="Y1" s="385"/>
      <c r="Z1" s="385"/>
      <c r="AA1" s="385"/>
      <c r="AB1" s="385"/>
      <c r="AC1" s="385"/>
      <c r="AD1" s="317"/>
    </row>
    <row r="2" spans="1:31" s="318" customFormat="1" ht="15" customHeight="1">
      <c r="A2" s="320" t="s">
        <v>2784</v>
      </c>
      <c r="B2" s="320"/>
      <c r="C2" s="320"/>
      <c r="D2" s="320"/>
      <c r="E2" s="320"/>
      <c r="F2" s="320"/>
      <c r="G2" s="320"/>
      <c r="H2" s="320"/>
      <c r="I2" s="320"/>
      <c r="J2" s="320"/>
      <c r="K2" s="367"/>
      <c r="L2" s="367"/>
      <c r="M2" s="367"/>
      <c r="N2" s="367"/>
      <c r="O2" s="367"/>
      <c r="P2" s="367"/>
      <c r="Q2" s="367"/>
      <c r="R2" s="367"/>
      <c r="S2" s="367"/>
      <c r="T2" s="367"/>
      <c r="U2" s="358"/>
      <c r="V2" s="358"/>
      <c r="W2" s="358"/>
      <c r="X2" s="358"/>
      <c r="Y2" s="358"/>
      <c r="Z2" s="358"/>
      <c r="AA2" s="358"/>
      <c r="AB2" s="358"/>
      <c r="AC2" s="358"/>
      <c r="AD2" s="317"/>
    </row>
    <row r="3" spans="1:31" s="318" customFormat="1" ht="15" customHeight="1" thickBot="1">
      <c r="A3" s="386" t="str">
        <f>IF(M4&lt;&gt;"","■","□")</f>
        <v>□</v>
      </c>
      <c r="B3" s="320" t="s">
        <v>2785</v>
      </c>
      <c r="C3" s="320"/>
      <c r="D3" s="320"/>
      <c r="E3" s="320"/>
      <c r="F3" s="320"/>
      <c r="G3" s="320"/>
      <c r="H3" s="320"/>
      <c r="I3" s="320"/>
      <c r="J3" s="320"/>
      <c r="K3" s="367"/>
      <c r="L3" s="367"/>
      <c r="M3" s="367"/>
      <c r="N3" s="367"/>
      <c r="O3" s="367"/>
      <c r="P3" s="367"/>
      <c r="Q3" s="367"/>
      <c r="R3" s="367"/>
      <c r="S3" s="367"/>
      <c r="T3" s="367"/>
      <c r="U3" s="358"/>
      <c r="V3" s="358"/>
      <c r="W3" s="358"/>
      <c r="X3" s="358"/>
      <c r="Y3" s="358"/>
      <c r="Z3" s="358"/>
      <c r="AA3" s="358"/>
      <c r="AB3" s="358"/>
      <c r="AC3" s="358"/>
      <c r="AD3" s="317"/>
    </row>
    <row r="4" spans="1:31" s="318" customFormat="1" ht="15" customHeight="1" thickBot="1">
      <c r="A4" s="320" t="s">
        <v>2786</v>
      </c>
      <c r="B4" s="320"/>
      <c r="C4" s="320"/>
      <c r="D4" s="320"/>
      <c r="E4" s="320"/>
      <c r="F4" s="324"/>
      <c r="G4" s="324"/>
      <c r="H4" s="324"/>
      <c r="I4" s="324"/>
      <c r="J4" s="324"/>
      <c r="K4" s="324"/>
      <c r="L4" s="324"/>
      <c r="M4" s="1307" t="str">
        <f>IFERROR(VLOOKUP(AE4,AF81:AR90,5,FALSE),"")</f>
        <v/>
      </c>
      <c r="N4" s="1307"/>
      <c r="O4" s="1307"/>
      <c r="P4" s="1307"/>
      <c r="Q4" s="1307"/>
      <c r="R4" s="1307"/>
      <c r="S4" s="1307"/>
      <c r="T4" s="1307"/>
      <c r="U4" s="1307"/>
      <c r="V4" s="1307"/>
      <c r="W4" s="1307"/>
      <c r="X4" s="1307"/>
      <c r="Y4" s="1307"/>
      <c r="Z4" s="1307"/>
      <c r="AA4" s="1307"/>
      <c r="AB4" s="1307"/>
      <c r="AC4" s="1307"/>
      <c r="AD4" s="317"/>
      <c r="AE4" s="372"/>
    </row>
    <row r="5" spans="1:31" s="318" customFormat="1" ht="15" customHeight="1">
      <c r="A5" s="320" t="s">
        <v>2787</v>
      </c>
      <c r="B5" s="320"/>
      <c r="C5" s="320"/>
      <c r="D5" s="320"/>
      <c r="E5" s="320"/>
      <c r="F5" s="321"/>
      <c r="G5" s="321"/>
      <c r="H5" s="321"/>
      <c r="I5" s="321"/>
      <c r="J5" s="321"/>
      <c r="K5" s="322"/>
      <c r="L5" s="322"/>
      <c r="M5" s="322" t="s">
        <v>2788</v>
      </c>
      <c r="N5" s="1306" t="str">
        <f>IFERROR(VLOOKUP(AE4,AF81:AS90,14,FALSE),"")</f>
        <v/>
      </c>
      <c r="O5" s="1306"/>
      <c r="P5" s="1306"/>
      <c r="Q5" s="1306"/>
      <c r="R5" s="1306"/>
      <c r="S5" s="1306"/>
      <c r="T5" s="1306"/>
      <c r="U5" s="1306"/>
      <c r="V5" s="320" t="s">
        <v>17</v>
      </c>
      <c r="W5" s="322"/>
      <c r="X5" s="322"/>
      <c r="Y5" s="322"/>
      <c r="Z5" s="322"/>
      <c r="AA5" s="322"/>
      <c r="AB5" s="322"/>
      <c r="AC5" s="320"/>
      <c r="AD5" s="317"/>
    </row>
    <row r="6" spans="1:31" s="318" customFormat="1" ht="15" customHeight="1" thickBot="1">
      <c r="A6" s="386" t="str">
        <f>IF(M7&lt;&gt;"","■","□")</f>
        <v>□</v>
      </c>
      <c r="B6" s="320" t="s">
        <v>2789</v>
      </c>
      <c r="C6" s="320"/>
      <c r="D6" s="320"/>
      <c r="E6" s="320"/>
      <c r="F6" s="320"/>
      <c r="G6" s="320"/>
      <c r="H6" s="320"/>
      <c r="I6" s="320"/>
      <c r="J6" s="320"/>
      <c r="K6" s="367"/>
      <c r="L6" s="367"/>
      <c r="M6" s="367"/>
      <c r="N6" s="367"/>
      <c r="O6" s="367"/>
      <c r="P6" s="367"/>
      <c r="Q6" s="367"/>
      <c r="R6" s="367"/>
      <c r="S6" s="367"/>
      <c r="T6" s="367"/>
      <c r="U6" s="358"/>
      <c r="V6" s="358"/>
      <c r="W6" s="358"/>
      <c r="X6" s="358"/>
      <c r="Y6" s="358"/>
      <c r="Z6" s="358"/>
      <c r="AA6" s="358"/>
      <c r="AB6" s="358"/>
      <c r="AC6" s="358"/>
      <c r="AD6" s="317"/>
    </row>
    <row r="7" spans="1:31" s="318" customFormat="1" ht="15" customHeight="1" thickBot="1">
      <c r="A7" s="320" t="s">
        <v>2786</v>
      </c>
      <c r="B7" s="320"/>
      <c r="C7" s="320"/>
      <c r="D7" s="320"/>
      <c r="E7" s="320"/>
      <c r="F7" s="324"/>
      <c r="G7" s="324"/>
      <c r="H7" s="324"/>
      <c r="I7" s="324"/>
      <c r="J7" s="324"/>
      <c r="K7" s="324"/>
      <c r="L7" s="324"/>
      <c r="M7" s="1307" t="str">
        <f>IFERROR(VLOOKUP(AE7,AF81:AR90,5,FALSE),"")</f>
        <v/>
      </c>
      <c r="N7" s="1307"/>
      <c r="O7" s="1307"/>
      <c r="P7" s="1307"/>
      <c r="Q7" s="1307"/>
      <c r="R7" s="1307"/>
      <c r="S7" s="1307"/>
      <c r="T7" s="1307"/>
      <c r="U7" s="1307"/>
      <c r="V7" s="1307"/>
      <c r="W7" s="1307"/>
      <c r="X7" s="1307"/>
      <c r="Y7" s="1307"/>
      <c r="Z7" s="1307"/>
      <c r="AA7" s="1307"/>
      <c r="AB7" s="1307"/>
      <c r="AC7" s="1307"/>
      <c r="AD7" s="317"/>
      <c r="AE7" s="372"/>
    </row>
    <row r="8" spans="1:31" s="318" customFormat="1" ht="15" customHeight="1">
      <c r="A8" s="320" t="s">
        <v>2787</v>
      </c>
      <c r="B8" s="320"/>
      <c r="C8" s="320"/>
      <c r="D8" s="320"/>
      <c r="E8" s="320"/>
      <c r="F8" s="321"/>
      <c r="G8" s="321"/>
      <c r="H8" s="321"/>
      <c r="I8" s="321"/>
      <c r="J8" s="321"/>
      <c r="K8" s="322"/>
      <c r="L8" s="322"/>
      <c r="M8" s="360" t="s">
        <v>2788</v>
      </c>
      <c r="N8" s="1306" t="str">
        <f>IFERROR(VLOOKUP(AE7,AF81:AS90,14,FALSE),"")</f>
        <v/>
      </c>
      <c r="O8" s="1306"/>
      <c r="P8" s="1306"/>
      <c r="Q8" s="1306"/>
      <c r="R8" s="1306"/>
      <c r="S8" s="1306"/>
      <c r="T8" s="1306"/>
      <c r="U8" s="1306"/>
      <c r="V8" s="369" t="s">
        <v>17</v>
      </c>
      <c r="W8" s="360"/>
      <c r="X8" s="360"/>
      <c r="Y8" s="360"/>
      <c r="Z8" s="360"/>
      <c r="AA8" s="360"/>
      <c r="AB8" s="360"/>
      <c r="AC8" s="369"/>
      <c r="AD8" s="317"/>
    </row>
    <row r="9" spans="1:31" s="318" customFormat="1" ht="15" customHeight="1" thickBot="1">
      <c r="A9" s="386" t="str">
        <f>IF(OR(M10&lt;&gt;"",M12&lt;&gt;"",M14&lt;&gt;""),"■","□")</f>
        <v>□</v>
      </c>
      <c r="B9" s="320" t="s">
        <v>2790</v>
      </c>
      <c r="C9" s="320"/>
      <c r="D9" s="320"/>
      <c r="E9" s="320"/>
      <c r="F9" s="320"/>
      <c r="G9" s="320"/>
      <c r="H9" s="320"/>
      <c r="I9" s="320"/>
      <c r="J9" s="320"/>
      <c r="K9" s="367"/>
      <c r="L9" s="367"/>
      <c r="M9" s="375"/>
      <c r="N9" s="375"/>
      <c r="O9" s="375"/>
      <c r="P9" s="375"/>
      <c r="Q9" s="375"/>
      <c r="R9" s="375"/>
      <c r="S9" s="375"/>
      <c r="T9" s="375"/>
      <c r="U9" s="387"/>
      <c r="V9" s="387"/>
      <c r="W9" s="387"/>
      <c r="X9" s="387"/>
      <c r="Y9" s="387"/>
      <c r="Z9" s="387"/>
      <c r="AA9" s="387"/>
      <c r="AB9" s="387"/>
      <c r="AC9" s="387"/>
      <c r="AD9" s="317"/>
    </row>
    <row r="10" spans="1:31" s="318" customFormat="1" ht="15" customHeight="1" thickBot="1">
      <c r="A10" s="320" t="s">
        <v>2786</v>
      </c>
      <c r="B10" s="320"/>
      <c r="C10" s="320"/>
      <c r="D10" s="320"/>
      <c r="E10" s="320"/>
      <c r="F10" s="324"/>
      <c r="G10" s="324"/>
      <c r="H10" s="324"/>
      <c r="I10" s="324"/>
      <c r="J10" s="324"/>
      <c r="K10" s="324"/>
      <c r="L10" s="324"/>
      <c r="M10" s="1307" t="str">
        <f>IFERROR(VLOOKUP(AE10,AF81:AR90,5,FALSE),"")</f>
        <v/>
      </c>
      <c r="N10" s="1307"/>
      <c r="O10" s="1307"/>
      <c r="P10" s="1307"/>
      <c r="Q10" s="1307"/>
      <c r="R10" s="1307"/>
      <c r="S10" s="1307"/>
      <c r="T10" s="1307"/>
      <c r="U10" s="1307"/>
      <c r="V10" s="1307"/>
      <c r="W10" s="1307"/>
      <c r="X10" s="1307"/>
      <c r="Y10" s="1307"/>
      <c r="Z10" s="1307"/>
      <c r="AA10" s="1307"/>
      <c r="AB10" s="1307"/>
      <c r="AC10" s="1307"/>
      <c r="AD10" s="317"/>
      <c r="AE10" s="372"/>
    </row>
    <row r="11" spans="1:31" s="318" customFormat="1" ht="15" customHeight="1" thickBot="1">
      <c r="A11" s="320" t="s">
        <v>2791</v>
      </c>
      <c r="B11" s="320"/>
      <c r="C11" s="320"/>
      <c r="D11" s="320"/>
      <c r="E11" s="320"/>
      <c r="F11" s="321"/>
      <c r="G11" s="321"/>
      <c r="H11" s="321"/>
      <c r="I11" s="321"/>
      <c r="J11" s="321"/>
      <c r="K11" s="322"/>
      <c r="L11" s="322"/>
      <c r="M11" s="360" t="s">
        <v>2788</v>
      </c>
      <c r="N11" s="1306" t="str">
        <f>IFERROR(VLOOKUP(AE10,AF81:AS90,14,FALSE),"")</f>
        <v/>
      </c>
      <c r="O11" s="1306"/>
      <c r="P11" s="1306"/>
      <c r="Q11" s="1306"/>
      <c r="R11" s="1306"/>
      <c r="S11" s="1306"/>
      <c r="T11" s="1306"/>
      <c r="U11" s="1306"/>
      <c r="V11" s="369" t="s">
        <v>17</v>
      </c>
      <c r="W11" s="360"/>
      <c r="X11" s="360"/>
      <c r="Y11" s="360"/>
      <c r="Z11" s="360"/>
      <c r="AA11" s="360"/>
      <c r="AB11" s="360"/>
      <c r="AC11" s="369"/>
      <c r="AD11" s="317"/>
    </row>
    <row r="12" spans="1:31" s="318" customFormat="1" ht="15" customHeight="1" thickBot="1">
      <c r="A12" s="320" t="s">
        <v>2786</v>
      </c>
      <c r="B12" s="320"/>
      <c r="C12" s="320"/>
      <c r="D12" s="320"/>
      <c r="E12" s="320"/>
      <c r="F12" s="324"/>
      <c r="G12" s="324"/>
      <c r="H12" s="324"/>
      <c r="I12" s="324"/>
      <c r="J12" s="324"/>
      <c r="K12" s="324"/>
      <c r="L12" s="324"/>
      <c r="M12" s="1307" t="str">
        <f>IFERROR(VLOOKUP(AE12,AF81:AR90,5,FALSE),"")</f>
        <v/>
      </c>
      <c r="N12" s="1307"/>
      <c r="O12" s="1307"/>
      <c r="P12" s="1307"/>
      <c r="Q12" s="1307"/>
      <c r="R12" s="1307"/>
      <c r="S12" s="1307"/>
      <c r="T12" s="1307"/>
      <c r="U12" s="1307"/>
      <c r="V12" s="1307"/>
      <c r="W12" s="1307"/>
      <c r="X12" s="1307"/>
      <c r="Y12" s="1307"/>
      <c r="Z12" s="1307"/>
      <c r="AA12" s="1307"/>
      <c r="AB12" s="1307"/>
      <c r="AC12" s="1307"/>
      <c r="AD12" s="317"/>
      <c r="AE12" s="372"/>
    </row>
    <row r="13" spans="1:31" s="318" customFormat="1" ht="15" customHeight="1" thickBot="1">
      <c r="A13" s="320" t="s">
        <v>2791</v>
      </c>
      <c r="B13" s="320"/>
      <c r="C13" s="320"/>
      <c r="D13" s="320"/>
      <c r="E13" s="320"/>
      <c r="F13" s="321"/>
      <c r="G13" s="321"/>
      <c r="H13" s="321"/>
      <c r="I13" s="321"/>
      <c r="J13" s="321"/>
      <c r="K13" s="322"/>
      <c r="L13" s="322"/>
      <c r="M13" s="360" t="s">
        <v>2788</v>
      </c>
      <c r="N13" s="1306" t="str">
        <f>IFERROR(VLOOKUP(AE12,AF81:AS90,14,FALSE),"")</f>
        <v/>
      </c>
      <c r="O13" s="1306"/>
      <c r="P13" s="1306"/>
      <c r="Q13" s="1306"/>
      <c r="R13" s="1306"/>
      <c r="S13" s="1306"/>
      <c r="T13" s="1306"/>
      <c r="U13" s="1306"/>
      <c r="V13" s="369" t="s">
        <v>17</v>
      </c>
      <c r="W13" s="360"/>
      <c r="X13" s="360"/>
      <c r="Y13" s="360"/>
      <c r="Z13" s="360"/>
      <c r="AA13" s="360"/>
      <c r="AB13" s="360"/>
      <c r="AC13" s="369"/>
      <c r="AD13" s="317"/>
    </row>
    <row r="14" spans="1:31" s="318" customFormat="1" ht="15" customHeight="1" thickBot="1">
      <c r="A14" s="320" t="s">
        <v>2786</v>
      </c>
      <c r="B14" s="320"/>
      <c r="C14" s="320"/>
      <c r="D14" s="320"/>
      <c r="E14" s="320"/>
      <c r="F14" s="324"/>
      <c r="G14" s="324"/>
      <c r="H14" s="324"/>
      <c r="I14" s="324"/>
      <c r="J14" s="324"/>
      <c r="K14" s="324"/>
      <c r="L14" s="324"/>
      <c r="M14" s="1307" t="str">
        <f>IFERROR(VLOOKUP(AE14,AF81:AR90,5,FALSE),"")</f>
        <v/>
      </c>
      <c r="N14" s="1307"/>
      <c r="O14" s="1307"/>
      <c r="P14" s="1307"/>
      <c r="Q14" s="1307"/>
      <c r="R14" s="1307"/>
      <c r="S14" s="1307"/>
      <c r="T14" s="1307"/>
      <c r="U14" s="1307"/>
      <c r="V14" s="1307"/>
      <c r="W14" s="1307"/>
      <c r="X14" s="1307"/>
      <c r="Y14" s="1307"/>
      <c r="Z14" s="1307"/>
      <c r="AA14" s="1307"/>
      <c r="AB14" s="1307"/>
      <c r="AC14" s="1307"/>
      <c r="AD14" s="317"/>
      <c r="AE14" s="372"/>
    </row>
    <row r="15" spans="1:31" s="318" customFormat="1" ht="15" customHeight="1">
      <c r="A15" s="320" t="s">
        <v>2791</v>
      </c>
      <c r="B15" s="320"/>
      <c r="C15" s="320"/>
      <c r="D15" s="320"/>
      <c r="E15" s="320"/>
      <c r="F15" s="321"/>
      <c r="G15" s="321"/>
      <c r="H15" s="321"/>
      <c r="I15" s="321"/>
      <c r="J15" s="321"/>
      <c r="K15" s="322"/>
      <c r="L15" s="322"/>
      <c r="M15" s="360" t="s">
        <v>2788</v>
      </c>
      <c r="N15" s="1306" t="str">
        <f>IFERROR(VLOOKUP(AE14,AF81:AS90,14,FALSE),"")</f>
        <v/>
      </c>
      <c r="O15" s="1306"/>
      <c r="P15" s="1306"/>
      <c r="Q15" s="1306"/>
      <c r="R15" s="1306"/>
      <c r="S15" s="1306"/>
      <c r="T15" s="1306"/>
      <c r="U15" s="1306"/>
      <c r="V15" s="369" t="s">
        <v>17</v>
      </c>
      <c r="W15" s="360"/>
      <c r="X15" s="360"/>
      <c r="Y15" s="360"/>
      <c r="Z15" s="360"/>
      <c r="AA15" s="360"/>
      <c r="AB15" s="360"/>
      <c r="AC15" s="369"/>
      <c r="AD15" s="317"/>
    </row>
    <row r="16" spans="1:31" s="318" customFormat="1" ht="15" customHeight="1" thickBot="1">
      <c r="A16" s="386" t="str">
        <f>IF(OR(M17&lt;&gt;"",M19&lt;&gt;"",M21&lt;&gt;""),"■","□")</f>
        <v>□</v>
      </c>
      <c r="B16" s="320" t="s">
        <v>2792</v>
      </c>
      <c r="C16" s="320"/>
      <c r="D16" s="320"/>
      <c r="E16" s="320"/>
      <c r="F16" s="320"/>
      <c r="G16" s="320"/>
      <c r="H16" s="320"/>
      <c r="I16" s="320"/>
      <c r="J16" s="320"/>
      <c r="K16" s="367"/>
      <c r="L16" s="367"/>
      <c r="M16" s="375"/>
      <c r="N16" s="375"/>
      <c r="O16" s="375"/>
      <c r="P16" s="375"/>
      <c r="Q16" s="375"/>
      <c r="R16" s="375"/>
      <c r="S16" s="375"/>
      <c r="T16" s="375"/>
      <c r="U16" s="387"/>
      <c r="V16" s="387"/>
      <c r="W16" s="387"/>
      <c r="X16" s="387"/>
      <c r="Y16" s="387"/>
      <c r="Z16" s="387"/>
      <c r="AA16" s="387"/>
      <c r="AB16" s="387"/>
      <c r="AC16" s="387"/>
      <c r="AD16" s="317"/>
    </row>
    <row r="17" spans="1:31" s="318" customFormat="1" ht="15" customHeight="1" thickBot="1">
      <c r="A17" s="320" t="s">
        <v>2786</v>
      </c>
      <c r="B17" s="320"/>
      <c r="C17" s="320"/>
      <c r="D17" s="320"/>
      <c r="E17" s="320"/>
      <c r="F17" s="324"/>
      <c r="G17" s="324"/>
      <c r="H17" s="324"/>
      <c r="I17" s="324"/>
      <c r="J17" s="324"/>
      <c r="K17" s="324"/>
      <c r="L17" s="324"/>
      <c r="M17" s="1307" t="str">
        <f>IFERROR(VLOOKUP(AE17,AF81:AR90,5,FALSE),"")</f>
        <v/>
      </c>
      <c r="N17" s="1307"/>
      <c r="O17" s="1307"/>
      <c r="P17" s="1307"/>
      <c r="Q17" s="1307"/>
      <c r="R17" s="1307"/>
      <c r="S17" s="1307"/>
      <c r="T17" s="1307"/>
      <c r="U17" s="1307"/>
      <c r="V17" s="1307"/>
      <c r="W17" s="1307"/>
      <c r="X17" s="1307"/>
      <c r="Y17" s="1307"/>
      <c r="Z17" s="1307"/>
      <c r="AA17" s="1307"/>
      <c r="AB17" s="1307"/>
      <c r="AC17" s="1307"/>
      <c r="AD17" s="317"/>
      <c r="AE17" s="372"/>
    </row>
    <row r="18" spans="1:31" s="318" customFormat="1" ht="15" customHeight="1" thickBot="1">
      <c r="A18" s="320" t="s">
        <v>2791</v>
      </c>
      <c r="B18" s="320"/>
      <c r="C18" s="320"/>
      <c r="D18" s="320"/>
      <c r="E18" s="320"/>
      <c r="F18" s="321"/>
      <c r="G18" s="321"/>
      <c r="H18" s="321"/>
      <c r="I18" s="321"/>
      <c r="J18" s="321"/>
      <c r="K18" s="322"/>
      <c r="L18" s="322"/>
      <c r="M18" s="360" t="s">
        <v>2788</v>
      </c>
      <c r="N18" s="1306" t="str">
        <f>IFERROR(VLOOKUP(AE17,AF81:AS90,14,FALSE),"")</f>
        <v/>
      </c>
      <c r="O18" s="1306"/>
      <c r="P18" s="1306"/>
      <c r="Q18" s="1306"/>
      <c r="R18" s="1306"/>
      <c r="S18" s="1306"/>
      <c r="T18" s="1306"/>
      <c r="U18" s="1306"/>
      <c r="V18" s="369" t="s">
        <v>17</v>
      </c>
      <c r="W18" s="360"/>
      <c r="X18" s="360"/>
      <c r="Y18" s="360"/>
      <c r="Z18" s="360"/>
      <c r="AA18" s="360"/>
      <c r="AB18" s="360"/>
      <c r="AC18" s="369"/>
      <c r="AD18" s="317"/>
    </row>
    <row r="19" spans="1:31" s="318" customFormat="1" ht="15" customHeight="1" thickBot="1">
      <c r="A19" s="320" t="s">
        <v>2786</v>
      </c>
      <c r="B19" s="320"/>
      <c r="C19" s="320"/>
      <c r="D19" s="320"/>
      <c r="E19" s="320"/>
      <c r="F19" s="324"/>
      <c r="G19" s="324"/>
      <c r="H19" s="324"/>
      <c r="I19" s="324"/>
      <c r="J19" s="324"/>
      <c r="K19" s="324"/>
      <c r="L19" s="324"/>
      <c r="M19" s="1307" t="str">
        <f>IFERROR(VLOOKUP(AE19,AF81:AR90,5,FALSE),"")</f>
        <v/>
      </c>
      <c r="N19" s="1307"/>
      <c r="O19" s="1307"/>
      <c r="P19" s="1307"/>
      <c r="Q19" s="1307"/>
      <c r="R19" s="1307"/>
      <c r="S19" s="1307"/>
      <c r="T19" s="1307"/>
      <c r="U19" s="1307"/>
      <c r="V19" s="1307"/>
      <c r="W19" s="1307"/>
      <c r="X19" s="1307"/>
      <c r="Y19" s="1307"/>
      <c r="Z19" s="1307"/>
      <c r="AA19" s="1307"/>
      <c r="AB19" s="1307"/>
      <c r="AC19" s="1307"/>
      <c r="AD19" s="317"/>
      <c r="AE19" s="372"/>
    </row>
    <row r="20" spans="1:31" s="318" customFormat="1" ht="15" customHeight="1" thickBot="1">
      <c r="A20" s="320" t="s">
        <v>2791</v>
      </c>
      <c r="B20" s="320"/>
      <c r="C20" s="320"/>
      <c r="D20" s="320"/>
      <c r="E20" s="320"/>
      <c r="F20" s="321"/>
      <c r="G20" s="321"/>
      <c r="H20" s="321"/>
      <c r="I20" s="321"/>
      <c r="J20" s="321"/>
      <c r="K20" s="322"/>
      <c r="L20" s="322"/>
      <c r="M20" s="360" t="s">
        <v>2788</v>
      </c>
      <c r="N20" s="1306" t="str">
        <f>IFERROR(VLOOKUP(AE19,AF81:AS90,14,FALSE),"")</f>
        <v/>
      </c>
      <c r="O20" s="1306"/>
      <c r="P20" s="1306"/>
      <c r="Q20" s="1306"/>
      <c r="R20" s="1306"/>
      <c r="S20" s="1306"/>
      <c r="T20" s="1306"/>
      <c r="U20" s="1306"/>
      <c r="V20" s="369" t="s">
        <v>17</v>
      </c>
      <c r="W20" s="360"/>
      <c r="X20" s="360"/>
      <c r="Y20" s="360"/>
      <c r="Z20" s="360"/>
      <c r="AA20" s="360"/>
      <c r="AB20" s="360"/>
      <c r="AC20" s="369"/>
      <c r="AD20" s="317"/>
    </row>
    <row r="21" spans="1:31" s="318" customFormat="1" ht="15" customHeight="1" thickBot="1">
      <c r="A21" s="320" t="s">
        <v>2786</v>
      </c>
      <c r="B21" s="320"/>
      <c r="C21" s="320"/>
      <c r="D21" s="320"/>
      <c r="E21" s="320"/>
      <c r="F21" s="324"/>
      <c r="G21" s="324"/>
      <c r="H21" s="324"/>
      <c r="I21" s="324"/>
      <c r="J21" s="324"/>
      <c r="K21" s="324"/>
      <c r="L21" s="324"/>
      <c r="M21" s="1307" t="str">
        <f>IFERROR(VLOOKUP(AE21,AF81:AR90,5,FALSE),"")</f>
        <v/>
      </c>
      <c r="N21" s="1307"/>
      <c r="O21" s="1307"/>
      <c r="P21" s="1307"/>
      <c r="Q21" s="1307"/>
      <c r="R21" s="1307"/>
      <c r="S21" s="1307"/>
      <c r="T21" s="1307"/>
      <c r="U21" s="1307"/>
      <c r="V21" s="1307"/>
      <c r="W21" s="1307"/>
      <c r="X21" s="1307"/>
      <c r="Y21" s="1307"/>
      <c r="Z21" s="1307"/>
      <c r="AA21" s="1307"/>
      <c r="AB21" s="1307"/>
      <c r="AC21" s="1307"/>
      <c r="AD21" s="317"/>
      <c r="AE21" s="372"/>
    </row>
    <row r="22" spans="1:31" s="318" customFormat="1" ht="15" customHeight="1">
      <c r="A22" s="388" t="s">
        <v>2791</v>
      </c>
      <c r="B22" s="388"/>
      <c r="C22" s="388"/>
      <c r="D22" s="388"/>
      <c r="E22" s="388"/>
      <c r="F22" s="389"/>
      <c r="G22" s="389"/>
      <c r="H22" s="389"/>
      <c r="I22" s="389"/>
      <c r="J22" s="389"/>
      <c r="K22" s="356"/>
      <c r="L22" s="356"/>
      <c r="M22" s="390" t="s">
        <v>2788</v>
      </c>
      <c r="N22" s="1316" t="str">
        <f>IFERROR(VLOOKUP(AE21,AF81:AS90,14,FALSE),"")</f>
        <v/>
      </c>
      <c r="O22" s="1316"/>
      <c r="P22" s="1316"/>
      <c r="Q22" s="1316"/>
      <c r="R22" s="1316"/>
      <c r="S22" s="1316"/>
      <c r="T22" s="1316"/>
      <c r="U22" s="1316"/>
      <c r="V22" s="376" t="s">
        <v>17</v>
      </c>
      <c r="W22" s="390"/>
      <c r="X22" s="390"/>
      <c r="Y22" s="390"/>
      <c r="Z22" s="390"/>
      <c r="AA22" s="390"/>
      <c r="AB22" s="390"/>
      <c r="AC22" s="376"/>
      <c r="AD22" s="317"/>
    </row>
    <row r="23" spans="1:31" s="318" customFormat="1" ht="15" customHeight="1">
      <c r="A23" s="384" t="s">
        <v>2793</v>
      </c>
      <c r="B23" s="384"/>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17"/>
    </row>
    <row r="24" spans="1:31" ht="15" customHeight="1" thickBot="1">
      <c r="A24" s="320" t="s">
        <v>2794</v>
      </c>
      <c r="B24" s="369"/>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37"/>
    </row>
    <row r="25" spans="1:31" ht="15" customHeight="1" thickBot="1">
      <c r="A25" s="320" t="s">
        <v>2795</v>
      </c>
      <c r="B25" s="369"/>
      <c r="C25" s="369"/>
      <c r="D25" s="369"/>
      <c r="E25" s="369"/>
      <c r="F25" s="369"/>
      <c r="G25" s="369"/>
      <c r="H25" s="369"/>
      <c r="I25" s="369"/>
      <c r="J25" s="369"/>
      <c r="K25" s="1243" t="str">
        <f>IFERROR(VLOOKUP(AE25,AF81:AR90,5,FALSE),"")</f>
        <v/>
      </c>
      <c r="L25" s="1243"/>
      <c r="M25" s="1243"/>
      <c r="N25" s="1243"/>
      <c r="O25" s="1243"/>
      <c r="P25" s="1243"/>
      <c r="Q25" s="1243"/>
      <c r="R25" s="1243"/>
      <c r="S25" s="1243"/>
      <c r="T25" s="1243"/>
      <c r="U25" s="1243"/>
      <c r="V25" s="1243"/>
      <c r="W25" s="1243"/>
      <c r="X25" s="1243"/>
      <c r="Y25" s="1243"/>
      <c r="Z25" s="1243"/>
      <c r="AA25" s="1243"/>
      <c r="AB25" s="1243"/>
      <c r="AC25" s="1243"/>
      <c r="AD25" s="337"/>
      <c r="AE25" s="372"/>
    </row>
    <row r="26" spans="1:31" ht="15" customHeight="1">
      <c r="A26" s="320" t="s">
        <v>2796</v>
      </c>
      <c r="B26" s="369"/>
      <c r="C26" s="369"/>
      <c r="D26" s="369"/>
      <c r="E26" s="369"/>
      <c r="F26" s="369"/>
      <c r="G26" s="369"/>
      <c r="H26" s="369"/>
      <c r="I26" s="369"/>
      <c r="J26" s="369"/>
      <c r="K26" s="1243" t="str">
        <f>IFERROR(VLOOKUP(AE25,AF81:AR90,9,FALSE),"")</f>
        <v/>
      </c>
      <c r="L26" s="1243"/>
      <c r="M26" s="1243"/>
      <c r="N26" s="1243"/>
      <c r="O26" s="1243"/>
      <c r="P26" s="1243"/>
      <c r="Q26" s="1243"/>
      <c r="R26" s="1243"/>
      <c r="S26" s="1243"/>
      <c r="T26" s="1243"/>
      <c r="U26" s="1243"/>
      <c r="V26" s="1243"/>
      <c r="W26" s="1243"/>
      <c r="X26" s="1243"/>
      <c r="Y26" s="1243"/>
      <c r="Z26" s="1243"/>
      <c r="AA26" s="1243"/>
      <c r="AB26" s="1243"/>
      <c r="AC26" s="1243"/>
      <c r="AD26" s="337"/>
    </row>
    <row r="27" spans="1:31" ht="15" customHeight="1">
      <c r="A27" s="320" t="s">
        <v>2743</v>
      </c>
      <c r="B27" s="369"/>
      <c r="C27" s="369"/>
      <c r="D27" s="369"/>
      <c r="E27" s="369"/>
      <c r="F27" s="369"/>
      <c r="G27" s="369"/>
      <c r="H27" s="369"/>
      <c r="I27" s="369"/>
      <c r="J27" s="369"/>
      <c r="K27" s="1308" t="str">
        <f>IFERROR(VLOOKUP(AE25,AF81:AR90,10,FALSE),"")</f>
        <v/>
      </c>
      <c r="L27" s="1308"/>
      <c r="M27" s="1308"/>
      <c r="N27" s="360"/>
      <c r="O27" s="360"/>
      <c r="P27" s="360"/>
      <c r="Q27" s="369"/>
      <c r="R27" s="369"/>
      <c r="S27" s="369"/>
      <c r="T27" s="369"/>
      <c r="U27" s="369"/>
      <c r="V27" s="369"/>
      <c r="W27" s="369"/>
      <c r="X27" s="369"/>
      <c r="Y27" s="369"/>
      <c r="Z27" s="369"/>
      <c r="AA27" s="369"/>
      <c r="AB27" s="369"/>
      <c r="AC27" s="369"/>
      <c r="AD27" s="337"/>
    </row>
    <row r="28" spans="1:31" ht="15" customHeight="1">
      <c r="A28" s="320" t="s">
        <v>2797</v>
      </c>
      <c r="B28" s="369"/>
      <c r="C28" s="369"/>
      <c r="D28" s="369"/>
      <c r="E28" s="369"/>
      <c r="F28" s="369"/>
      <c r="G28" s="369"/>
      <c r="H28" s="369"/>
      <c r="I28" s="369"/>
      <c r="J28" s="369"/>
      <c r="K28" s="1243" t="str">
        <f>IFERROR(VLOOKUP(AE25,AF81:AR90,11,FALSE),"")</f>
        <v/>
      </c>
      <c r="L28" s="1243"/>
      <c r="M28" s="1243"/>
      <c r="N28" s="1243"/>
      <c r="O28" s="1243"/>
      <c r="P28" s="1243"/>
      <c r="Q28" s="1243"/>
      <c r="R28" s="1243"/>
      <c r="S28" s="1243"/>
      <c r="T28" s="1243"/>
      <c r="U28" s="1243"/>
      <c r="V28" s="1243"/>
      <c r="W28" s="1243"/>
      <c r="X28" s="1243"/>
      <c r="Y28" s="1243"/>
      <c r="Z28" s="1243"/>
      <c r="AA28" s="1243"/>
      <c r="AB28" s="1243"/>
      <c r="AC28" s="1243"/>
      <c r="AD28" s="337"/>
    </row>
    <row r="29" spans="1:31" ht="15" customHeight="1">
      <c r="A29" s="320" t="s">
        <v>2745</v>
      </c>
      <c r="B29" s="369"/>
      <c r="C29" s="369"/>
      <c r="D29" s="369"/>
      <c r="E29" s="369"/>
      <c r="F29" s="369"/>
      <c r="G29" s="369"/>
      <c r="H29" s="369"/>
      <c r="I29" s="369"/>
      <c r="J29" s="369"/>
      <c r="K29" s="1244" t="str">
        <f>IFERROR(VLOOKUP(AE25,AF81:AR90,12,FALSE),"")</f>
        <v/>
      </c>
      <c r="L29" s="1244"/>
      <c r="M29" s="1244"/>
      <c r="N29" s="1244"/>
      <c r="O29" s="1244"/>
      <c r="P29" s="1244"/>
      <c r="Q29" s="1244"/>
      <c r="R29" s="1244"/>
      <c r="S29" s="1244"/>
      <c r="T29" s="1244"/>
      <c r="U29" s="1244"/>
      <c r="V29" s="1244"/>
      <c r="W29" s="1244"/>
      <c r="X29" s="1244"/>
      <c r="Y29" s="1244"/>
      <c r="Z29" s="1244"/>
      <c r="AA29" s="1244"/>
      <c r="AB29" s="1244"/>
      <c r="AC29" s="1244"/>
      <c r="AD29" s="337"/>
    </row>
    <row r="30" spans="1:31" ht="15" customHeight="1">
      <c r="A30" s="320" t="s">
        <v>2798</v>
      </c>
      <c r="B30" s="369"/>
      <c r="C30" s="369"/>
      <c r="D30" s="369"/>
      <c r="E30" s="369"/>
      <c r="F30" s="369"/>
      <c r="G30" s="369"/>
      <c r="H30" s="369"/>
      <c r="I30" s="369"/>
      <c r="J30" s="369"/>
      <c r="K30" s="1244" t="str">
        <f>IFERROR(VLOOKUP(AE25,AF81:AS90,14,FALSE),"")</f>
        <v/>
      </c>
      <c r="L30" s="1244"/>
      <c r="M30" s="1244"/>
      <c r="N30" s="1244"/>
      <c r="O30" s="1244"/>
      <c r="P30" s="1244"/>
      <c r="Q30" s="1244"/>
      <c r="R30" s="1244"/>
      <c r="S30" s="1244"/>
      <c r="T30" s="1244"/>
      <c r="U30" s="1244"/>
      <c r="V30" s="1244"/>
      <c r="W30" s="1244"/>
      <c r="X30" s="1244"/>
      <c r="Y30" s="1244"/>
      <c r="Z30" s="1244"/>
      <c r="AA30" s="1244"/>
      <c r="AB30" s="1244"/>
      <c r="AC30" s="1244"/>
      <c r="AD30" s="337"/>
    </row>
    <row r="31" spans="1:31" ht="15" customHeight="1">
      <c r="A31" s="388" t="s">
        <v>2799</v>
      </c>
      <c r="B31" s="376"/>
      <c r="C31" s="376"/>
      <c r="D31" s="376"/>
      <c r="E31" s="376"/>
      <c r="F31" s="376"/>
      <c r="G31" s="376"/>
      <c r="H31" s="376"/>
      <c r="I31" s="376"/>
      <c r="J31" s="376"/>
      <c r="K31" s="1311" t="str">
        <f>IFERROR(VLOOKUP(AE25,AF81:AR90,13,FALSE),"")</f>
        <v/>
      </c>
      <c r="L31" s="1311"/>
      <c r="M31" s="1311"/>
      <c r="N31" s="1311"/>
      <c r="O31" s="1311"/>
      <c r="P31" s="1311"/>
      <c r="Q31" s="1311"/>
      <c r="R31" s="1311"/>
      <c r="S31" s="1311"/>
      <c r="T31" s="1311"/>
      <c r="U31" s="1311"/>
      <c r="V31" s="1311"/>
      <c r="W31" s="1311"/>
      <c r="X31" s="1311"/>
      <c r="Y31" s="1311"/>
      <c r="Z31" s="1311"/>
      <c r="AA31" s="1311"/>
      <c r="AB31" s="1311"/>
      <c r="AC31" s="1311"/>
      <c r="AD31" s="337"/>
    </row>
    <row r="32" spans="1:31" ht="15" customHeight="1" thickBot="1">
      <c r="A32" s="320" t="s">
        <v>2800</v>
      </c>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37"/>
    </row>
    <row r="33" spans="1:32" ht="15" customHeight="1" thickBot="1">
      <c r="A33" s="320" t="s">
        <v>2795</v>
      </c>
      <c r="B33" s="369"/>
      <c r="C33" s="369"/>
      <c r="D33" s="369"/>
      <c r="E33" s="369"/>
      <c r="F33" s="369"/>
      <c r="G33" s="369"/>
      <c r="H33" s="369"/>
      <c r="I33" s="369"/>
      <c r="J33" s="369"/>
      <c r="K33" s="1243" t="str">
        <f>IFERROR(VLOOKUP(AE33,AF81:AR90,5,FALSE),"")</f>
        <v/>
      </c>
      <c r="L33" s="1243"/>
      <c r="M33" s="1243"/>
      <c r="N33" s="1243"/>
      <c r="O33" s="1243"/>
      <c r="P33" s="1243"/>
      <c r="Q33" s="1243"/>
      <c r="R33" s="1243"/>
      <c r="S33" s="1243"/>
      <c r="T33" s="1243"/>
      <c r="U33" s="1243"/>
      <c r="V33" s="1243"/>
      <c r="W33" s="1243"/>
      <c r="X33" s="1243"/>
      <c r="Y33" s="1243"/>
      <c r="Z33" s="1243"/>
      <c r="AA33" s="1243"/>
      <c r="AB33" s="1243"/>
      <c r="AC33" s="1243"/>
      <c r="AD33" s="337"/>
      <c r="AE33" s="372"/>
    </row>
    <row r="34" spans="1:32" ht="15" customHeight="1">
      <c r="A34" s="320" t="s">
        <v>2796</v>
      </c>
      <c r="B34" s="369"/>
      <c r="C34" s="369"/>
      <c r="D34" s="369"/>
      <c r="E34" s="369"/>
      <c r="F34" s="369"/>
      <c r="G34" s="369"/>
      <c r="H34" s="369"/>
      <c r="I34" s="369"/>
      <c r="J34" s="369"/>
      <c r="K34" s="1243" t="str">
        <f>IFERROR(VLOOKUP(AE33,AF81:AR90,9,FALSE),"")</f>
        <v/>
      </c>
      <c r="L34" s="1243"/>
      <c r="M34" s="1243"/>
      <c r="N34" s="1243"/>
      <c r="O34" s="1243"/>
      <c r="P34" s="1243"/>
      <c r="Q34" s="1243"/>
      <c r="R34" s="1243"/>
      <c r="S34" s="1243"/>
      <c r="T34" s="1243"/>
      <c r="U34" s="1243"/>
      <c r="V34" s="1243"/>
      <c r="W34" s="1243"/>
      <c r="X34" s="1243"/>
      <c r="Y34" s="1243"/>
      <c r="Z34" s="1243"/>
      <c r="AA34" s="1243"/>
      <c r="AB34" s="1243"/>
      <c r="AC34" s="1243"/>
      <c r="AD34" s="337"/>
    </row>
    <row r="35" spans="1:32" ht="15" customHeight="1">
      <c r="A35" s="320" t="s">
        <v>2743</v>
      </c>
      <c r="B35" s="369"/>
      <c r="C35" s="369"/>
      <c r="D35" s="369"/>
      <c r="E35" s="369"/>
      <c r="F35" s="369"/>
      <c r="G35" s="369"/>
      <c r="H35" s="369"/>
      <c r="I35" s="369"/>
      <c r="J35" s="369"/>
      <c r="K35" s="1308" t="str">
        <f>IFERROR(VLOOKUP(AE33,AF81:AR90,10,FALSE),"")</f>
        <v/>
      </c>
      <c r="L35" s="1308"/>
      <c r="M35" s="1308"/>
      <c r="N35" s="360"/>
      <c r="O35" s="360"/>
      <c r="P35" s="360"/>
      <c r="Q35" s="369"/>
      <c r="R35" s="369"/>
      <c r="S35" s="369"/>
      <c r="T35" s="369"/>
      <c r="U35" s="369"/>
      <c r="V35" s="369"/>
      <c r="W35" s="369"/>
      <c r="X35" s="369"/>
      <c r="Y35" s="369"/>
      <c r="Z35" s="369"/>
      <c r="AA35" s="369"/>
      <c r="AB35" s="369"/>
      <c r="AC35" s="369"/>
      <c r="AD35" s="337"/>
    </row>
    <row r="36" spans="1:32" ht="15" customHeight="1">
      <c r="A36" s="320" t="s">
        <v>2797</v>
      </c>
      <c r="B36" s="369"/>
      <c r="C36" s="369"/>
      <c r="D36" s="369"/>
      <c r="E36" s="369"/>
      <c r="F36" s="369"/>
      <c r="G36" s="369"/>
      <c r="H36" s="369"/>
      <c r="I36" s="369"/>
      <c r="J36" s="369"/>
      <c r="K36" s="1243" t="str">
        <f>IFERROR(VLOOKUP(AE33,AF81:AR90,11,FALSE),"")</f>
        <v/>
      </c>
      <c r="L36" s="1243"/>
      <c r="M36" s="1243"/>
      <c r="N36" s="1243"/>
      <c r="O36" s="1243"/>
      <c r="P36" s="1243"/>
      <c r="Q36" s="1243"/>
      <c r="R36" s="1243"/>
      <c r="S36" s="1243"/>
      <c r="T36" s="1243"/>
      <c r="U36" s="1243"/>
      <c r="V36" s="1243"/>
      <c r="W36" s="1243"/>
      <c r="X36" s="1243"/>
      <c r="Y36" s="1243"/>
      <c r="Z36" s="1243"/>
      <c r="AA36" s="1243"/>
      <c r="AB36" s="1243"/>
      <c r="AC36" s="1243"/>
      <c r="AD36" s="337"/>
    </row>
    <row r="37" spans="1:32" ht="15" customHeight="1">
      <c r="A37" s="320" t="s">
        <v>2745</v>
      </c>
      <c r="B37" s="369"/>
      <c r="C37" s="369"/>
      <c r="D37" s="369"/>
      <c r="E37" s="369"/>
      <c r="F37" s="369"/>
      <c r="G37" s="369"/>
      <c r="H37" s="369"/>
      <c r="I37" s="369"/>
      <c r="J37" s="369"/>
      <c r="K37" s="1244" t="str">
        <f>IFERROR(VLOOKUP(AE33,AF81:AR90,12,FALSE),"")</f>
        <v/>
      </c>
      <c r="L37" s="1244"/>
      <c r="M37" s="1244"/>
      <c r="N37" s="1244"/>
      <c r="O37" s="1244"/>
      <c r="P37" s="1244"/>
      <c r="Q37" s="1244"/>
      <c r="R37" s="1244"/>
      <c r="S37" s="1244"/>
      <c r="T37" s="1244"/>
      <c r="U37" s="1244"/>
      <c r="V37" s="1244"/>
      <c r="W37" s="1244"/>
      <c r="X37" s="1244"/>
      <c r="Y37" s="1244"/>
      <c r="Z37" s="1244"/>
      <c r="AA37" s="1244"/>
      <c r="AB37" s="1244"/>
      <c r="AC37" s="1244"/>
      <c r="AD37" s="337"/>
    </row>
    <row r="38" spans="1:32" ht="15" customHeight="1">
      <c r="A38" s="320" t="s">
        <v>2798</v>
      </c>
      <c r="B38" s="369"/>
      <c r="C38" s="369"/>
      <c r="D38" s="369"/>
      <c r="E38" s="369"/>
      <c r="F38" s="369"/>
      <c r="G38" s="369"/>
      <c r="H38" s="369"/>
      <c r="I38" s="369"/>
      <c r="J38" s="369"/>
      <c r="K38" s="1244" t="str">
        <f>IFERROR(VLOOKUP(AE33,AF81:AS90,14,FALSE),"")</f>
        <v/>
      </c>
      <c r="L38" s="1244"/>
      <c r="M38" s="1244"/>
      <c r="N38" s="1244"/>
      <c r="O38" s="1244"/>
      <c r="P38" s="1244"/>
      <c r="Q38" s="1244"/>
      <c r="R38" s="1244"/>
      <c r="S38" s="1244"/>
      <c r="T38" s="1244"/>
      <c r="U38" s="1244"/>
      <c r="V38" s="1244"/>
      <c r="W38" s="1244"/>
      <c r="X38" s="1244"/>
      <c r="Y38" s="1244"/>
      <c r="Z38" s="1244"/>
      <c r="AA38" s="1244"/>
      <c r="AB38" s="1244"/>
      <c r="AC38" s="1244"/>
      <c r="AD38" s="337"/>
    </row>
    <row r="39" spans="1:32" ht="15" customHeight="1" thickBot="1">
      <c r="A39" s="388" t="s">
        <v>2799</v>
      </c>
      <c r="B39" s="376"/>
      <c r="C39" s="376"/>
      <c r="D39" s="376"/>
      <c r="E39" s="376"/>
      <c r="F39" s="376"/>
      <c r="G39" s="376"/>
      <c r="H39" s="376"/>
      <c r="I39" s="376"/>
      <c r="J39" s="376"/>
      <c r="K39" s="1311" t="str">
        <f>IFERROR(VLOOKUP(AE33,AF81:AR90,13,FALSE),"")</f>
        <v/>
      </c>
      <c r="L39" s="1311"/>
      <c r="M39" s="1311"/>
      <c r="N39" s="1311"/>
      <c r="O39" s="1311"/>
      <c r="P39" s="1311"/>
      <c r="Q39" s="1311"/>
      <c r="R39" s="1311"/>
      <c r="S39" s="1311"/>
      <c r="T39" s="1311"/>
      <c r="U39" s="1311"/>
      <c r="V39" s="1311"/>
      <c r="W39" s="1311"/>
      <c r="X39" s="1311"/>
      <c r="Y39" s="1311"/>
      <c r="Z39" s="1311"/>
      <c r="AA39" s="1311"/>
      <c r="AB39" s="1311"/>
      <c r="AC39" s="1311"/>
      <c r="AD39" s="327"/>
    </row>
    <row r="40" spans="1:32" ht="15" customHeight="1" thickBot="1">
      <c r="A40" s="320" t="s">
        <v>2795</v>
      </c>
      <c r="B40" s="369"/>
      <c r="C40" s="369"/>
      <c r="D40" s="369"/>
      <c r="E40" s="369"/>
      <c r="F40" s="369"/>
      <c r="G40" s="369"/>
      <c r="H40" s="369"/>
      <c r="I40" s="369"/>
      <c r="J40" s="369"/>
      <c r="K40" s="1243" t="str">
        <f>IFERROR(VLOOKUP(AE40,AF81:AR90,5,FALSE),"")</f>
        <v/>
      </c>
      <c r="L40" s="1243"/>
      <c r="M40" s="1243"/>
      <c r="N40" s="1243"/>
      <c r="O40" s="1243"/>
      <c r="P40" s="1243"/>
      <c r="Q40" s="1243"/>
      <c r="R40" s="1243"/>
      <c r="S40" s="1243"/>
      <c r="T40" s="1243"/>
      <c r="U40" s="1243"/>
      <c r="V40" s="1243"/>
      <c r="W40" s="1243"/>
      <c r="X40" s="1243"/>
      <c r="Y40" s="1243"/>
      <c r="Z40" s="1243"/>
      <c r="AA40" s="1243"/>
      <c r="AB40" s="1243"/>
      <c r="AC40" s="1243"/>
      <c r="AD40" s="337"/>
      <c r="AE40" s="372"/>
    </row>
    <row r="41" spans="1:32" ht="15" customHeight="1">
      <c r="A41" s="320" t="s">
        <v>2796</v>
      </c>
      <c r="B41" s="369"/>
      <c r="C41" s="369"/>
      <c r="D41" s="369"/>
      <c r="E41" s="369"/>
      <c r="F41" s="369"/>
      <c r="G41" s="369"/>
      <c r="H41" s="369"/>
      <c r="I41" s="369"/>
      <c r="J41" s="369"/>
      <c r="K41" s="1243" t="str">
        <f>IFERROR(VLOOKUP(AE40,AF81:AR90,9,FALSE),"")</f>
        <v/>
      </c>
      <c r="L41" s="1243"/>
      <c r="M41" s="1243"/>
      <c r="N41" s="1243"/>
      <c r="O41" s="1243"/>
      <c r="P41" s="1243"/>
      <c r="Q41" s="1243"/>
      <c r="R41" s="1243"/>
      <c r="S41" s="1243"/>
      <c r="T41" s="1243"/>
      <c r="U41" s="1243"/>
      <c r="V41" s="1243"/>
      <c r="W41" s="1243"/>
      <c r="X41" s="1243"/>
      <c r="Y41" s="1243"/>
      <c r="Z41" s="1243"/>
      <c r="AA41" s="1243"/>
      <c r="AB41" s="1243"/>
      <c r="AC41" s="1243"/>
      <c r="AD41" s="337"/>
    </row>
    <row r="42" spans="1:32" ht="15" customHeight="1">
      <c r="A42" s="320" t="s">
        <v>2743</v>
      </c>
      <c r="B42" s="378"/>
      <c r="C42" s="378"/>
      <c r="D42" s="378"/>
      <c r="E42" s="378"/>
      <c r="F42" s="378"/>
      <c r="G42" s="378"/>
      <c r="H42" s="378"/>
      <c r="I42" s="369"/>
      <c r="J42" s="369"/>
      <c r="K42" s="1308" t="str">
        <f>IFERROR(VLOOKUP(AE40,AF81:AR90,10,FALSE),"")</f>
        <v/>
      </c>
      <c r="L42" s="1308"/>
      <c r="M42" s="1308"/>
      <c r="N42" s="360"/>
      <c r="O42" s="360"/>
      <c r="P42" s="360"/>
      <c r="Q42" s="369"/>
      <c r="R42" s="369"/>
      <c r="S42" s="369"/>
      <c r="T42" s="369"/>
      <c r="U42" s="369"/>
      <c r="V42" s="369"/>
      <c r="W42" s="369"/>
      <c r="X42" s="369"/>
      <c r="Y42" s="369"/>
      <c r="Z42" s="378"/>
      <c r="AA42" s="378"/>
      <c r="AB42" s="378"/>
      <c r="AC42" s="378"/>
      <c r="AD42" s="391"/>
      <c r="AE42" s="392"/>
      <c r="AF42" s="392"/>
    </row>
    <row r="43" spans="1:32" ht="15" customHeight="1">
      <c r="A43" s="320" t="s">
        <v>2797</v>
      </c>
      <c r="B43" s="378"/>
      <c r="C43" s="378"/>
      <c r="D43" s="378"/>
      <c r="E43" s="378"/>
      <c r="F43" s="378"/>
      <c r="G43" s="378"/>
      <c r="H43" s="378"/>
      <c r="I43" s="369"/>
      <c r="J43" s="369"/>
      <c r="K43" s="1243" t="str">
        <f>IFERROR(VLOOKUP(AE40,AF81:AR90,11,FALSE),"")</f>
        <v/>
      </c>
      <c r="L43" s="1243"/>
      <c r="M43" s="1243"/>
      <c r="N43" s="1243"/>
      <c r="O43" s="1243"/>
      <c r="P43" s="1243"/>
      <c r="Q43" s="1243"/>
      <c r="R43" s="1243"/>
      <c r="S43" s="1243"/>
      <c r="T43" s="1243"/>
      <c r="U43" s="1243"/>
      <c r="V43" s="1243"/>
      <c r="W43" s="1243"/>
      <c r="X43" s="1243"/>
      <c r="Y43" s="1243"/>
      <c r="Z43" s="1317"/>
      <c r="AA43" s="1317"/>
      <c r="AB43" s="1317"/>
      <c r="AC43" s="1317"/>
      <c r="AD43" s="391"/>
      <c r="AE43" s="392"/>
      <c r="AF43" s="392"/>
    </row>
    <row r="44" spans="1:32" ht="15" customHeight="1">
      <c r="A44" s="320" t="s">
        <v>2745</v>
      </c>
      <c r="B44" s="378"/>
      <c r="C44" s="378"/>
      <c r="D44" s="378"/>
      <c r="E44" s="378"/>
      <c r="F44" s="378"/>
      <c r="G44" s="378"/>
      <c r="H44" s="378"/>
      <c r="I44" s="369"/>
      <c r="J44" s="369"/>
      <c r="K44" s="1244" t="str">
        <f>IFERROR(VLOOKUP(AE40,AF81:AR90,12,FALSE),"")</f>
        <v/>
      </c>
      <c r="L44" s="1244"/>
      <c r="M44" s="1244"/>
      <c r="N44" s="1244"/>
      <c r="O44" s="1244"/>
      <c r="P44" s="1244"/>
      <c r="Q44" s="1244"/>
      <c r="R44" s="1244"/>
      <c r="S44" s="1244"/>
      <c r="T44" s="1244"/>
      <c r="U44" s="1244"/>
      <c r="V44" s="1244"/>
      <c r="W44" s="1244"/>
      <c r="X44" s="1244"/>
      <c r="Y44" s="1244"/>
      <c r="Z44" s="1318"/>
      <c r="AA44" s="1318"/>
      <c r="AB44" s="1318"/>
      <c r="AC44" s="1318"/>
      <c r="AD44" s="391"/>
      <c r="AE44" s="392"/>
      <c r="AF44" s="392"/>
    </row>
    <row r="45" spans="1:32" ht="15" customHeight="1">
      <c r="A45" s="320" t="s">
        <v>2798</v>
      </c>
      <c r="B45" s="369"/>
      <c r="C45" s="369"/>
      <c r="D45" s="369"/>
      <c r="E45" s="369"/>
      <c r="F45" s="369"/>
      <c r="G45" s="369"/>
      <c r="H45" s="369"/>
      <c r="I45" s="369"/>
      <c r="J45" s="369"/>
      <c r="K45" s="1244" t="str">
        <f>IFERROR(VLOOKUP(AE40,AF81:AS90,14,FALSE),"")</f>
        <v/>
      </c>
      <c r="L45" s="1244"/>
      <c r="M45" s="1244"/>
      <c r="N45" s="1244"/>
      <c r="O45" s="1244"/>
      <c r="P45" s="1244"/>
      <c r="Q45" s="1244"/>
      <c r="R45" s="1244"/>
      <c r="S45" s="1244"/>
      <c r="T45" s="1244"/>
      <c r="U45" s="1244"/>
      <c r="V45" s="1244"/>
      <c r="W45" s="1244"/>
      <c r="X45" s="1244"/>
      <c r="Y45" s="1244"/>
      <c r="Z45" s="1244"/>
      <c r="AA45" s="1244"/>
      <c r="AB45" s="1244"/>
      <c r="AC45" s="1244"/>
      <c r="AD45" s="337"/>
    </row>
    <row r="46" spans="1:32" ht="15" customHeight="1" thickBot="1">
      <c r="A46" s="388" t="s">
        <v>2799</v>
      </c>
      <c r="B46" s="376"/>
      <c r="C46" s="376"/>
      <c r="D46" s="376"/>
      <c r="E46" s="376"/>
      <c r="F46" s="376"/>
      <c r="G46" s="376"/>
      <c r="H46" s="376"/>
      <c r="I46" s="376"/>
      <c r="J46" s="376"/>
      <c r="K46" s="1311" t="str">
        <f>IFERROR(VLOOKUP(AE40,AF81:AR90,13,FALSE),"")</f>
        <v/>
      </c>
      <c r="L46" s="1311"/>
      <c r="M46" s="1311"/>
      <c r="N46" s="1311"/>
      <c r="O46" s="1311"/>
      <c r="P46" s="1311"/>
      <c r="Q46" s="1311"/>
      <c r="R46" s="1311"/>
      <c r="S46" s="1311"/>
      <c r="T46" s="1311"/>
      <c r="U46" s="1311"/>
      <c r="V46" s="1311"/>
      <c r="W46" s="1311"/>
      <c r="X46" s="1311"/>
      <c r="Y46" s="1311"/>
      <c r="Z46" s="1311"/>
      <c r="AA46" s="1311"/>
      <c r="AB46" s="1311"/>
      <c r="AC46" s="1311"/>
      <c r="AD46" s="327"/>
    </row>
    <row r="47" spans="1:32" ht="15" customHeight="1" thickBot="1">
      <c r="A47" s="320" t="s">
        <v>2795</v>
      </c>
      <c r="B47" s="369"/>
      <c r="C47" s="369"/>
      <c r="D47" s="369"/>
      <c r="E47" s="369"/>
      <c r="F47" s="369"/>
      <c r="G47" s="369"/>
      <c r="H47" s="369"/>
      <c r="I47" s="369"/>
      <c r="J47" s="369"/>
      <c r="K47" s="1243" t="str">
        <f>IFERROR(VLOOKUP(AE47,AF81:AR90,5,FALSE),"")</f>
        <v/>
      </c>
      <c r="L47" s="1243"/>
      <c r="M47" s="1243"/>
      <c r="N47" s="1243"/>
      <c r="O47" s="1243"/>
      <c r="P47" s="1243"/>
      <c r="Q47" s="1243"/>
      <c r="R47" s="1243"/>
      <c r="S47" s="1243"/>
      <c r="T47" s="1243"/>
      <c r="U47" s="1243"/>
      <c r="V47" s="1243"/>
      <c r="W47" s="1243"/>
      <c r="X47" s="1243"/>
      <c r="Y47" s="1243"/>
      <c r="Z47" s="1243"/>
      <c r="AA47" s="1243"/>
      <c r="AB47" s="1243"/>
      <c r="AC47" s="1243"/>
      <c r="AD47" s="337"/>
      <c r="AE47" s="372"/>
    </row>
    <row r="48" spans="1:32" ht="15" customHeight="1">
      <c r="A48" s="320" t="s">
        <v>2796</v>
      </c>
      <c r="B48" s="369"/>
      <c r="C48" s="369"/>
      <c r="D48" s="369"/>
      <c r="E48" s="369"/>
      <c r="F48" s="369"/>
      <c r="G48" s="369"/>
      <c r="H48" s="369"/>
      <c r="I48" s="369"/>
      <c r="J48" s="369"/>
      <c r="K48" s="1243" t="str">
        <f>IFERROR(VLOOKUP(AE47,AF81:AR90,9,FALSE),"")</f>
        <v/>
      </c>
      <c r="L48" s="1243"/>
      <c r="M48" s="1243"/>
      <c r="N48" s="1243"/>
      <c r="O48" s="1243"/>
      <c r="P48" s="1243"/>
      <c r="Q48" s="1243"/>
      <c r="R48" s="1243"/>
      <c r="S48" s="1243"/>
      <c r="T48" s="1243"/>
      <c r="U48" s="1243"/>
      <c r="V48" s="1243"/>
      <c r="W48" s="1243"/>
      <c r="X48" s="1243"/>
      <c r="Y48" s="1243"/>
      <c r="Z48" s="1243"/>
      <c r="AA48" s="1243"/>
      <c r="AB48" s="1243"/>
      <c r="AC48" s="1243"/>
      <c r="AD48" s="337"/>
    </row>
    <row r="49" spans="1:30" ht="15" customHeight="1">
      <c r="A49" s="320" t="s">
        <v>2743</v>
      </c>
      <c r="B49" s="369"/>
      <c r="C49" s="369"/>
      <c r="D49" s="369"/>
      <c r="E49" s="369"/>
      <c r="F49" s="369"/>
      <c r="G49" s="369"/>
      <c r="H49" s="369"/>
      <c r="I49" s="369"/>
      <c r="J49" s="369"/>
      <c r="K49" s="1308" t="str">
        <f>IFERROR(VLOOKUP(AE47,AF81:AR90,10,FALSE),"")</f>
        <v/>
      </c>
      <c r="L49" s="1308"/>
      <c r="M49" s="1308"/>
      <c r="N49" s="360"/>
      <c r="O49" s="360"/>
      <c r="P49" s="360"/>
      <c r="Q49" s="369"/>
      <c r="R49" s="369"/>
      <c r="S49" s="369"/>
      <c r="T49" s="369"/>
      <c r="U49" s="369"/>
      <c r="V49" s="369"/>
      <c r="W49" s="369"/>
      <c r="X49" s="369"/>
      <c r="Y49" s="369"/>
      <c r="Z49" s="369"/>
      <c r="AA49" s="369"/>
      <c r="AB49" s="369"/>
      <c r="AC49" s="369"/>
      <c r="AD49" s="337"/>
    </row>
    <row r="50" spans="1:30" ht="15" customHeight="1">
      <c r="A50" s="320" t="s">
        <v>2797</v>
      </c>
      <c r="B50" s="369"/>
      <c r="C50" s="369"/>
      <c r="D50" s="369"/>
      <c r="E50" s="369"/>
      <c r="F50" s="369"/>
      <c r="G50" s="369"/>
      <c r="H50" s="369"/>
      <c r="I50" s="369"/>
      <c r="J50" s="369"/>
      <c r="K50" s="1243" t="str">
        <f>IFERROR(VLOOKUP(AE47,AF81:AR90,11,FALSE),"")</f>
        <v/>
      </c>
      <c r="L50" s="1243"/>
      <c r="M50" s="1243"/>
      <c r="N50" s="1243"/>
      <c r="O50" s="1243"/>
      <c r="P50" s="1243"/>
      <c r="Q50" s="1243"/>
      <c r="R50" s="1243"/>
      <c r="S50" s="1243"/>
      <c r="T50" s="1243"/>
      <c r="U50" s="1243"/>
      <c r="V50" s="1243"/>
      <c r="W50" s="1243"/>
      <c r="X50" s="1243"/>
      <c r="Y50" s="1243"/>
      <c r="Z50" s="1243"/>
      <c r="AA50" s="1243"/>
      <c r="AB50" s="1243"/>
      <c r="AC50" s="1243"/>
      <c r="AD50" s="337"/>
    </row>
    <row r="51" spans="1:30" ht="15" customHeight="1">
      <c r="A51" s="320" t="s">
        <v>2745</v>
      </c>
      <c r="B51" s="369"/>
      <c r="C51" s="369"/>
      <c r="D51" s="369"/>
      <c r="E51" s="369"/>
      <c r="F51" s="369"/>
      <c r="G51" s="369"/>
      <c r="H51" s="369"/>
      <c r="I51" s="369"/>
      <c r="J51" s="369"/>
      <c r="K51" s="1244" t="str">
        <f>IFERROR(VLOOKUP(AE47,AF81:AR90,12,FALSE),"")</f>
        <v/>
      </c>
      <c r="L51" s="1244"/>
      <c r="M51" s="1244"/>
      <c r="N51" s="1244"/>
      <c r="O51" s="1244"/>
      <c r="P51" s="1244"/>
      <c r="Q51" s="1244"/>
      <c r="R51" s="1244"/>
      <c r="S51" s="1244"/>
      <c r="T51" s="1244"/>
      <c r="U51" s="1244"/>
      <c r="V51" s="1244"/>
      <c r="W51" s="1244"/>
      <c r="X51" s="1244"/>
      <c r="Y51" s="1244"/>
      <c r="Z51" s="1244"/>
      <c r="AA51" s="1244"/>
      <c r="AB51" s="1244"/>
      <c r="AC51" s="1244"/>
      <c r="AD51" s="337"/>
    </row>
    <row r="52" spans="1:30" ht="15" customHeight="1">
      <c r="A52" s="320" t="s">
        <v>2798</v>
      </c>
      <c r="B52" s="369"/>
      <c r="C52" s="369"/>
      <c r="D52" s="369"/>
      <c r="E52" s="369"/>
      <c r="F52" s="369"/>
      <c r="G52" s="369"/>
      <c r="H52" s="369"/>
      <c r="I52" s="369"/>
      <c r="J52" s="369"/>
      <c r="K52" s="1244" t="str">
        <f>IFERROR(VLOOKUP(AE47,AF81:AS90,14,FALSE),"")</f>
        <v/>
      </c>
      <c r="L52" s="1244"/>
      <c r="M52" s="1244"/>
      <c r="N52" s="1244"/>
      <c r="O52" s="1244"/>
      <c r="P52" s="1244"/>
      <c r="Q52" s="1244"/>
      <c r="R52" s="1244"/>
      <c r="S52" s="1244"/>
      <c r="T52" s="1244"/>
      <c r="U52" s="1244"/>
      <c r="V52" s="1244"/>
      <c r="W52" s="1244"/>
      <c r="X52" s="1244"/>
      <c r="Y52" s="1244"/>
      <c r="Z52" s="1244"/>
      <c r="AA52" s="1244"/>
      <c r="AB52" s="1244"/>
      <c r="AC52" s="1244"/>
      <c r="AD52" s="337"/>
    </row>
    <row r="53" spans="1:30" ht="15" customHeight="1">
      <c r="A53" s="388" t="s">
        <v>2799</v>
      </c>
      <c r="B53" s="376"/>
      <c r="C53" s="376"/>
      <c r="D53" s="376"/>
      <c r="E53" s="376"/>
      <c r="F53" s="376"/>
      <c r="G53" s="376"/>
      <c r="H53" s="376"/>
      <c r="I53" s="376"/>
      <c r="J53" s="376"/>
      <c r="K53" s="1311" t="str">
        <f>IFERROR(VLOOKUP(AE47,AF81:AR90,13,FALSE),"")</f>
        <v/>
      </c>
      <c r="L53" s="1311"/>
      <c r="M53" s="1311"/>
      <c r="N53" s="1311"/>
      <c r="O53" s="1311"/>
      <c r="P53" s="1311"/>
      <c r="Q53" s="1311"/>
      <c r="R53" s="1311"/>
      <c r="S53" s="1311"/>
      <c r="T53" s="1311"/>
      <c r="U53" s="1311"/>
      <c r="V53" s="1311"/>
      <c r="W53" s="1311"/>
      <c r="X53" s="1311"/>
      <c r="Y53" s="1311"/>
      <c r="Z53" s="1311"/>
      <c r="AA53" s="1311"/>
      <c r="AB53" s="1311"/>
      <c r="AC53" s="1311"/>
      <c r="AD53" s="327"/>
    </row>
    <row r="79" spans="1:36">
      <c r="A79" s="333" t="s">
        <v>2592</v>
      </c>
    </row>
    <row r="80" spans="1:36" ht="13.5">
      <c r="A80" s="382" t="s">
        <v>2757</v>
      </c>
      <c r="Y80" s="333" t="s">
        <v>2594</v>
      </c>
      <c r="AC80" s="333" t="s">
        <v>2594</v>
      </c>
      <c r="AF80" s="333" t="s">
        <v>2758</v>
      </c>
      <c r="AJ80" s="333" t="s">
        <v>2758</v>
      </c>
    </row>
    <row r="81" spans="1:45" ht="13.5">
      <c r="A81" s="382" t="s">
        <v>2759</v>
      </c>
      <c r="Y81" s="333" t="s">
        <v>2596</v>
      </c>
      <c r="AC81" s="333" t="s">
        <v>2597</v>
      </c>
      <c r="AF81" s="333" t="s">
        <v>2569</v>
      </c>
      <c r="AG81" s="333">
        <f>'第二面（入力）'!L2</f>
        <v>0</v>
      </c>
      <c r="AH81" s="333">
        <f>'第二面（入力）'!S2</f>
        <v>0</v>
      </c>
      <c r="AI81" s="383">
        <f>'第二面（入力）'!Z2</f>
        <v>0</v>
      </c>
      <c r="AJ81" s="333">
        <f>'第二面（入力）'!K3</f>
        <v>0</v>
      </c>
      <c r="AK81" s="333">
        <f>'第二面（入力）'!L4</f>
        <v>0</v>
      </c>
      <c r="AL81" s="333">
        <f>'第二面（入力）'!T4</f>
        <v>0</v>
      </c>
      <c r="AM81" s="383">
        <f>'第二面（入力）'!AA4</f>
        <v>0</v>
      </c>
      <c r="AN81" s="333">
        <f>'第二面（入力）'!K5</f>
        <v>0</v>
      </c>
      <c r="AO81" s="333">
        <f>'第二面（入力）'!K6</f>
        <v>0</v>
      </c>
      <c r="AP81" s="333">
        <f>'第二面（入力）'!K7</f>
        <v>0</v>
      </c>
      <c r="AQ81" s="383">
        <f>'第二面（入力）'!K8</f>
        <v>0</v>
      </c>
      <c r="AR81" s="383">
        <f>'第二面（入力）'!K9</f>
        <v>0</v>
      </c>
      <c r="AS81" s="333" t="str">
        <f>IF('第二面（入力）'!$K$10="","",'第二面（入力）'!$K$10)</f>
        <v/>
      </c>
    </row>
    <row r="82" spans="1:45" ht="13.5">
      <c r="A82" s="382" t="s">
        <v>2760</v>
      </c>
      <c r="Y82" s="333" t="s">
        <v>2599</v>
      </c>
      <c r="AC82" s="333" t="s">
        <v>2600</v>
      </c>
      <c r="AF82" s="333" t="s">
        <v>2583</v>
      </c>
      <c r="AG82" s="333">
        <f>'第二面（入力）'!L12</f>
        <v>0</v>
      </c>
      <c r="AH82" s="333">
        <f>'第二面（入力）'!S12</f>
        <v>0</v>
      </c>
      <c r="AI82" s="383">
        <f>'第二面（入力）'!Z12</f>
        <v>0</v>
      </c>
      <c r="AJ82" s="333">
        <f>'第二面（入力）'!K13</f>
        <v>0</v>
      </c>
      <c r="AK82" s="333">
        <f>'第二面（入力）'!L14</f>
        <v>0</v>
      </c>
      <c r="AL82" s="333">
        <f>'第二面（入力）'!T14</f>
        <v>0</v>
      </c>
      <c r="AM82" s="383">
        <f>'第二面（入力）'!AA14</f>
        <v>0</v>
      </c>
      <c r="AN82" s="333">
        <f>'第二面（入力）'!K15</f>
        <v>0</v>
      </c>
      <c r="AO82" s="333">
        <f>'第二面（入力）'!K16</f>
        <v>0</v>
      </c>
      <c r="AP82" s="333">
        <f>'第二面（入力）'!K17</f>
        <v>0</v>
      </c>
      <c r="AQ82" s="383">
        <f>'第二面（入力）'!K18</f>
        <v>0</v>
      </c>
      <c r="AR82" s="383">
        <f>'第二面（入力）'!K19</f>
        <v>0</v>
      </c>
      <c r="AS82" s="333" t="str">
        <f>IF('第二面（入力）'!$K$20="","",'第二面（入力）'!$K$20)</f>
        <v/>
      </c>
    </row>
    <row r="83" spans="1:45" ht="13.5">
      <c r="A83" s="382" t="s">
        <v>2761</v>
      </c>
      <c r="Y83" s="333" t="s">
        <v>2602</v>
      </c>
      <c r="AC83" s="333" t="s">
        <v>2603</v>
      </c>
      <c r="AF83" s="333" t="s">
        <v>2584</v>
      </c>
      <c r="AG83" s="333">
        <f>'第二面（入力）'!L22</f>
        <v>0</v>
      </c>
      <c r="AH83" s="333">
        <f>'第二面（入力）'!S22</f>
        <v>0</v>
      </c>
      <c r="AI83" s="383">
        <f>'第二面（入力）'!Z22</f>
        <v>0</v>
      </c>
      <c r="AJ83" s="333">
        <f>'第二面（入力）'!K23</f>
        <v>0</v>
      </c>
      <c r="AK83" s="333">
        <f>'第二面（入力）'!L24</f>
        <v>0</v>
      </c>
      <c r="AL83" s="333">
        <f>'第二面（入力）'!T24</f>
        <v>0</v>
      </c>
      <c r="AM83" s="383">
        <f>'第二面（入力）'!AA24</f>
        <v>0</v>
      </c>
      <c r="AN83" s="333">
        <f>'第二面（入力）'!K25</f>
        <v>0</v>
      </c>
      <c r="AO83" s="333">
        <f>'第二面（入力）'!K26</f>
        <v>0</v>
      </c>
      <c r="AP83" s="333">
        <f>'第二面（入力）'!K27</f>
        <v>0</v>
      </c>
      <c r="AQ83" s="383">
        <f>'第二面（入力）'!K28</f>
        <v>0</v>
      </c>
      <c r="AR83" s="383">
        <f>'第二面（入力）'!K29</f>
        <v>0</v>
      </c>
      <c r="AS83" s="333" t="str">
        <f>IF('第二面（入力）'!$K$30="","",'第二面（入力）'!$K$30)</f>
        <v/>
      </c>
    </row>
    <row r="84" spans="1:45" ht="13.5">
      <c r="A84" s="382" t="s">
        <v>2762</v>
      </c>
      <c r="Y84" s="333" t="s">
        <v>2605</v>
      </c>
      <c r="AC84" s="333" t="s">
        <v>2606</v>
      </c>
      <c r="AF84" s="333" t="s">
        <v>2585</v>
      </c>
      <c r="AG84" s="333">
        <f>'第二面（入力）'!L32</f>
        <v>0</v>
      </c>
      <c r="AH84" s="333">
        <f>'第二面（入力）'!S32</f>
        <v>0</v>
      </c>
      <c r="AI84" s="383">
        <f>'第二面（入力）'!Z32</f>
        <v>0</v>
      </c>
      <c r="AJ84" s="333">
        <f>'第二面（入力）'!K33</f>
        <v>0</v>
      </c>
      <c r="AK84" s="333">
        <f>'第二面（入力）'!L34</f>
        <v>0</v>
      </c>
      <c r="AL84" s="333">
        <f>'第二面（入力）'!T34</f>
        <v>0</v>
      </c>
      <c r="AM84" s="383">
        <f>'第二面（入力）'!AA34</f>
        <v>0</v>
      </c>
      <c r="AN84" s="333">
        <f>'第二面（入力）'!K35</f>
        <v>0</v>
      </c>
      <c r="AO84" s="333">
        <f>'第二面（入力）'!K36</f>
        <v>0</v>
      </c>
      <c r="AP84" s="333">
        <f>'第二面（入力）'!K37</f>
        <v>0</v>
      </c>
      <c r="AQ84" s="383">
        <f>'第二面（入力）'!K38</f>
        <v>0</v>
      </c>
      <c r="AR84" s="383">
        <f>'第二面（入力）'!K39</f>
        <v>0</v>
      </c>
      <c r="AS84" s="333" t="str">
        <f>IF('第二面（入力）'!$K$40="","",'第二面（入力）'!$K$40)</f>
        <v/>
      </c>
    </row>
    <row r="85" spans="1:45" ht="13.5">
      <c r="A85" s="382" t="s">
        <v>2763</v>
      </c>
      <c r="Y85" s="333" t="s">
        <v>2608</v>
      </c>
      <c r="AC85" s="333" t="s">
        <v>2609</v>
      </c>
      <c r="AF85" s="333" t="s">
        <v>2586</v>
      </c>
      <c r="AG85" s="333">
        <f>'第二面（入力）'!L42</f>
        <v>0</v>
      </c>
      <c r="AH85" s="333">
        <f>'第二面（入力）'!S42</f>
        <v>0</v>
      </c>
      <c r="AI85" s="383">
        <f>'第二面（入力）'!Z42</f>
        <v>0</v>
      </c>
      <c r="AJ85" s="333">
        <f>'第二面（入力）'!K43</f>
        <v>0</v>
      </c>
      <c r="AK85" s="333">
        <f>'第二面（入力）'!L44</f>
        <v>0</v>
      </c>
      <c r="AL85" s="333">
        <f>'第二面（入力）'!T44</f>
        <v>0</v>
      </c>
      <c r="AM85" s="383">
        <f>'第二面（入力）'!AA44</f>
        <v>0</v>
      </c>
      <c r="AN85" s="333">
        <f>'第二面（入力）'!K45</f>
        <v>0</v>
      </c>
      <c r="AO85" s="333">
        <f>'第二面（入力）'!K46</f>
        <v>0</v>
      </c>
      <c r="AP85" s="333">
        <f>'第二面（入力）'!K47</f>
        <v>0</v>
      </c>
      <c r="AQ85" s="383">
        <f>'第二面（入力）'!K48</f>
        <v>0</v>
      </c>
      <c r="AR85" s="383">
        <f>'第二面（入力）'!K49</f>
        <v>0</v>
      </c>
      <c r="AS85" s="333" t="str">
        <f>IF('第二面（入力）'!$K$50="","",'第二面（入力）'!$K$50)</f>
        <v/>
      </c>
    </row>
    <row r="86" spans="1:45" ht="13.5">
      <c r="A86" s="382" t="s">
        <v>2764</v>
      </c>
      <c r="Y86" s="333" t="s">
        <v>2611</v>
      </c>
      <c r="AC86" s="333" t="s">
        <v>2612</v>
      </c>
      <c r="AF86" s="333" t="s">
        <v>2587</v>
      </c>
      <c r="AG86" s="333">
        <f>'第二面（入力）'!L52</f>
        <v>0</v>
      </c>
      <c r="AH86" s="333">
        <f>'第二面（入力）'!S52</f>
        <v>0</v>
      </c>
      <c r="AI86" s="383">
        <f>'第二面（入力）'!Z52</f>
        <v>0</v>
      </c>
      <c r="AJ86" s="333">
        <f>'第二面（入力）'!K53</f>
        <v>0</v>
      </c>
      <c r="AK86" s="333">
        <f>'第二面（入力）'!L54</f>
        <v>0</v>
      </c>
      <c r="AL86" s="333">
        <f>'第二面（入力）'!T54</f>
        <v>0</v>
      </c>
      <c r="AM86" s="383">
        <f>'第二面（入力）'!AA54</f>
        <v>0</v>
      </c>
      <c r="AN86" s="333">
        <f>'第二面（入力）'!K55</f>
        <v>0</v>
      </c>
      <c r="AO86" s="333">
        <f>'第二面（入力）'!K56</f>
        <v>0</v>
      </c>
      <c r="AP86" s="333">
        <f>'第二面（入力）'!K57</f>
        <v>0</v>
      </c>
      <c r="AQ86" s="383">
        <f>'第二面（入力）'!K58</f>
        <v>0</v>
      </c>
      <c r="AR86" s="383">
        <f>'第二面（入力）'!K59</f>
        <v>0</v>
      </c>
      <c r="AS86" s="333" t="str">
        <f>IF('第二面（入力）'!$K$60="","",'第二面（入力）'!$K$60)</f>
        <v/>
      </c>
    </row>
    <row r="87" spans="1:45" ht="13.5">
      <c r="A87" s="382" t="s">
        <v>2765</v>
      </c>
      <c r="Y87" s="333" t="s">
        <v>2614</v>
      </c>
      <c r="AC87" s="333" t="s">
        <v>2615</v>
      </c>
      <c r="AF87" s="333" t="s">
        <v>2588</v>
      </c>
      <c r="AG87" s="333">
        <f>'第二面（入力）'!L62</f>
        <v>0</v>
      </c>
      <c r="AH87" s="333">
        <f>'第二面（入力）'!S62</f>
        <v>0</v>
      </c>
      <c r="AI87" s="383">
        <f>'第二面（入力）'!Z62</f>
        <v>0</v>
      </c>
      <c r="AJ87" s="333">
        <f>'第二面（入力）'!K63</f>
        <v>0</v>
      </c>
      <c r="AK87" s="333">
        <f>'第二面（入力）'!L64</f>
        <v>0</v>
      </c>
      <c r="AL87" s="333">
        <f>'第二面（入力）'!T64</f>
        <v>0</v>
      </c>
      <c r="AM87" s="383">
        <f>'第二面（入力）'!AA64</f>
        <v>0</v>
      </c>
      <c r="AN87" s="333">
        <f>'第二面（入力）'!K65</f>
        <v>0</v>
      </c>
      <c r="AO87" s="333">
        <f>'第二面（入力）'!K66</f>
        <v>0</v>
      </c>
      <c r="AP87" s="333">
        <f>'第二面（入力）'!K67</f>
        <v>0</v>
      </c>
      <c r="AQ87" s="383">
        <f>'第二面（入力）'!K68</f>
        <v>0</v>
      </c>
      <c r="AR87" s="383">
        <f>'第二面（入力）'!K69</f>
        <v>0</v>
      </c>
      <c r="AS87" s="333" t="str">
        <f>IF('第二面（入力）'!$K$70="","",'第二面（入力）'!$K$70)</f>
        <v/>
      </c>
    </row>
    <row r="88" spans="1:45" ht="13.5">
      <c r="A88" s="382" t="s">
        <v>2766</v>
      </c>
      <c r="Y88" s="333" t="s">
        <v>2617</v>
      </c>
      <c r="AC88" s="333" t="s">
        <v>2618</v>
      </c>
      <c r="AF88" s="333" t="s">
        <v>2589</v>
      </c>
      <c r="AG88" s="333">
        <f>'第二面（入力）'!L72</f>
        <v>0</v>
      </c>
      <c r="AH88" s="333">
        <f>'第二面（入力）'!S72</f>
        <v>0</v>
      </c>
      <c r="AI88" s="383">
        <f>'第二面（入力）'!Z72</f>
        <v>0</v>
      </c>
      <c r="AJ88" s="333">
        <f>'第二面（入力）'!K73</f>
        <v>0</v>
      </c>
      <c r="AK88" s="333">
        <f>'第二面（入力）'!L74</f>
        <v>0</v>
      </c>
      <c r="AL88" s="333">
        <f>'第二面（入力）'!T74</f>
        <v>0</v>
      </c>
      <c r="AM88" s="383">
        <f>'第二面（入力）'!AA74</f>
        <v>0</v>
      </c>
      <c r="AN88" s="333">
        <f>'第二面（入力）'!K75</f>
        <v>0</v>
      </c>
      <c r="AO88" s="333">
        <f>'第二面（入力）'!K76</f>
        <v>0</v>
      </c>
      <c r="AP88" s="333">
        <f>'第二面（入力）'!K77</f>
        <v>0</v>
      </c>
      <c r="AQ88" s="383">
        <f>'第二面（入力）'!K78</f>
        <v>0</v>
      </c>
      <c r="AR88" s="383">
        <f>'第二面（入力）'!K79</f>
        <v>0</v>
      </c>
      <c r="AS88" s="333" t="str">
        <f>IF('第二面（入力）'!$K$80="","",'第二面（入力）'!$K$80)</f>
        <v/>
      </c>
    </row>
    <row r="89" spans="1:45" ht="13.5">
      <c r="A89" s="382" t="s">
        <v>2767</v>
      </c>
      <c r="Y89" s="333" t="s">
        <v>2620</v>
      </c>
      <c r="AC89" s="333" t="s">
        <v>2621</v>
      </c>
      <c r="AF89" s="333" t="s">
        <v>2590</v>
      </c>
      <c r="AG89" s="333">
        <f>'第二面（入力）'!L82</f>
        <v>0</v>
      </c>
      <c r="AH89" s="333">
        <f>'第二面（入力）'!S82</f>
        <v>0</v>
      </c>
      <c r="AI89" s="383">
        <f>'第二面（入力）'!Z82</f>
        <v>0</v>
      </c>
      <c r="AJ89" s="333">
        <f>'第二面（入力）'!K83</f>
        <v>0</v>
      </c>
      <c r="AK89" s="333">
        <f>'第二面（入力）'!L84</f>
        <v>0</v>
      </c>
      <c r="AL89" s="333">
        <f>'第二面（入力）'!T84</f>
        <v>0</v>
      </c>
      <c r="AM89" s="383">
        <f>'第二面（入力）'!AA84</f>
        <v>0</v>
      </c>
      <c r="AN89" s="333">
        <f>'第二面（入力）'!K85</f>
        <v>0</v>
      </c>
      <c r="AO89" s="333">
        <f>'第二面（入力）'!K86</f>
        <v>0</v>
      </c>
      <c r="AP89" s="333">
        <f>'第二面（入力）'!K87</f>
        <v>0</v>
      </c>
      <c r="AQ89" s="383">
        <f>'第二面（入力）'!K88</f>
        <v>0</v>
      </c>
      <c r="AR89" s="383">
        <f>'第二面（入力）'!K89</f>
        <v>0</v>
      </c>
      <c r="AS89" s="333" t="str">
        <f>IF('第二面（入力）'!$K$90="","",'第二面（入力）'!$K$90)</f>
        <v/>
      </c>
    </row>
    <row r="90" spans="1:45" ht="13.5">
      <c r="A90" s="382" t="s">
        <v>2768</v>
      </c>
      <c r="Y90" s="333" t="s">
        <v>2623</v>
      </c>
      <c r="AC90" s="333" t="s">
        <v>2624</v>
      </c>
      <c r="AF90" s="333" t="s">
        <v>2591</v>
      </c>
      <c r="AG90" s="333">
        <f>'第二面（入力）'!L92</f>
        <v>0</v>
      </c>
      <c r="AH90" s="333">
        <f>'第二面（入力）'!S92</f>
        <v>0</v>
      </c>
      <c r="AI90" s="383">
        <f>'第二面（入力）'!Z92</f>
        <v>0</v>
      </c>
      <c r="AJ90" s="333">
        <f>'第二面（入力）'!K93</f>
        <v>0</v>
      </c>
      <c r="AK90" s="333">
        <f>'第二面（入力）'!L94</f>
        <v>0</v>
      </c>
      <c r="AL90" s="333">
        <f>'第二面（入力）'!T94</f>
        <v>0</v>
      </c>
      <c r="AM90" s="383">
        <f>'第二面（入力）'!AA94</f>
        <v>0</v>
      </c>
      <c r="AN90" s="333">
        <f>'第二面（入力）'!K95</f>
        <v>0</v>
      </c>
      <c r="AO90" s="333">
        <f>'第二面（入力）'!K96</f>
        <v>0</v>
      </c>
      <c r="AP90" s="333">
        <f>'第二面（入力）'!K97</f>
        <v>0</v>
      </c>
      <c r="AQ90" s="383">
        <f>'第二面（入力）'!K98</f>
        <v>0</v>
      </c>
      <c r="AR90" s="383">
        <f>'第二面（入力）'!K99</f>
        <v>0</v>
      </c>
      <c r="AS90" s="333" t="str">
        <f>IF('第二面（入力）'!$K$100="","",'第二面（入力）'!$K$100)</f>
        <v/>
      </c>
    </row>
    <row r="91" spans="1:45" ht="13.5">
      <c r="A91" s="382" t="s">
        <v>2769</v>
      </c>
      <c r="Y91" s="333" t="s">
        <v>2626</v>
      </c>
      <c r="AC91" s="333" t="s">
        <v>2627</v>
      </c>
    </row>
    <row r="92" spans="1:45" ht="13.5">
      <c r="A92" s="382" t="s">
        <v>2770</v>
      </c>
      <c r="Y92" s="333" t="s">
        <v>2629</v>
      </c>
      <c r="AC92" s="333" t="s">
        <v>2630</v>
      </c>
    </row>
    <row r="93" spans="1:45" ht="13.5">
      <c r="A93" s="382" t="s">
        <v>2771</v>
      </c>
      <c r="Y93" s="333" t="s">
        <v>2632</v>
      </c>
      <c r="AC93" s="333" t="s">
        <v>2633</v>
      </c>
    </row>
    <row r="94" spans="1:45" ht="13.5">
      <c r="A94" s="382" t="s">
        <v>2772</v>
      </c>
      <c r="Y94" s="333" t="s">
        <v>2635</v>
      </c>
      <c r="AC94" s="333" t="s">
        <v>2636</v>
      </c>
    </row>
    <row r="95" spans="1:45" ht="13.5">
      <c r="A95" s="382" t="s">
        <v>2773</v>
      </c>
      <c r="Y95" s="333" t="s">
        <v>2638</v>
      </c>
      <c r="AC95" s="333" t="s">
        <v>2639</v>
      </c>
    </row>
    <row r="96" spans="1:45" ht="13.5">
      <c r="A96" s="382" t="s">
        <v>2774</v>
      </c>
      <c r="Y96" s="333" t="s">
        <v>2641</v>
      </c>
      <c r="AC96" s="333" t="s">
        <v>2642</v>
      </c>
    </row>
    <row r="97" spans="1:29">
      <c r="A97" s="333" t="s">
        <v>2775</v>
      </c>
      <c r="Y97" s="333" t="s">
        <v>2644</v>
      </c>
      <c r="AC97" s="333" t="s">
        <v>2645</v>
      </c>
    </row>
    <row r="98" spans="1:29">
      <c r="A98" s="333" t="s">
        <v>2776</v>
      </c>
      <c r="Y98" s="333" t="s">
        <v>2646</v>
      </c>
      <c r="AC98" s="333" t="s">
        <v>2647</v>
      </c>
    </row>
    <row r="99" spans="1:29" ht="13.5">
      <c r="A99" s="382" t="s">
        <v>2777</v>
      </c>
      <c r="Y99" s="333" t="s">
        <v>2648</v>
      </c>
      <c r="AC99" s="333" t="s">
        <v>2649</v>
      </c>
    </row>
    <row r="100" spans="1:29" ht="13.5">
      <c r="A100" s="382" t="s">
        <v>2778</v>
      </c>
      <c r="Y100" s="333" t="s">
        <v>2650</v>
      </c>
      <c r="AC100" s="333" t="s">
        <v>2651</v>
      </c>
    </row>
    <row r="101" spans="1:29" ht="13.5">
      <c r="A101" s="382" t="s">
        <v>2779</v>
      </c>
      <c r="Y101" s="333" t="s">
        <v>2652</v>
      </c>
      <c r="AC101" s="333" t="s">
        <v>2653</v>
      </c>
    </row>
    <row r="102" spans="1:29" ht="13.5">
      <c r="A102" s="382" t="s">
        <v>2780</v>
      </c>
      <c r="Y102" s="333" t="s">
        <v>2654</v>
      </c>
      <c r="AC102" s="333" t="s">
        <v>2655</v>
      </c>
    </row>
    <row r="103" spans="1:29" ht="13.5">
      <c r="A103" s="382" t="s">
        <v>2781</v>
      </c>
      <c r="Y103" s="333" t="s">
        <v>2656</v>
      </c>
      <c r="AC103" s="333" t="s">
        <v>2657</v>
      </c>
    </row>
    <row r="104" spans="1:29" ht="13.5">
      <c r="A104" s="382" t="s">
        <v>2782</v>
      </c>
      <c r="Y104" s="333" t="s">
        <v>2658</v>
      </c>
      <c r="AC104" s="333" t="s">
        <v>2659</v>
      </c>
    </row>
    <row r="105" spans="1:29">
      <c r="Y105" s="333" t="s">
        <v>2660</v>
      </c>
      <c r="AC105" s="333" t="s">
        <v>2661</v>
      </c>
    </row>
    <row r="106" spans="1:29">
      <c r="Y106" s="333" t="s">
        <v>2662</v>
      </c>
      <c r="AC106" s="333" t="s">
        <v>2663</v>
      </c>
    </row>
    <row r="107" spans="1:29">
      <c r="Y107" s="333" t="s">
        <v>2664</v>
      </c>
      <c r="AC107" s="333" t="s">
        <v>2665</v>
      </c>
    </row>
    <row r="108" spans="1:29">
      <c r="Y108" s="333" t="s">
        <v>2666</v>
      </c>
      <c r="AC108" s="333" t="s">
        <v>2667</v>
      </c>
    </row>
    <row r="109" spans="1:29">
      <c r="Y109" s="333" t="s">
        <v>2668</v>
      </c>
      <c r="AC109" s="333" t="s">
        <v>2669</v>
      </c>
    </row>
    <row r="110" spans="1:29">
      <c r="Y110" s="333" t="s">
        <v>2670</v>
      </c>
      <c r="AC110" s="333" t="s">
        <v>2671</v>
      </c>
    </row>
    <row r="111" spans="1:29">
      <c r="Y111" s="333" t="s">
        <v>2672</v>
      </c>
      <c r="AC111" s="333" t="s">
        <v>2673</v>
      </c>
    </row>
    <row r="112" spans="1:29">
      <c r="Y112" s="333" t="s">
        <v>2674</v>
      </c>
      <c r="AC112" s="333" t="s">
        <v>2675</v>
      </c>
    </row>
    <row r="113" spans="25:29">
      <c r="Y113" s="333" t="s">
        <v>2676</v>
      </c>
      <c r="AC113" s="333" t="s">
        <v>2677</v>
      </c>
    </row>
    <row r="114" spans="25:29">
      <c r="Y114" s="333" t="s">
        <v>2678</v>
      </c>
      <c r="AC114" s="333" t="s">
        <v>2679</v>
      </c>
    </row>
    <row r="115" spans="25:29">
      <c r="Y115" s="333" t="s">
        <v>2680</v>
      </c>
      <c r="AC115" s="333" t="s">
        <v>2681</v>
      </c>
    </row>
    <row r="116" spans="25:29">
      <c r="Y116" s="333" t="s">
        <v>2682</v>
      </c>
      <c r="AC116" s="333" t="s">
        <v>2683</v>
      </c>
    </row>
    <row r="117" spans="25:29">
      <c r="Y117" s="333" t="s">
        <v>2684</v>
      </c>
      <c r="AC117" s="333" t="s">
        <v>2685</v>
      </c>
    </row>
    <row r="118" spans="25:29">
      <c r="Y118" s="333" t="s">
        <v>2686</v>
      </c>
      <c r="AC118" s="333" t="s">
        <v>2687</v>
      </c>
    </row>
    <row r="119" spans="25:29">
      <c r="Y119" s="333" t="s">
        <v>2688</v>
      </c>
      <c r="AC119" s="333" t="s">
        <v>2689</v>
      </c>
    </row>
    <row r="120" spans="25:29">
      <c r="Y120" s="333" t="s">
        <v>2690</v>
      </c>
      <c r="AC120" s="333" t="s">
        <v>2691</v>
      </c>
    </row>
    <row r="121" spans="25:29">
      <c r="Y121" s="333" t="s">
        <v>2692</v>
      </c>
      <c r="AC121" s="333" t="s">
        <v>2693</v>
      </c>
    </row>
    <row r="122" spans="25:29">
      <c r="Y122" s="333" t="s">
        <v>2694</v>
      </c>
      <c r="AC122" s="333" t="s">
        <v>2695</v>
      </c>
    </row>
    <row r="123" spans="25:29">
      <c r="Y123" s="333" t="s">
        <v>2696</v>
      </c>
      <c r="AC123" s="333" t="s">
        <v>2697</v>
      </c>
    </row>
    <row r="124" spans="25:29">
      <c r="Y124" s="333" t="s">
        <v>2698</v>
      </c>
      <c r="AC124" s="333" t="s">
        <v>2699</v>
      </c>
    </row>
    <row r="125" spans="25:29">
      <c r="Y125" s="333" t="s">
        <v>2700</v>
      </c>
      <c r="AC125" s="333" t="s">
        <v>2701</v>
      </c>
    </row>
    <row r="126" spans="25:29">
      <c r="Y126" s="333" t="s">
        <v>2702</v>
      </c>
      <c r="AC126" s="333" t="s">
        <v>2703</v>
      </c>
    </row>
    <row r="127" spans="25:29">
      <c r="Y127" s="333" t="s">
        <v>2704</v>
      </c>
      <c r="AC127" s="333" t="s">
        <v>2705</v>
      </c>
    </row>
  </sheetData>
  <mergeCells count="44">
    <mergeCell ref="K52:AC52"/>
    <mergeCell ref="K53:AC53"/>
    <mergeCell ref="K46:AC46"/>
    <mergeCell ref="K47:AC47"/>
    <mergeCell ref="K48:AC48"/>
    <mergeCell ref="K49:M49"/>
    <mergeCell ref="K50:AC50"/>
    <mergeCell ref="K51:AC51"/>
    <mergeCell ref="K45:AC45"/>
    <mergeCell ref="K34:AC34"/>
    <mergeCell ref="K35:M35"/>
    <mergeCell ref="K36:AC36"/>
    <mergeCell ref="K37:AC37"/>
    <mergeCell ref="K38:AC38"/>
    <mergeCell ref="K39:AC39"/>
    <mergeCell ref="K40:AC40"/>
    <mergeCell ref="K41:AC41"/>
    <mergeCell ref="K42:M42"/>
    <mergeCell ref="K43:AC43"/>
    <mergeCell ref="K44:AC44"/>
    <mergeCell ref="K33:AC33"/>
    <mergeCell ref="M19:AC19"/>
    <mergeCell ref="N20:U20"/>
    <mergeCell ref="M21:AC21"/>
    <mergeCell ref="N22:U22"/>
    <mergeCell ref="K25:AC25"/>
    <mergeCell ref="K26:AC26"/>
    <mergeCell ref="K27:M27"/>
    <mergeCell ref="K28:AC28"/>
    <mergeCell ref="K29:AC29"/>
    <mergeCell ref="K30:AC30"/>
    <mergeCell ref="K31:AC31"/>
    <mergeCell ref="N18:U18"/>
    <mergeCell ref="M4:AC4"/>
    <mergeCell ref="N5:U5"/>
    <mergeCell ref="M7:AC7"/>
    <mergeCell ref="N8:U8"/>
    <mergeCell ref="M10:AC10"/>
    <mergeCell ref="N11:U11"/>
    <mergeCell ref="M12:AC12"/>
    <mergeCell ref="N13:U13"/>
    <mergeCell ref="M14:AC14"/>
    <mergeCell ref="N15:U15"/>
    <mergeCell ref="M17:AC17"/>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53"/>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4" t="s">
        <v>2801</v>
      </c>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37"/>
    </row>
    <row r="2" spans="1:31" ht="15" customHeight="1" thickBot="1">
      <c r="A2" s="320" t="s">
        <v>2802</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37"/>
    </row>
    <row r="3" spans="1:31" ht="15" customHeight="1" thickBot="1">
      <c r="A3" s="320" t="s">
        <v>2747</v>
      </c>
      <c r="B3" s="369"/>
      <c r="C3" s="369"/>
      <c r="D3" s="369"/>
      <c r="E3" s="369"/>
      <c r="F3" s="370"/>
      <c r="G3" s="370"/>
      <c r="H3" s="370"/>
      <c r="I3" s="370"/>
      <c r="J3" s="370"/>
      <c r="K3" s="370" t="s">
        <v>2571</v>
      </c>
      <c r="L3" s="1306" t="str">
        <f>IFERROR(VLOOKUP(AE3,AF82:AR91,2,FALSE),"")</f>
        <v/>
      </c>
      <c r="M3" s="1306"/>
      <c r="N3" s="1306"/>
      <c r="O3" s="1294" t="s">
        <v>2572</v>
      </c>
      <c r="P3" s="1294"/>
      <c r="Q3" s="1294"/>
      <c r="R3" s="1306" t="str">
        <f>IFERROR(VLOOKUP(AE3,AF82:AR91,3,FALSE),"")</f>
        <v/>
      </c>
      <c r="S3" s="1306"/>
      <c r="T3" s="1306"/>
      <c r="U3" s="1294" t="s">
        <v>2573</v>
      </c>
      <c r="V3" s="1294"/>
      <c r="W3" s="1294"/>
      <c r="X3" s="1306" t="str">
        <f>IFERROR(VLOOKUP(AE3,AF82:AR91,4,FALSE),"")</f>
        <v/>
      </c>
      <c r="Y3" s="1306"/>
      <c r="Z3" s="1306"/>
      <c r="AA3" s="1306"/>
      <c r="AB3" s="371"/>
      <c r="AC3" s="369" t="s">
        <v>17</v>
      </c>
      <c r="AD3" s="337"/>
      <c r="AE3" s="372"/>
    </row>
    <row r="4" spans="1:31" ht="15" customHeight="1">
      <c r="A4" s="320" t="s">
        <v>2742</v>
      </c>
      <c r="B4" s="369"/>
      <c r="C4" s="369"/>
      <c r="D4" s="369"/>
      <c r="E4" s="369"/>
      <c r="F4" s="373"/>
      <c r="G4" s="373"/>
      <c r="H4" s="373"/>
      <c r="I4" s="373"/>
      <c r="J4" s="373"/>
      <c r="K4" s="1243" t="str">
        <f>IFERROR(VLOOKUP(AE3,AF81:AR91,5,FALSE),"")</f>
        <v/>
      </c>
      <c r="L4" s="1243"/>
      <c r="M4" s="1243"/>
      <c r="N4" s="1243"/>
      <c r="O4" s="1243"/>
      <c r="P4" s="1243"/>
      <c r="Q4" s="1243"/>
      <c r="R4" s="1243"/>
      <c r="S4" s="1243"/>
      <c r="T4" s="1243"/>
      <c r="U4" s="1243"/>
      <c r="V4" s="1243"/>
      <c r="W4" s="1243"/>
      <c r="X4" s="1243"/>
      <c r="Y4" s="1243"/>
      <c r="Z4" s="1243"/>
      <c r="AA4" s="1243"/>
      <c r="AB4" s="1243"/>
      <c r="AC4" s="1243"/>
      <c r="AD4" s="337"/>
    </row>
    <row r="5" spans="1:31" ht="15" customHeight="1">
      <c r="A5" s="320" t="s">
        <v>2803</v>
      </c>
      <c r="B5" s="369"/>
      <c r="C5" s="369"/>
      <c r="D5" s="369"/>
      <c r="E5" s="369"/>
      <c r="F5" s="369"/>
      <c r="G5" s="369"/>
      <c r="H5" s="369"/>
      <c r="I5" s="369"/>
      <c r="J5" s="369"/>
      <c r="K5" s="369" t="s">
        <v>2571</v>
      </c>
      <c r="L5" s="1305" t="str">
        <f>IFERROR(VLOOKUP(AE3,AF82:AR91,6,FALSE),"")</f>
        <v/>
      </c>
      <c r="M5" s="1305"/>
      <c r="N5" s="1294" t="s">
        <v>2576</v>
      </c>
      <c r="O5" s="1294"/>
      <c r="P5" s="1294"/>
      <c r="Q5" s="1294"/>
      <c r="R5" s="1294"/>
      <c r="S5" s="1306" t="str">
        <f>IFERROR(VLOOKUP(AE3,AF82:AR91,7,FALSE),"")</f>
        <v/>
      </c>
      <c r="T5" s="1306"/>
      <c r="U5" s="1294" t="s">
        <v>2577</v>
      </c>
      <c r="V5" s="1294"/>
      <c r="W5" s="1294"/>
      <c r="X5" s="1294"/>
      <c r="Y5" s="1306" t="str">
        <f>IFERROR(VLOOKUP(AE3,AF82:AR91,8,FALSE),"")</f>
        <v/>
      </c>
      <c r="Z5" s="1306"/>
      <c r="AA5" s="1306"/>
      <c r="AB5" s="371"/>
      <c r="AC5" s="369" t="s">
        <v>17</v>
      </c>
      <c r="AD5" s="337"/>
    </row>
    <row r="6" spans="1:31" ht="15" customHeight="1">
      <c r="A6" s="320"/>
      <c r="B6" s="369"/>
      <c r="C6" s="369"/>
      <c r="D6" s="369"/>
      <c r="E6" s="369"/>
      <c r="F6" s="369"/>
      <c r="G6" s="369"/>
      <c r="H6" s="369"/>
      <c r="I6" s="369"/>
      <c r="J6" s="369"/>
      <c r="K6" s="1313" t="str">
        <f>IFERROR(VLOOKUP(AE3,AF82:AR91,9,FALSE),"")</f>
        <v/>
      </c>
      <c r="L6" s="1313"/>
      <c r="M6" s="1313"/>
      <c r="N6" s="1313"/>
      <c r="O6" s="1313"/>
      <c r="P6" s="1313"/>
      <c r="Q6" s="1313"/>
      <c r="R6" s="1313"/>
      <c r="S6" s="1313"/>
      <c r="T6" s="1313"/>
      <c r="U6" s="1313"/>
      <c r="V6" s="1313"/>
      <c r="W6" s="1313"/>
      <c r="X6" s="1313"/>
      <c r="Y6" s="1313"/>
      <c r="Z6" s="1313"/>
      <c r="AA6" s="1313"/>
      <c r="AB6" s="1313"/>
      <c r="AC6" s="1313"/>
      <c r="AD6" s="337"/>
    </row>
    <row r="7" spans="1:31" ht="15" customHeight="1">
      <c r="A7" s="320" t="s">
        <v>2749</v>
      </c>
      <c r="B7" s="369"/>
      <c r="C7" s="369"/>
      <c r="D7" s="369"/>
      <c r="E7" s="369"/>
      <c r="F7" s="369"/>
      <c r="G7" s="369"/>
      <c r="H7" s="369"/>
      <c r="I7" s="369"/>
      <c r="J7" s="369"/>
      <c r="K7" s="1308" t="str">
        <f>IFERROR(VLOOKUP(AE3,AF82:AR91,10,FALSE),"")</f>
        <v/>
      </c>
      <c r="L7" s="1308"/>
      <c r="M7" s="1308"/>
      <c r="N7" s="360"/>
      <c r="O7" s="360"/>
      <c r="P7" s="360"/>
      <c r="Q7" s="369"/>
      <c r="R7" s="369"/>
      <c r="S7" s="369"/>
      <c r="T7" s="369"/>
      <c r="U7" s="369"/>
      <c r="V7" s="369"/>
      <c r="W7" s="369"/>
      <c r="X7" s="369"/>
      <c r="Y7" s="369"/>
      <c r="Z7" s="369"/>
      <c r="AA7" s="369"/>
      <c r="AB7" s="369"/>
      <c r="AC7" s="369"/>
      <c r="AD7" s="337"/>
    </row>
    <row r="8" spans="1:31" ht="15" customHeight="1">
      <c r="A8" s="320" t="s">
        <v>2750</v>
      </c>
      <c r="B8" s="369"/>
      <c r="C8" s="369"/>
      <c r="D8" s="369"/>
      <c r="E8" s="369"/>
      <c r="F8" s="369"/>
      <c r="G8" s="369"/>
      <c r="H8" s="369"/>
      <c r="I8" s="369"/>
      <c r="J8" s="369"/>
      <c r="K8" s="1243" t="str">
        <f>IFERROR(VLOOKUP(AE3,AF82:AR91,11,FALSE),"")</f>
        <v/>
      </c>
      <c r="L8" s="1243"/>
      <c r="M8" s="1243"/>
      <c r="N8" s="1243"/>
      <c r="O8" s="1243"/>
      <c r="P8" s="1243"/>
      <c r="Q8" s="1243"/>
      <c r="R8" s="1243"/>
      <c r="S8" s="1243"/>
      <c r="T8" s="1243"/>
      <c r="U8" s="1243"/>
      <c r="V8" s="1243"/>
      <c r="W8" s="1243"/>
      <c r="X8" s="1243"/>
      <c r="Y8" s="1243"/>
      <c r="Z8" s="1243"/>
      <c r="AA8" s="1243"/>
      <c r="AB8" s="1243"/>
      <c r="AC8" s="1243"/>
      <c r="AD8" s="337"/>
    </row>
    <row r="9" spans="1:31" ht="15" customHeight="1">
      <c r="A9" s="320" t="s">
        <v>2751</v>
      </c>
      <c r="B9" s="369"/>
      <c r="C9" s="369"/>
      <c r="D9" s="369"/>
      <c r="E9" s="369"/>
      <c r="F9" s="369"/>
      <c r="G9" s="369"/>
      <c r="H9" s="369"/>
      <c r="I9" s="369"/>
      <c r="J9" s="369"/>
      <c r="K9" s="1244" t="str">
        <f>IFERROR(VLOOKUP(AE3,AF82:AR91,12,FALSE),"")</f>
        <v/>
      </c>
      <c r="L9" s="1244"/>
      <c r="M9" s="1244"/>
      <c r="N9" s="1244"/>
      <c r="O9" s="1244"/>
      <c r="P9" s="1244"/>
      <c r="Q9" s="1244"/>
      <c r="R9" s="1244"/>
      <c r="S9" s="1244"/>
      <c r="T9" s="1244"/>
      <c r="U9" s="1244"/>
      <c r="V9" s="1244"/>
      <c r="W9" s="1244"/>
      <c r="X9" s="1244"/>
      <c r="Y9" s="1244"/>
      <c r="Z9" s="1244"/>
      <c r="AA9" s="1244"/>
      <c r="AB9" s="1244"/>
      <c r="AC9" s="1244"/>
      <c r="AD9" s="337"/>
    </row>
    <row r="10" spans="1:31" ht="15" customHeight="1">
      <c r="A10" s="388" t="s">
        <v>2804</v>
      </c>
      <c r="B10" s="376"/>
      <c r="C10" s="376"/>
      <c r="D10" s="376"/>
      <c r="E10" s="376"/>
      <c r="F10" s="376"/>
      <c r="G10" s="376"/>
      <c r="H10" s="376"/>
      <c r="I10" s="376"/>
      <c r="J10" s="376"/>
      <c r="K10" s="1311" t="str">
        <f>IFERROR(VLOOKUP(AE3,AF82:AR91,13,FALSE),"")</f>
        <v/>
      </c>
      <c r="L10" s="1311"/>
      <c r="M10" s="1311"/>
      <c r="N10" s="1311"/>
      <c r="O10" s="1311"/>
      <c r="P10" s="1311"/>
      <c r="Q10" s="1311"/>
      <c r="R10" s="1311"/>
      <c r="S10" s="1311"/>
      <c r="T10" s="1311"/>
      <c r="U10" s="1311"/>
      <c r="V10" s="1311"/>
      <c r="W10" s="1311"/>
      <c r="X10" s="1311"/>
      <c r="Y10" s="1311"/>
      <c r="Z10" s="1311"/>
      <c r="AA10" s="1311"/>
      <c r="AB10" s="1311"/>
      <c r="AC10" s="1311"/>
      <c r="AD10" s="337"/>
    </row>
    <row r="11" spans="1:31" ht="15" customHeight="1" thickBot="1">
      <c r="A11" s="320" t="s">
        <v>2805</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37"/>
    </row>
    <row r="12" spans="1:31" ht="15" customHeight="1" thickBot="1">
      <c r="A12" s="320" t="s">
        <v>2747</v>
      </c>
      <c r="B12" s="369"/>
      <c r="C12" s="369"/>
      <c r="D12" s="369"/>
      <c r="E12" s="369"/>
      <c r="F12" s="370"/>
      <c r="G12" s="370"/>
      <c r="H12" s="370"/>
      <c r="I12" s="370"/>
      <c r="J12" s="370"/>
      <c r="K12" s="370" t="s">
        <v>2571</v>
      </c>
      <c r="L12" s="1306" t="str">
        <f>IFERROR(VLOOKUP(AE12,AF82:AR91,2,FALSE),"")</f>
        <v/>
      </c>
      <c r="M12" s="1306"/>
      <c r="N12" s="1306"/>
      <c r="O12" s="1294" t="s">
        <v>2572</v>
      </c>
      <c r="P12" s="1294"/>
      <c r="Q12" s="1294"/>
      <c r="R12" s="1306" t="str">
        <f>IFERROR(VLOOKUP(AE12,AF82:AR91,3,FALSE),"")</f>
        <v/>
      </c>
      <c r="S12" s="1306"/>
      <c r="T12" s="1306"/>
      <c r="U12" s="1294" t="s">
        <v>2573</v>
      </c>
      <c r="V12" s="1294"/>
      <c r="W12" s="1294"/>
      <c r="X12" s="1306" t="str">
        <f>IFERROR(VLOOKUP(AE12,AF82:AR91,4,FALSE),"")</f>
        <v/>
      </c>
      <c r="Y12" s="1306"/>
      <c r="Z12" s="1306"/>
      <c r="AA12" s="1306"/>
      <c r="AB12" s="371"/>
      <c r="AC12" s="369" t="s">
        <v>17</v>
      </c>
      <c r="AD12" s="337"/>
      <c r="AE12" s="372"/>
    </row>
    <row r="13" spans="1:31" ht="15" customHeight="1">
      <c r="A13" s="320" t="s">
        <v>2742</v>
      </c>
      <c r="B13" s="369"/>
      <c r="C13" s="369"/>
      <c r="D13" s="369"/>
      <c r="E13" s="369"/>
      <c r="F13" s="373"/>
      <c r="G13" s="373"/>
      <c r="H13" s="373"/>
      <c r="I13" s="373"/>
      <c r="J13" s="373"/>
      <c r="K13" s="1243" t="str">
        <f>IFERROR(VLOOKUP(AE12,AF82:AR91,5,FALSE),"")</f>
        <v/>
      </c>
      <c r="L13" s="1243"/>
      <c r="M13" s="1243"/>
      <c r="N13" s="1243"/>
      <c r="O13" s="1243"/>
      <c r="P13" s="1243"/>
      <c r="Q13" s="1243"/>
      <c r="R13" s="1243"/>
      <c r="S13" s="1243"/>
      <c r="T13" s="1243"/>
      <c r="U13" s="1243"/>
      <c r="V13" s="1243"/>
      <c r="W13" s="1243"/>
      <c r="X13" s="1243"/>
      <c r="Y13" s="1243"/>
      <c r="Z13" s="1243"/>
      <c r="AA13" s="1243"/>
      <c r="AB13" s="1243"/>
      <c r="AC13" s="1243"/>
      <c r="AD13" s="337"/>
    </row>
    <row r="14" spans="1:31" ht="15" customHeight="1">
      <c r="A14" s="320" t="s">
        <v>2803</v>
      </c>
      <c r="B14" s="369"/>
      <c r="C14" s="369"/>
      <c r="D14" s="369"/>
      <c r="E14" s="369"/>
      <c r="F14" s="369"/>
      <c r="G14" s="369"/>
      <c r="H14" s="369"/>
      <c r="I14" s="369"/>
      <c r="J14" s="369"/>
      <c r="K14" s="369" t="s">
        <v>2571</v>
      </c>
      <c r="L14" s="1305" t="str">
        <f>IFERROR(VLOOKUP(AE12,AF82:AR91,6,FALSE),"")</f>
        <v/>
      </c>
      <c r="M14" s="1305"/>
      <c r="N14" s="1294" t="s">
        <v>2576</v>
      </c>
      <c r="O14" s="1294"/>
      <c r="P14" s="1294"/>
      <c r="Q14" s="1294"/>
      <c r="R14" s="1294"/>
      <c r="S14" s="1306" t="str">
        <f>IFERROR(VLOOKUP(AE12,AF82:AR91,7,FALSE),"")</f>
        <v/>
      </c>
      <c r="T14" s="1306"/>
      <c r="U14" s="1294" t="s">
        <v>2577</v>
      </c>
      <c r="V14" s="1294"/>
      <c r="W14" s="1294"/>
      <c r="X14" s="1294"/>
      <c r="Y14" s="1306" t="str">
        <f>IFERROR(VLOOKUP(AE12,AF82:AR91,8,FALSE),"")</f>
        <v/>
      </c>
      <c r="Z14" s="1306"/>
      <c r="AA14" s="1306"/>
      <c r="AB14" s="371"/>
      <c r="AC14" s="369" t="s">
        <v>17</v>
      </c>
      <c r="AD14" s="337"/>
    </row>
    <row r="15" spans="1:31" ht="15" customHeight="1">
      <c r="A15" s="320"/>
      <c r="B15" s="369"/>
      <c r="C15" s="369"/>
      <c r="D15" s="369"/>
      <c r="E15" s="369"/>
      <c r="F15" s="369"/>
      <c r="G15" s="369"/>
      <c r="H15" s="369"/>
      <c r="I15" s="369"/>
      <c r="J15" s="369"/>
      <c r="K15" s="1313" t="str">
        <f>IFERROR(VLOOKUP(AE12,AF82:AR91,9,FALSE),"")</f>
        <v/>
      </c>
      <c r="L15" s="1313"/>
      <c r="M15" s="1313"/>
      <c r="N15" s="1313"/>
      <c r="O15" s="1313"/>
      <c r="P15" s="1313"/>
      <c r="Q15" s="1313"/>
      <c r="R15" s="1313"/>
      <c r="S15" s="1313"/>
      <c r="T15" s="1313"/>
      <c r="U15" s="1313"/>
      <c r="V15" s="1313"/>
      <c r="W15" s="1313"/>
      <c r="X15" s="1313"/>
      <c r="Y15" s="1313"/>
      <c r="Z15" s="1313"/>
      <c r="AA15" s="1313"/>
      <c r="AB15" s="1313"/>
      <c r="AC15" s="1313"/>
      <c r="AD15" s="337"/>
    </row>
    <row r="16" spans="1:31" ht="15" customHeight="1">
      <c r="A16" s="320" t="s">
        <v>2749</v>
      </c>
      <c r="B16" s="369"/>
      <c r="C16" s="369"/>
      <c r="D16" s="369"/>
      <c r="E16" s="369"/>
      <c r="F16" s="369"/>
      <c r="G16" s="369"/>
      <c r="H16" s="369"/>
      <c r="I16" s="369"/>
      <c r="J16" s="369"/>
      <c r="K16" s="1308" t="str">
        <f>IFERROR(VLOOKUP(AE12,AF82:AR91,10,FALSE),"")</f>
        <v/>
      </c>
      <c r="L16" s="1308"/>
      <c r="M16" s="1308"/>
      <c r="N16" s="360"/>
      <c r="O16" s="360"/>
      <c r="P16" s="360"/>
      <c r="Q16" s="369"/>
      <c r="R16" s="369"/>
      <c r="S16" s="369"/>
      <c r="T16" s="369"/>
      <c r="U16" s="369"/>
      <c r="V16" s="369"/>
      <c r="W16" s="369"/>
      <c r="X16" s="369"/>
      <c r="Y16" s="369"/>
      <c r="Z16" s="369"/>
      <c r="AA16" s="369"/>
      <c r="AB16" s="369"/>
      <c r="AC16" s="369"/>
      <c r="AD16" s="337"/>
    </row>
    <row r="17" spans="1:31" ht="15" customHeight="1">
      <c r="A17" s="320" t="s">
        <v>2750</v>
      </c>
      <c r="B17" s="369"/>
      <c r="C17" s="369"/>
      <c r="D17" s="369"/>
      <c r="E17" s="369"/>
      <c r="F17" s="369"/>
      <c r="G17" s="369"/>
      <c r="H17" s="369"/>
      <c r="I17" s="369"/>
      <c r="J17" s="369"/>
      <c r="K17" s="1243" t="str">
        <f>IFERROR(VLOOKUP(AE12,AF82:AR91,11,FALSE),"")</f>
        <v/>
      </c>
      <c r="L17" s="1243"/>
      <c r="M17" s="1243"/>
      <c r="N17" s="1243"/>
      <c r="O17" s="1243"/>
      <c r="P17" s="1243"/>
      <c r="Q17" s="1243"/>
      <c r="R17" s="1243"/>
      <c r="S17" s="1243"/>
      <c r="T17" s="1243"/>
      <c r="U17" s="1243"/>
      <c r="V17" s="1243"/>
      <c r="W17" s="1243"/>
      <c r="X17" s="1243"/>
      <c r="Y17" s="1243"/>
      <c r="Z17" s="1243"/>
      <c r="AA17" s="1243"/>
      <c r="AB17" s="1243"/>
      <c r="AC17" s="1243"/>
      <c r="AD17" s="337"/>
    </row>
    <row r="18" spans="1:31" ht="15" customHeight="1">
      <c r="A18" s="320" t="s">
        <v>2751</v>
      </c>
      <c r="B18" s="369"/>
      <c r="C18" s="369"/>
      <c r="D18" s="369"/>
      <c r="E18" s="369"/>
      <c r="F18" s="369"/>
      <c r="G18" s="369"/>
      <c r="H18" s="369"/>
      <c r="I18" s="369"/>
      <c r="J18" s="369"/>
      <c r="K18" s="1244" t="str">
        <f>IFERROR(VLOOKUP(AE12,AF82:AR91,12,FALSE),"")</f>
        <v/>
      </c>
      <c r="L18" s="1244"/>
      <c r="M18" s="1244"/>
      <c r="N18" s="1244"/>
      <c r="O18" s="1244"/>
      <c r="P18" s="1244"/>
      <c r="Q18" s="1244"/>
      <c r="R18" s="1244"/>
      <c r="S18" s="1244"/>
      <c r="T18" s="1244"/>
      <c r="U18" s="1244"/>
      <c r="V18" s="1244"/>
      <c r="W18" s="1244"/>
      <c r="X18" s="1244"/>
      <c r="Y18" s="1244"/>
      <c r="Z18" s="1244"/>
      <c r="AA18" s="1244"/>
      <c r="AB18" s="1244"/>
      <c r="AC18" s="1244"/>
      <c r="AD18" s="337"/>
    </row>
    <row r="19" spans="1:31" ht="15" customHeight="1" thickBot="1">
      <c r="A19" s="388" t="s">
        <v>2804</v>
      </c>
      <c r="B19" s="376"/>
      <c r="C19" s="376"/>
      <c r="D19" s="376"/>
      <c r="E19" s="376"/>
      <c r="F19" s="376"/>
      <c r="G19" s="376"/>
      <c r="H19" s="376"/>
      <c r="I19" s="376"/>
      <c r="J19" s="376"/>
      <c r="K19" s="1311" t="str">
        <f>IFERROR(VLOOKUP(AE12,AF82:AR91,13,FALSE),"")</f>
        <v/>
      </c>
      <c r="L19" s="1311"/>
      <c r="M19" s="1311"/>
      <c r="N19" s="1311"/>
      <c r="O19" s="1311"/>
      <c r="P19" s="1311"/>
      <c r="Q19" s="1311"/>
      <c r="R19" s="1311"/>
      <c r="S19" s="1311"/>
      <c r="T19" s="1311"/>
      <c r="U19" s="1311"/>
      <c r="V19" s="1311"/>
      <c r="W19" s="1311"/>
      <c r="X19" s="1311"/>
      <c r="Y19" s="1311"/>
      <c r="Z19" s="1311"/>
      <c r="AA19" s="1311"/>
      <c r="AB19" s="1311"/>
      <c r="AC19" s="1311"/>
      <c r="AD19" s="337"/>
    </row>
    <row r="20" spans="1:31" ht="15" customHeight="1" thickBot="1">
      <c r="A20" s="320" t="s">
        <v>2747</v>
      </c>
      <c r="B20" s="369"/>
      <c r="C20" s="369"/>
      <c r="D20" s="369"/>
      <c r="E20" s="369"/>
      <c r="F20" s="370"/>
      <c r="G20" s="370"/>
      <c r="H20" s="370"/>
      <c r="I20" s="370"/>
      <c r="J20" s="370"/>
      <c r="K20" s="370" t="s">
        <v>2571</v>
      </c>
      <c r="L20" s="1306" t="str">
        <f>IFERROR(VLOOKUP(AE20,AF82:AR91,2,FALSE),"")</f>
        <v/>
      </c>
      <c r="M20" s="1306"/>
      <c r="N20" s="1306"/>
      <c r="O20" s="1294" t="s">
        <v>2572</v>
      </c>
      <c r="P20" s="1294"/>
      <c r="Q20" s="1294"/>
      <c r="R20" s="1306" t="str">
        <f>IFERROR(VLOOKUP(AE20,AF82:AR91,3,FALSE),"")</f>
        <v/>
      </c>
      <c r="S20" s="1306"/>
      <c r="T20" s="1306"/>
      <c r="U20" s="1294" t="s">
        <v>2573</v>
      </c>
      <c r="V20" s="1294"/>
      <c r="W20" s="1294"/>
      <c r="X20" s="1306" t="str">
        <f>IFERROR(VLOOKUP(AE20,AF82:AR91,4,FALSE),"")</f>
        <v/>
      </c>
      <c r="Y20" s="1306"/>
      <c r="Z20" s="1306"/>
      <c r="AA20" s="1306"/>
      <c r="AB20" s="371"/>
      <c r="AC20" s="369" t="s">
        <v>17</v>
      </c>
      <c r="AD20" s="337"/>
      <c r="AE20" s="372"/>
    </row>
    <row r="21" spans="1:31" ht="15" customHeight="1">
      <c r="A21" s="320" t="s">
        <v>2742</v>
      </c>
      <c r="B21" s="369"/>
      <c r="C21" s="369"/>
      <c r="D21" s="369"/>
      <c r="E21" s="369"/>
      <c r="F21" s="373"/>
      <c r="G21" s="373"/>
      <c r="H21" s="373"/>
      <c r="I21" s="373"/>
      <c r="J21" s="373"/>
      <c r="K21" s="1243" t="str">
        <f>IFERROR(VLOOKUP(AE20,AF82:AR91,5,FALSE),"")</f>
        <v/>
      </c>
      <c r="L21" s="1243"/>
      <c r="M21" s="1243"/>
      <c r="N21" s="1243"/>
      <c r="O21" s="1243"/>
      <c r="P21" s="1243"/>
      <c r="Q21" s="1243"/>
      <c r="R21" s="1243"/>
      <c r="S21" s="1243"/>
      <c r="T21" s="1243"/>
      <c r="U21" s="1243"/>
      <c r="V21" s="1243"/>
      <c r="W21" s="1243"/>
      <c r="X21" s="1243"/>
      <c r="Y21" s="1243"/>
      <c r="Z21" s="1243"/>
      <c r="AA21" s="1243"/>
      <c r="AB21" s="1243"/>
      <c r="AC21" s="1243"/>
      <c r="AD21" s="337"/>
    </row>
    <row r="22" spans="1:31" ht="15" customHeight="1">
      <c r="A22" s="320" t="s">
        <v>2803</v>
      </c>
      <c r="B22" s="369"/>
      <c r="C22" s="369"/>
      <c r="D22" s="369"/>
      <c r="E22" s="369"/>
      <c r="F22" s="369"/>
      <c r="G22" s="369"/>
      <c r="H22" s="369"/>
      <c r="I22" s="369"/>
      <c r="J22" s="369"/>
      <c r="K22" s="369" t="s">
        <v>2571</v>
      </c>
      <c r="L22" s="1305" t="str">
        <f>IFERROR(VLOOKUP(AE20,AF82:AR91,6,FALSE),"")</f>
        <v/>
      </c>
      <c r="M22" s="1305"/>
      <c r="N22" s="1294" t="s">
        <v>2576</v>
      </c>
      <c r="O22" s="1294"/>
      <c r="P22" s="1294"/>
      <c r="Q22" s="1294"/>
      <c r="R22" s="1294"/>
      <c r="S22" s="1306" t="str">
        <f>IFERROR(VLOOKUP(AE20,AF82:AR91,7,FALSE),"")</f>
        <v/>
      </c>
      <c r="T22" s="1306"/>
      <c r="U22" s="1294" t="s">
        <v>2577</v>
      </c>
      <c r="V22" s="1294"/>
      <c r="W22" s="1294"/>
      <c r="X22" s="1294"/>
      <c r="Y22" s="1306" t="str">
        <f>IFERROR(VLOOKUP(AE20,AF82:AR91,8,FALSE),"")</f>
        <v/>
      </c>
      <c r="Z22" s="1306"/>
      <c r="AA22" s="1306"/>
      <c r="AB22" s="371"/>
      <c r="AC22" s="369" t="s">
        <v>17</v>
      </c>
      <c r="AD22" s="337"/>
    </row>
    <row r="23" spans="1:31" ht="15" customHeight="1">
      <c r="A23" s="320"/>
      <c r="B23" s="369"/>
      <c r="C23" s="369"/>
      <c r="D23" s="369"/>
      <c r="E23" s="369"/>
      <c r="F23" s="369"/>
      <c r="G23" s="369"/>
      <c r="H23" s="369"/>
      <c r="I23" s="369"/>
      <c r="J23" s="369"/>
      <c r="K23" s="1313" t="str">
        <f>IFERROR(VLOOKUP(AE20,AF82:AR91,9,FALSE),"")</f>
        <v/>
      </c>
      <c r="L23" s="1313"/>
      <c r="M23" s="1313"/>
      <c r="N23" s="1313"/>
      <c r="O23" s="1313"/>
      <c r="P23" s="1313"/>
      <c r="Q23" s="1313"/>
      <c r="R23" s="1313"/>
      <c r="S23" s="1313"/>
      <c r="T23" s="1313"/>
      <c r="U23" s="1313"/>
      <c r="V23" s="1313"/>
      <c r="W23" s="1313"/>
      <c r="X23" s="1313"/>
      <c r="Y23" s="1313"/>
      <c r="Z23" s="1313"/>
      <c r="AA23" s="1313"/>
      <c r="AB23" s="1313"/>
      <c r="AC23" s="1313"/>
      <c r="AD23" s="337"/>
    </row>
    <row r="24" spans="1:31" ht="15" customHeight="1">
      <c r="A24" s="320" t="s">
        <v>2749</v>
      </c>
      <c r="B24" s="369"/>
      <c r="C24" s="369"/>
      <c r="D24" s="369"/>
      <c r="E24" s="369"/>
      <c r="F24" s="369"/>
      <c r="G24" s="369"/>
      <c r="H24" s="369"/>
      <c r="I24" s="369"/>
      <c r="J24" s="369"/>
      <c r="K24" s="1308" t="str">
        <f>IFERROR(VLOOKUP(AE20,AF82:AR91,10,FALSE),"")</f>
        <v/>
      </c>
      <c r="L24" s="1308"/>
      <c r="M24" s="1308"/>
      <c r="N24" s="360"/>
      <c r="O24" s="360"/>
      <c r="P24" s="360"/>
      <c r="Q24" s="369"/>
      <c r="R24" s="369"/>
      <c r="S24" s="369"/>
      <c r="T24" s="369"/>
      <c r="U24" s="369"/>
      <c r="V24" s="369"/>
      <c r="W24" s="369"/>
      <c r="X24" s="369"/>
      <c r="Y24" s="369"/>
      <c r="Z24" s="369"/>
      <c r="AA24" s="369"/>
      <c r="AB24" s="369"/>
      <c r="AC24" s="369"/>
      <c r="AD24" s="337"/>
    </row>
    <row r="25" spans="1:31" ht="15" customHeight="1">
      <c r="A25" s="320" t="s">
        <v>2750</v>
      </c>
      <c r="B25" s="369"/>
      <c r="C25" s="369"/>
      <c r="D25" s="369"/>
      <c r="E25" s="369"/>
      <c r="F25" s="369"/>
      <c r="G25" s="369"/>
      <c r="H25" s="369"/>
      <c r="I25" s="369"/>
      <c r="J25" s="369"/>
      <c r="K25" s="1243" t="str">
        <f>IFERROR(VLOOKUP(AE20,AF82:AR91,11,FALSE),"")</f>
        <v/>
      </c>
      <c r="L25" s="1243"/>
      <c r="M25" s="1243"/>
      <c r="N25" s="1243"/>
      <c r="O25" s="1243"/>
      <c r="P25" s="1243"/>
      <c r="Q25" s="1243"/>
      <c r="R25" s="1243"/>
      <c r="S25" s="1243"/>
      <c r="T25" s="1243"/>
      <c r="U25" s="1243"/>
      <c r="V25" s="1243"/>
      <c r="W25" s="1243"/>
      <c r="X25" s="1243"/>
      <c r="Y25" s="1243"/>
      <c r="Z25" s="1243"/>
      <c r="AA25" s="1243"/>
      <c r="AB25" s="1243"/>
      <c r="AC25" s="1243"/>
      <c r="AD25" s="337"/>
    </row>
    <row r="26" spans="1:31" ht="15" customHeight="1">
      <c r="A26" s="320" t="s">
        <v>2751</v>
      </c>
      <c r="B26" s="369"/>
      <c r="C26" s="369"/>
      <c r="D26" s="369"/>
      <c r="E26" s="369"/>
      <c r="F26" s="369"/>
      <c r="G26" s="369"/>
      <c r="H26" s="369"/>
      <c r="I26" s="369"/>
      <c r="J26" s="369"/>
      <c r="K26" s="1244" t="str">
        <f>IFERROR(VLOOKUP(AE20,AF82:AR91,12,FALSE),"")</f>
        <v/>
      </c>
      <c r="L26" s="1244"/>
      <c r="M26" s="1244"/>
      <c r="N26" s="1244"/>
      <c r="O26" s="1244"/>
      <c r="P26" s="1244"/>
      <c r="Q26" s="1244"/>
      <c r="R26" s="1244"/>
      <c r="S26" s="1244"/>
      <c r="T26" s="1244"/>
      <c r="U26" s="1244"/>
      <c r="V26" s="1244"/>
      <c r="W26" s="1244"/>
      <c r="X26" s="1244"/>
      <c r="Y26" s="1244"/>
      <c r="Z26" s="1244"/>
      <c r="AA26" s="1244"/>
      <c r="AB26" s="1244"/>
      <c r="AC26" s="1244"/>
      <c r="AD26" s="337"/>
    </row>
    <row r="27" spans="1:31" ht="15" customHeight="1" thickBot="1">
      <c r="A27" s="388" t="s">
        <v>2804</v>
      </c>
      <c r="B27" s="376"/>
      <c r="C27" s="376"/>
      <c r="D27" s="376"/>
      <c r="E27" s="376"/>
      <c r="F27" s="376"/>
      <c r="G27" s="376"/>
      <c r="H27" s="376"/>
      <c r="I27" s="376"/>
      <c r="J27" s="376"/>
      <c r="K27" s="1311" t="str">
        <f>IFERROR(VLOOKUP(AE20,AF82:AR91,13,FALSE),"")</f>
        <v/>
      </c>
      <c r="L27" s="1311"/>
      <c r="M27" s="1311"/>
      <c r="N27" s="1311"/>
      <c r="O27" s="1311"/>
      <c r="P27" s="1311"/>
      <c r="Q27" s="1311"/>
      <c r="R27" s="1311"/>
      <c r="S27" s="1311"/>
      <c r="T27" s="1311"/>
      <c r="U27" s="1311"/>
      <c r="V27" s="1311"/>
      <c r="W27" s="1311"/>
      <c r="X27" s="1311"/>
      <c r="Y27" s="1311"/>
      <c r="Z27" s="1311"/>
      <c r="AA27" s="1311"/>
      <c r="AB27" s="1311"/>
      <c r="AC27" s="1311"/>
      <c r="AD27" s="337"/>
    </row>
    <row r="28" spans="1:31" ht="15" customHeight="1" thickBot="1">
      <c r="A28" s="320" t="s">
        <v>2747</v>
      </c>
      <c r="B28" s="369"/>
      <c r="C28" s="369"/>
      <c r="D28" s="369"/>
      <c r="E28" s="369"/>
      <c r="F28" s="370"/>
      <c r="G28" s="370"/>
      <c r="H28" s="370"/>
      <c r="I28" s="370"/>
      <c r="J28" s="370"/>
      <c r="K28" s="370" t="s">
        <v>2571</v>
      </c>
      <c r="L28" s="1306" t="str">
        <f>IFERROR(VLOOKUP(AE28,AF82:AR91,2,FALSE),"")</f>
        <v/>
      </c>
      <c r="M28" s="1306"/>
      <c r="N28" s="1306"/>
      <c r="O28" s="1294" t="s">
        <v>2572</v>
      </c>
      <c r="P28" s="1294"/>
      <c r="Q28" s="1294"/>
      <c r="R28" s="1306" t="str">
        <f>IFERROR(VLOOKUP(AE28,AF82:AR91,3,FALSE),"")</f>
        <v/>
      </c>
      <c r="S28" s="1306"/>
      <c r="T28" s="1306"/>
      <c r="U28" s="1294" t="s">
        <v>2573</v>
      </c>
      <c r="V28" s="1294"/>
      <c r="W28" s="1294"/>
      <c r="X28" s="1306" t="str">
        <f>IFERROR(VLOOKUP(AE28,AF82:AR91,4,FALSE),"")</f>
        <v/>
      </c>
      <c r="Y28" s="1306"/>
      <c r="Z28" s="1306"/>
      <c r="AA28" s="1306"/>
      <c r="AB28" s="371"/>
      <c r="AC28" s="369" t="s">
        <v>17</v>
      </c>
      <c r="AD28" s="337"/>
      <c r="AE28" s="372"/>
    </row>
    <row r="29" spans="1:31" ht="15" customHeight="1">
      <c r="A29" s="320" t="s">
        <v>2742</v>
      </c>
      <c r="B29" s="369"/>
      <c r="C29" s="369"/>
      <c r="D29" s="369"/>
      <c r="E29" s="369"/>
      <c r="F29" s="373"/>
      <c r="G29" s="373"/>
      <c r="H29" s="373"/>
      <c r="I29" s="373"/>
      <c r="J29" s="373"/>
      <c r="K29" s="1243" t="str">
        <f>IFERROR(VLOOKUP(AE28,AF82:AR91,5,FALSE),"")</f>
        <v/>
      </c>
      <c r="L29" s="1243"/>
      <c r="M29" s="1243"/>
      <c r="N29" s="1243"/>
      <c r="O29" s="1243"/>
      <c r="P29" s="1243"/>
      <c r="Q29" s="1243"/>
      <c r="R29" s="1243"/>
      <c r="S29" s="1243"/>
      <c r="T29" s="1243"/>
      <c r="U29" s="1243"/>
      <c r="V29" s="1243"/>
      <c r="W29" s="1243"/>
      <c r="X29" s="1243"/>
      <c r="Y29" s="1243"/>
      <c r="Z29" s="1243"/>
      <c r="AA29" s="1243"/>
      <c r="AB29" s="1243"/>
      <c r="AC29" s="1243"/>
      <c r="AD29" s="337"/>
    </row>
    <row r="30" spans="1:31" ht="15" customHeight="1">
      <c r="A30" s="320" t="s">
        <v>2803</v>
      </c>
      <c r="B30" s="369"/>
      <c r="C30" s="369"/>
      <c r="D30" s="369"/>
      <c r="E30" s="369"/>
      <c r="F30" s="369"/>
      <c r="G30" s="369"/>
      <c r="H30" s="369"/>
      <c r="I30" s="369"/>
      <c r="J30" s="369"/>
      <c r="K30" s="369" t="s">
        <v>2571</v>
      </c>
      <c r="L30" s="1305" t="str">
        <f>IFERROR(VLOOKUP(AE28,AF82:AR91,6,FALSE),"")</f>
        <v/>
      </c>
      <c r="M30" s="1305"/>
      <c r="N30" s="1294" t="s">
        <v>2576</v>
      </c>
      <c r="O30" s="1294"/>
      <c r="P30" s="1294"/>
      <c r="Q30" s="1294"/>
      <c r="R30" s="1294"/>
      <c r="S30" s="1306" t="str">
        <f>IFERROR(VLOOKUP(AE28,AF82:AR91,7,FALSE),"")</f>
        <v/>
      </c>
      <c r="T30" s="1306"/>
      <c r="U30" s="1294" t="s">
        <v>2577</v>
      </c>
      <c r="V30" s="1294"/>
      <c r="W30" s="1294"/>
      <c r="X30" s="1294"/>
      <c r="Y30" s="1306" t="str">
        <f>IFERROR(VLOOKUP(AE28,AF82:AR91,8,FALSE),"")</f>
        <v/>
      </c>
      <c r="Z30" s="1306"/>
      <c r="AA30" s="1306"/>
      <c r="AB30" s="371"/>
      <c r="AC30" s="369" t="s">
        <v>17</v>
      </c>
      <c r="AD30" s="337"/>
    </row>
    <row r="31" spans="1:31" ht="15" customHeight="1">
      <c r="A31" s="320"/>
      <c r="B31" s="369"/>
      <c r="C31" s="369"/>
      <c r="D31" s="369"/>
      <c r="E31" s="369"/>
      <c r="F31" s="369"/>
      <c r="G31" s="369"/>
      <c r="H31" s="369"/>
      <c r="I31" s="369"/>
      <c r="J31" s="369"/>
      <c r="K31" s="1313" t="str">
        <f>IFERROR(VLOOKUP(AE28,AF82:AR91,9,FALSE),"")</f>
        <v/>
      </c>
      <c r="L31" s="1313"/>
      <c r="M31" s="1313"/>
      <c r="N31" s="1313"/>
      <c r="O31" s="1313"/>
      <c r="P31" s="1313"/>
      <c r="Q31" s="1313"/>
      <c r="R31" s="1313"/>
      <c r="S31" s="1313"/>
      <c r="T31" s="1313"/>
      <c r="U31" s="1313"/>
      <c r="V31" s="1313"/>
      <c r="W31" s="1313"/>
      <c r="X31" s="1313"/>
      <c r="Y31" s="1313"/>
      <c r="Z31" s="1313"/>
      <c r="AA31" s="1313"/>
      <c r="AB31" s="1313"/>
      <c r="AC31" s="1313"/>
      <c r="AD31" s="337"/>
    </row>
    <row r="32" spans="1:31" ht="15" customHeight="1">
      <c r="A32" s="320" t="s">
        <v>2749</v>
      </c>
      <c r="B32" s="369"/>
      <c r="C32" s="369"/>
      <c r="D32" s="369"/>
      <c r="E32" s="369"/>
      <c r="F32" s="369"/>
      <c r="G32" s="369"/>
      <c r="H32" s="369"/>
      <c r="I32" s="369"/>
      <c r="J32" s="369"/>
      <c r="K32" s="1308" t="str">
        <f>IFERROR(VLOOKUP(AE28,AF82:AR91,10,FALSE),"")</f>
        <v/>
      </c>
      <c r="L32" s="1308"/>
      <c r="M32" s="1308"/>
      <c r="N32" s="360"/>
      <c r="O32" s="360"/>
      <c r="P32" s="360"/>
      <c r="Q32" s="369"/>
      <c r="R32" s="369"/>
      <c r="S32" s="369"/>
      <c r="T32" s="369"/>
      <c r="U32" s="369"/>
      <c r="V32" s="369"/>
      <c r="W32" s="369"/>
      <c r="X32" s="369"/>
      <c r="Y32" s="369"/>
      <c r="Z32" s="369"/>
      <c r="AA32" s="369"/>
      <c r="AB32" s="369"/>
      <c r="AC32" s="369"/>
      <c r="AD32" s="337"/>
    </row>
    <row r="33" spans="1:32" ht="15" customHeight="1">
      <c r="A33" s="320" t="s">
        <v>2750</v>
      </c>
      <c r="B33" s="369"/>
      <c r="C33" s="369"/>
      <c r="D33" s="369"/>
      <c r="E33" s="369"/>
      <c r="F33" s="369"/>
      <c r="G33" s="369"/>
      <c r="H33" s="369"/>
      <c r="I33" s="369"/>
      <c r="J33" s="369"/>
      <c r="K33" s="1243" t="str">
        <f>IFERROR(VLOOKUP(AE28,AF82:AR91,11,FALSE),"")</f>
        <v/>
      </c>
      <c r="L33" s="1243"/>
      <c r="M33" s="1243"/>
      <c r="N33" s="1243"/>
      <c r="O33" s="1243"/>
      <c r="P33" s="1243"/>
      <c r="Q33" s="1243"/>
      <c r="R33" s="1243"/>
      <c r="S33" s="1243"/>
      <c r="T33" s="1243"/>
      <c r="U33" s="1243"/>
      <c r="V33" s="1243"/>
      <c r="W33" s="1243"/>
      <c r="X33" s="1243"/>
      <c r="Y33" s="1243"/>
      <c r="Z33" s="1243"/>
      <c r="AA33" s="1243"/>
      <c r="AB33" s="1243"/>
      <c r="AC33" s="1243"/>
      <c r="AD33" s="337"/>
    </row>
    <row r="34" spans="1:32" ht="15" customHeight="1">
      <c r="A34" s="320" t="s">
        <v>2751</v>
      </c>
      <c r="B34" s="369"/>
      <c r="C34" s="369"/>
      <c r="D34" s="369"/>
      <c r="E34" s="369"/>
      <c r="F34" s="369"/>
      <c r="G34" s="369"/>
      <c r="H34" s="369"/>
      <c r="I34" s="369"/>
      <c r="J34" s="369"/>
      <c r="K34" s="1244" t="str">
        <f>IFERROR(VLOOKUP(AE28,AF82:AR91,12,FALSE),"")</f>
        <v/>
      </c>
      <c r="L34" s="1244"/>
      <c r="M34" s="1244"/>
      <c r="N34" s="1244"/>
      <c r="O34" s="1244"/>
      <c r="P34" s="1244"/>
      <c r="Q34" s="1244"/>
      <c r="R34" s="1244"/>
      <c r="S34" s="1244"/>
      <c r="T34" s="1244"/>
      <c r="U34" s="1244"/>
      <c r="V34" s="1244"/>
      <c r="W34" s="1244"/>
      <c r="X34" s="1244"/>
      <c r="Y34" s="1244"/>
      <c r="Z34" s="1244"/>
      <c r="AA34" s="1244"/>
      <c r="AB34" s="1244"/>
      <c r="AC34" s="1244"/>
      <c r="AD34" s="337"/>
    </row>
    <row r="35" spans="1:32" ht="15" customHeight="1">
      <c r="A35" s="388" t="s">
        <v>2804</v>
      </c>
      <c r="B35" s="376"/>
      <c r="C35" s="376"/>
      <c r="D35" s="376"/>
      <c r="E35" s="376"/>
      <c r="F35" s="376"/>
      <c r="G35" s="376"/>
      <c r="H35" s="376"/>
      <c r="I35" s="376"/>
      <c r="J35" s="376"/>
      <c r="K35" s="1311" t="str">
        <f>IFERROR(VLOOKUP(AE28,AF82:AR91,13,FALSE),"")</f>
        <v/>
      </c>
      <c r="L35" s="1311"/>
      <c r="M35" s="1311"/>
      <c r="N35" s="1311"/>
      <c r="O35" s="1311"/>
      <c r="P35" s="1311"/>
      <c r="Q35" s="1311"/>
      <c r="R35" s="1311"/>
      <c r="S35" s="1311"/>
      <c r="T35" s="1311"/>
      <c r="U35" s="1311"/>
      <c r="V35" s="1311"/>
      <c r="W35" s="1311"/>
      <c r="X35" s="1311"/>
      <c r="Y35" s="1311"/>
      <c r="Z35" s="1311"/>
      <c r="AA35" s="1311"/>
      <c r="AB35" s="1311"/>
      <c r="AC35" s="1311"/>
      <c r="AD35" s="337"/>
    </row>
    <row r="36" spans="1:32" ht="15" customHeight="1">
      <c r="A36" s="384" t="s">
        <v>2806</v>
      </c>
      <c r="B36" s="384"/>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37"/>
    </row>
    <row r="37" spans="1:32" ht="15" customHeight="1">
      <c r="A37" s="320" t="s">
        <v>2795</v>
      </c>
      <c r="B37" s="320"/>
      <c r="C37" s="320"/>
      <c r="D37" s="320"/>
      <c r="E37" s="320"/>
      <c r="F37" s="320"/>
      <c r="G37" s="320"/>
      <c r="H37" s="320"/>
      <c r="I37" s="320"/>
      <c r="J37" s="320"/>
      <c r="K37" s="1219"/>
      <c r="L37" s="1219"/>
      <c r="M37" s="1219"/>
      <c r="N37" s="1219"/>
      <c r="O37" s="1219"/>
      <c r="P37" s="1219"/>
      <c r="Q37" s="1219"/>
      <c r="R37" s="1219"/>
      <c r="S37" s="1219"/>
      <c r="T37" s="1219"/>
      <c r="U37" s="1219"/>
      <c r="V37" s="1219"/>
      <c r="W37" s="1219"/>
      <c r="X37" s="1219"/>
      <c r="Y37" s="1219"/>
      <c r="Z37" s="1219"/>
      <c r="AA37" s="1219"/>
      <c r="AB37" s="1219"/>
      <c r="AC37" s="1219"/>
      <c r="AD37" s="337"/>
    </row>
    <row r="38" spans="1:32" ht="15" customHeight="1">
      <c r="A38" s="320" t="s">
        <v>2807</v>
      </c>
      <c r="B38" s="320"/>
      <c r="C38" s="320"/>
      <c r="D38" s="320"/>
      <c r="E38" s="320"/>
      <c r="F38" s="320"/>
      <c r="G38" s="320"/>
      <c r="H38" s="320"/>
      <c r="I38" s="320"/>
      <c r="J38" s="320"/>
      <c r="K38" s="330" t="s">
        <v>2571</v>
      </c>
      <c r="L38" s="1325"/>
      <c r="M38" s="1325"/>
      <c r="N38" s="1325"/>
      <c r="O38" s="1325"/>
      <c r="P38" s="320" t="s">
        <v>2808</v>
      </c>
      <c r="Q38" s="394"/>
      <c r="R38" s="1326"/>
      <c r="S38" s="1326"/>
      <c r="T38" s="330" t="s">
        <v>16</v>
      </c>
      <c r="U38" s="1327"/>
      <c r="V38" s="1327"/>
      <c r="W38" s="1327"/>
      <c r="X38" s="1327"/>
      <c r="Y38" s="1327"/>
      <c r="Z38" s="1327"/>
      <c r="AA38" s="1327"/>
      <c r="AB38" s="1327"/>
      <c r="AC38" s="320" t="s">
        <v>17</v>
      </c>
      <c r="AD38" s="337"/>
    </row>
    <row r="39" spans="1:32" ht="15" customHeight="1">
      <c r="A39" s="320"/>
      <c r="B39" s="320"/>
      <c r="C39" s="320"/>
      <c r="D39" s="320"/>
      <c r="E39" s="320"/>
      <c r="F39" s="320"/>
      <c r="G39" s="320"/>
      <c r="H39" s="320"/>
      <c r="I39" s="320"/>
      <c r="J39" s="320"/>
      <c r="K39" s="1213"/>
      <c r="L39" s="1213"/>
      <c r="M39" s="1213"/>
      <c r="N39" s="1213"/>
      <c r="O39" s="1213"/>
      <c r="P39" s="1213"/>
      <c r="Q39" s="1213"/>
      <c r="R39" s="1213"/>
      <c r="S39" s="1213"/>
      <c r="T39" s="1213"/>
      <c r="U39" s="1213"/>
      <c r="V39" s="1213"/>
      <c r="W39" s="1213"/>
      <c r="X39" s="1213"/>
      <c r="Y39" s="1213"/>
      <c r="Z39" s="1213"/>
      <c r="AA39" s="1213"/>
      <c r="AB39" s="1213"/>
      <c r="AC39" s="1213"/>
      <c r="AD39" s="337"/>
    </row>
    <row r="40" spans="1:32" ht="15" customHeight="1">
      <c r="A40" s="320" t="s">
        <v>2743</v>
      </c>
      <c r="B40" s="320"/>
      <c r="C40" s="320"/>
      <c r="D40" s="320"/>
      <c r="E40" s="320"/>
      <c r="F40" s="320"/>
      <c r="G40" s="320"/>
      <c r="H40" s="320"/>
      <c r="I40" s="320"/>
      <c r="J40" s="320"/>
      <c r="K40" s="1218"/>
      <c r="L40" s="1218"/>
      <c r="M40" s="1218"/>
      <c r="N40" s="322"/>
      <c r="O40" s="322"/>
      <c r="P40" s="322"/>
      <c r="Q40" s="320"/>
      <c r="R40" s="320"/>
      <c r="S40" s="320"/>
      <c r="T40" s="320"/>
      <c r="U40" s="320"/>
      <c r="V40" s="320"/>
      <c r="W40" s="320"/>
      <c r="X40" s="320"/>
      <c r="Y40" s="320"/>
      <c r="Z40" s="320"/>
      <c r="AA40" s="320"/>
      <c r="AB40" s="320"/>
      <c r="AC40" s="320"/>
      <c r="AD40" s="337"/>
    </row>
    <row r="41" spans="1:32" ht="15" customHeight="1">
      <c r="A41" s="320" t="s">
        <v>2797</v>
      </c>
      <c r="B41" s="320"/>
      <c r="C41" s="320"/>
      <c r="D41" s="320"/>
      <c r="E41" s="320"/>
      <c r="F41" s="320"/>
      <c r="G41" s="320"/>
      <c r="H41" s="320"/>
      <c r="I41" s="320"/>
      <c r="J41" s="320"/>
      <c r="K41" s="1219"/>
      <c r="L41" s="1219"/>
      <c r="M41" s="1219"/>
      <c r="N41" s="1219"/>
      <c r="O41" s="1219"/>
      <c r="P41" s="1219"/>
      <c r="Q41" s="1219"/>
      <c r="R41" s="1219"/>
      <c r="S41" s="1219"/>
      <c r="T41" s="1219"/>
      <c r="U41" s="1219"/>
      <c r="V41" s="1219"/>
      <c r="W41" s="1219"/>
      <c r="X41" s="1219"/>
      <c r="Y41" s="1219"/>
      <c r="Z41" s="1219"/>
      <c r="AA41" s="1219"/>
      <c r="AB41" s="1219"/>
      <c r="AC41" s="1219"/>
      <c r="AD41" s="337"/>
    </row>
    <row r="42" spans="1:32" ht="15" customHeight="1">
      <c r="A42" s="320" t="s">
        <v>2745</v>
      </c>
      <c r="B42" s="395"/>
      <c r="C42" s="395"/>
      <c r="D42" s="395"/>
      <c r="E42" s="395"/>
      <c r="F42" s="395"/>
      <c r="G42" s="395"/>
      <c r="H42" s="395"/>
      <c r="I42" s="320"/>
      <c r="J42" s="320"/>
      <c r="K42" s="1221"/>
      <c r="L42" s="1221"/>
      <c r="M42" s="1221"/>
      <c r="N42" s="1221"/>
      <c r="O42" s="1221"/>
      <c r="P42" s="1221"/>
      <c r="Q42" s="1221"/>
      <c r="R42" s="1221"/>
      <c r="S42" s="1221"/>
      <c r="T42" s="1221"/>
      <c r="U42" s="1221"/>
      <c r="V42" s="1221"/>
      <c r="W42" s="1221"/>
      <c r="X42" s="1221"/>
      <c r="Y42" s="1221"/>
      <c r="Z42" s="1320"/>
      <c r="AA42" s="1320"/>
      <c r="AB42" s="1320"/>
      <c r="AC42" s="1320"/>
      <c r="AD42" s="391"/>
      <c r="AE42" s="392"/>
      <c r="AF42" s="392"/>
    </row>
    <row r="43" spans="1:32" s="337" customFormat="1" ht="15" customHeight="1">
      <c r="A43" s="365" t="s">
        <v>2809</v>
      </c>
      <c r="B43" s="396"/>
      <c r="C43" s="396"/>
      <c r="D43" s="396"/>
      <c r="E43" s="397"/>
      <c r="F43" s="397"/>
      <c r="G43" s="397"/>
      <c r="H43" s="397"/>
      <c r="I43" s="398"/>
      <c r="J43" s="398"/>
      <c r="K43" s="398"/>
      <c r="L43" s="398"/>
      <c r="M43" s="398"/>
      <c r="N43" s="398"/>
      <c r="O43" s="398"/>
      <c r="P43" s="398"/>
      <c r="Q43" s="398"/>
      <c r="R43" s="398"/>
      <c r="S43" s="398"/>
      <c r="T43" s="398"/>
      <c r="U43" s="398"/>
      <c r="V43" s="398"/>
      <c r="W43" s="398"/>
      <c r="X43" s="398"/>
      <c r="Y43" s="398"/>
      <c r="Z43" s="397"/>
      <c r="AA43" s="397"/>
      <c r="AB43" s="397"/>
      <c r="AC43" s="397"/>
      <c r="AD43" s="391"/>
      <c r="AE43" s="391"/>
      <c r="AF43" s="391"/>
    </row>
    <row r="44" spans="1:32" s="337" customFormat="1" ht="15" customHeight="1">
      <c r="A44" s="399"/>
      <c r="B44" s="400" t="str">
        <f>IF(G44&lt;&gt;"","■","□")</f>
        <v>□</v>
      </c>
      <c r="C44" s="401" t="s">
        <v>2810</v>
      </c>
      <c r="D44" s="401"/>
      <c r="E44" s="401"/>
      <c r="F44" s="401" t="s">
        <v>2811</v>
      </c>
      <c r="G44" s="1321"/>
      <c r="H44" s="1321"/>
      <c r="I44" s="1322"/>
      <c r="J44" s="1322"/>
      <c r="K44" s="1322"/>
      <c r="L44" s="1322"/>
      <c r="M44" s="1322"/>
      <c r="N44" s="1322"/>
      <c r="O44" s="1322"/>
      <c r="P44" s="1322"/>
      <c r="Q44" s="1322"/>
      <c r="R44" s="1322"/>
      <c r="S44" s="1322"/>
      <c r="T44" s="1322"/>
      <c r="U44" s="1322"/>
      <c r="V44" s="1322"/>
      <c r="W44" s="1322"/>
      <c r="X44" s="1322"/>
      <c r="Y44" s="1322"/>
      <c r="Z44" s="1321"/>
      <c r="AA44" s="1321"/>
      <c r="AB44" s="1321"/>
      <c r="AC44" s="401" t="s">
        <v>2812</v>
      </c>
      <c r="AD44" s="402"/>
      <c r="AE44" s="391"/>
      <c r="AF44" s="391"/>
    </row>
    <row r="45" spans="1:32" s="337" customFormat="1" ht="15" customHeight="1">
      <c r="A45" s="399"/>
      <c r="B45" s="400" t="str">
        <f>IF(G45&lt;&gt;"","■","□")</f>
        <v>□</v>
      </c>
      <c r="C45" s="403" t="s">
        <v>2813</v>
      </c>
      <c r="D45" s="403"/>
      <c r="E45" s="403"/>
      <c r="F45" s="403" t="s">
        <v>2811</v>
      </c>
      <c r="G45" s="1323"/>
      <c r="H45" s="1323"/>
      <c r="I45" s="1323"/>
      <c r="J45" s="1323"/>
      <c r="K45" s="1323"/>
      <c r="L45" s="1323"/>
      <c r="M45" s="1323"/>
      <c r="N45" s="1323"/>
      <c r="O45" s="1323"/>
      <c r="P45" s="1323"/>
      <c r="Q45" s="1323"/>
      <c r="R45" s="1323"/>
      <c r="S45" s="1323"/>
      <c r="T45" s="1323"/>
      <c r="U45" s="1323"/>
      <c r="V45" s="1323"/>
      <c r="W45" s="1323"/>
      <c r="X45" s="1323"/>
      <c r="Y45" s="1323"/>
      <c r="Z45" s="1323"/>
      <c r="AA45" s="1323"/>
      <c r="AB45" s="1323"/>
      <c r="AC45" s="403" t="s">
        <v>2812</v>
      </c>
    </row>
    <row r="46" spans="1:32" s="337" customFormat="1" ht="15" customHeight="1">
      <c r="A46" s="399"/>
      <c r="B46" s="404" t="str">
        <f>IF(OR(B44="■",B45="■"),"□","■")</f>
        <v>■</v>
      </c>
      <c r="C46" s="403" t="s">
        <v>2814</v>
      </c>
      <c r="D46" s="403"/>
      <c r="E46" s="403"/>
      <c r="F46" s="403" t="s">
        <v>2811</v>
      </c>
      <c r="G46" s="1324"/>
      <c r="H46" s="1324"/>
      <c r="I46" s="1324"/>
      <c r="J46" s="1324"/>
      <c r="K46" s="1324"/>
      <c r="L46" s="1324"/>
      <c r="M46" s="1324"/>
      <c r="N46" s="1324"/>
      <c r="O46" s="1324"/>
      <c r="P46" s="1324"/>
      <c r="Q46" s="1324"/>
      <c r="R46" s="1324"/>
      <c r="S46" s="1324"/>
      <c r="T46" s="1324"/>
      <c r="U46" s="1324"/>
      <c r="V46" s="1324"/>
      <c r="W46" s="1324"/>
      <c r="X46" s="1324"/>
      <c r="Y46" s="1324"/>
      <c r="Z46" s="1324"/>
      <c r="AA46" s="1324"/>
      <c r="AB46" s="405"/>
      <c r="AC46" s="403" t="s">
        <v>2812</v>
      </c>
      <c r="AD46" s="351"/>
    </row>
    <row r="47" spans="1:32" s="337" customFormat="1" ht="15" customHeight="1">
      <c r="A47" s="365" t="s">
        <v>2815</v>
      </c>
      <c r="B47" s="365"/>
      <c r="C47" s="365"/>
      <c r="D47" s="365"/>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406"/>
    </row>
    <row r="48" spans="1:32" s="337" customFormat="1" ht="15" customHeight="1">
      <c r="A48" s="399"/>
      <c r="B48" s="400" t="str">
        <f>IF(G48&lt;&gt;"","■","□")</f>
        <v>□</v>
      </c>
      <c r="C48" s="403" t="s">
        <v>2816</v>
      </c>
      <c r="D48" s="403"/>
      <c r="E48" s="403"/>
      <c r="F48" s="403" t="s">
        <v>2811</v>
      </c>
      <c r="G48" s="1319"/>
      <c r="H48" s="1319"/>
      <c r="I48" s="1319"/>
      <c r="J48" s="1319"/>
      <c r="K48" s="1319"/>
      <c r="L48" s="1319"/>
      <c r="M48" s="1319"/>
      <c r="N48" s="1319"/>
      <c r="O48" s="1319"/>
      <c r="P48" s="1319"/>
      <c r="Q48" s="1319"/>
      <c r="R48" s="1319"/>
      <c r="S48" s="1319"/>
      <c r="T48" s="1319"/>
      <c r="U48" s="1319"/>
      <c r="V48" s="1319"/>
      <c r="W48" s="1319"/>
      <c r="X48" s="1319"/>
      <c r="Y48" s="1319"/>
      <c r="Z48" s="1319"/>
      <c r="AA48" s="1319"/>
      <c r="AB48" s="1319"/>
      <c r="AC48" s="403" t="s">
        <v>2812</v>
      </c>
    </row>
    <row r="49" spans="1:29" s="337" customFormat="1" ht="15" customHeight="1">
      <c r="A49" s="399"/>
      <c r="B49" s="400" t="str">
        <f>IF(G49&lt;&gt;"","■","□")</f>
        <v>□</v>
      </c>
      <c r="C49" s="403" t="s">
        <v>2817</v>
      </c>
      <c r="D49" s="403"/>
      <c r="E49" s="403"/>
      <c r="F49" s="403" t="s">
        <v>2811</v>
      </c>
      <c r="G49" s="1319"/>
      <c r="H49" s="1319"/>
      <c r="I49" s="1319"/>
      <c r="J49" s="1319"/>
      <c r="K49" s="1319"/>
      <c r="L49" s="1319"/>
      <c r="M49" s="1319"/>
      <c r="N49" s="1319"/>
      <c r="O49" s="1319"/>
      <c r="P49" s="1319"/>
      <c r="Q49" s="1319"/>
      <c r="R49" s="1319"/>
      <c r="S49" s="1319"/>
      <c r="T49" s="1319"/>
      <c r="U49" s="1319"/>
      <c r="V49" s="1319"/>
      <c r="W49" s="1319"/>
      <c r="X49" s="1319"/>
      <c r="Y49" s="1319"/>
      <c r="Z49" s="1319"/>
      <c r="AA49" s="1319"/>
      <c r="AB49" s="1319"/>
      <c r="AC49" s="403" t="s">
        <v>2812</v>
      </c>
    </row>
    <row r="50" spans="1:29" s="337" customFormat="1" ht="15" customHeight="1">
      <c r="A50" s="407"/>
      <c r="B50" s="394" t="s">
        <v>2828</v>
      </c>
      <c r="C50" s="408" t="s">
        <v>2818</v>
      </c>
      <c r="D50" s="408"/>
      <c r="E50" s="408"/>
      <c r="F50" s="408" t="s">
        <v>2811</v>
      </c>
      <c r="G50" s="1332"/>
      <c r="H50" s="1332"/>
      <c r="I50" s="1332"/>
      <c r="J50" s="1332"/>
      <c r="K50" s="1332"/>
      <c r="L50" s="1332"/>
      <c r="M50" s="1332"/>
      <c r="N50" s="1332"/>
      <c r="O50" s="1332"/>
      <c r="P50" s="1332"/>
      <c r="Q50" s="1332"/>
      <c r="R50" s="1332"/>
      <c r="S50" s="1332"/>
      <c r="T50" s="1332"/>
      <c r="U50" s="1332"/>
      <c r="V50" s="1332"/>
      <c r="W50" s="1332"/>
      <c r="X50" s="1332"/>
      <c r="Y50" s="1332"/>
      <c r="Z50" s="1332"/>
      <c r="AA50" s="1332"/>
      <c r="AB50" s="1332"/>
      <c r="AC50" s="408" t="s">
        <v>2812</v>
      </c>
    </row>
    <row r="51" spans="1:29" s="337" customFormat="1" ht="15" customHeight="1">
      <c r="A51" s="365" t="s">
        <v>2819</v>
      </c>
      <c r="B51" s="365"/>
      <c r="C51" s="365"/>
      <c r="D51" s="365"/>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row>
    <row r="52" spans="1:29" s="337" customFormat="1" ht="15" customHeight="1">
      <c r="A52" s="1329"/>
      <c r="B52" s="1329"/>
      <c r="C52" s="1329"/>
      <c r="D52" s="1329"/>
      <c r="E52" s="1329"/>
      <c r="F52" s="1329"/>
      <c r="G52" s="1329"/>
      <c r="H52" s="1329"/>
      <c r="I52" s="1329"/>
      <c r="J52" s="1329"/>
      <c r="K52" s="1329"/>
      <c r="L52" s="1329"/>
      <c r="M52" s="1329"/>
      <c r="N52" s="1329"/>
      <c r="O52" s="1329"/>
      <c r="P52" s="1329"/>
      <c r="Q52" s="1329"/>
      <c r="R52" s="1329"/>
      <c r="S52" s="1329"/>
      <c r="T52" s="1329"/>
      <c r="U52" s="1329"/>
      <c r="V52" s="1329"/>
      <c r="W52" s="1329"/>
      <c r="X52" s="1329"/>
      <c r="Y52" s="1329"/>
      <c r="Z52" s="1329"/>
      <c r="AA52" s="1329"/>
      <c r="AB52" s="1329"/>
      <c r="AC52" s="1329"/>
    </row>
    <row r="53" spans="1:29" s="337" customFormat="1" ht="15" customHeight="1">
      <c r="A53" s="1330"/>
      <c r="B53" s="1330"/>
      <c r="C53" s="1330"/>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330"/>
      <c r="AB53" s="1330"/>
      <c r="AC53" s="1330"/>
    </row>
    <row r="54" spans="1:29" ht="15" customHeight="1">
      <c r="A54" s="1331"/>
      <c r="B54" s="1331"/>
      <c r="C54" s="1331"/>
      <c r="D54" s="1331"/>
      <c r="E54" s="1331"/>
      <c r="F54" s="1331"/>
      <c r="G54" s="1331"/>
      <c r="H54" s="1331"/>
      <c r="I54" s="1331"/>
      <c r="J54" s="1331"/>
      <c r="K54" s="1331"/>
      <c r="L54" s="1331"/>
      <c r="M54" s="1331"/>
      <c r="N54" s="1331"/>
      <c r="O54" s="1331"/>
      <c r="P54" s="1331"/>
      <c r="Q54" s="1331"/>
      <c r="R54" s="1331"/>
      <c r="S54" s="1331"/>
      <c r="T54" s="1331"/>
      <c r="U54" s="1331"/>
      <c r="V54" s="1331"/>
      <c r="W54" s="1331"/>
      <c r="X54" s="1331"/>
      <c r="Y54" s="1331"/>
      <c r="Z54" s="1331"/>
      <c r="AA54" s="1331"/>
      <c r="AB54" s="1331"/>
      <c r="AC54" s="1331"/>
    </row>
    <row r="80" spans="1:1">
      <c r="A80" s="333" t="s">
        <v>2592</v>
      </c>
    </row>
    <row r="81" spans="1:45" ht="13.5">
      <c r="A81" s="382" t="s">
        <v>2820</v>
      </c>
      <c r="Y81" s="333" t="s">
        <v>2594</v>
      </c>
      <c r="AC81" s="333" t="s">
        <v>2594</v>
      </c>
      <c r="AF81" s="333" t="s">
        <v>2758</v>
      </c>
      <c r="AJ81" s="333" t="s">
        <v>2758</v>
      </c>
    </row>
    <row r="82" spans="1:45" ht="13.5">
      <c r="A82" s="382" t="s">
        <v>2757</v>
      </c>
      <c r="Y82" s="333" t="s">
        <v>2596</v>
      </c>
      <c r="AC82" s="333" t="s">
        <v>2597</v>
      </c>
      <c r="AF82" s="333" t="s">
        <v>2569</v>
      </c>
      <c r="AG82" s="333">
        <f>'第二面（入力）'!L2</f>
        <v>0</v>
      </c>
      <c r="AH82" s="333">
        <f>'第二面（入力）'!S2</f>
        <v>0</v>
      </c>
      <c r="AI82" s="383">
        <f>'第二面（入力）'!Z2</f>
        <v>0</v>
      </c>
      <c r="AJ82" s="333">
        <f>'第二面（入力）'!K3</f>
        <v>0</v>
      </c>
      <c r="AK82" s="333">
        <f>'第二面（入力）'!L4</f>
        <v>0</v>
      </c>
      <c r="AL82" s="333">
        <f>'第二面（入力）'!T4</f>
        <v>0</v>
      </c>
      <c r="AM82" s="383">
        <f>'第二面（入力）'!AA4</f>
        <v>0</v>
      </c>
      <c r="AN82" s="333">
        <f>'第二面（入力）'!K5</f>
        <v>0</v>
      </c>
      <c r="AO82" s="333">
        <f>'第二面（入力）'!K6</f>
        <v>0</v>
      </c>
      <c r="AP82" s="333">
        <f>'第二面（入力）'!K7</f>
        <v>0</v>
      </c>
      <c r="AQ82" s="383">
        <f>'第二面（入力）'!K8</f>
        <v>0</v>
      </c>
      <c r="AR82" s="383">
        <f>'第二面（入力）'!K9</f>
        <v>0</v>
      </c>
      <c r="AS82" s="333" t="str">
        <f>IF('第二面（入力）'!$K$10="","",'第二面（入力）'!$K$10)</f>
        <v/>
      </c>
    </row>
    <row r="83" spans="1:45" ht="13.5">
      <c r="A83" s="382" t="s">
        <v>2759</v>
      </c>
      <c r="Y83" s="333" t="s">
        <v>2599</v>
      </c>
      <c r="AC83" s="333" t="s">
        <v>2600</v>
      </c>
      <c r="AF83" s="333" t="s">
        <v>2583</v>
      </c>
      <c r="AG83" s="333">
        <f>'第二面（入力）'!L12</f>
        <v>0</v>
      </c>
      <c r="AH83" s="333">
        <f>'第二面（入力）'!S12</f>
        <v>0</v>
      </c>
      <c r="AI83" s="383">
        <f>'第二面（入力）'!Z12</f>
        <v>0</v>
      </c>
      <c r="AJ83" s="333">
        <f>'第二面（入力）'!K13</f>
        <v>0</v>
      </c>
      <c r="AK83" s="333">
        <f>'第二面（入力）'!L14</f>
        <v>0</v>
      </c>
      <c r="AL83" s="333">
        <f>'第二面（入力）'!T14</f>
        <v>0</v>
      </c>
      <c r="AM83" s="383">
        <f>'第二面（入力）'!AA14</f>
        <v>0</v>
      </c>
      <c r="AN83" s="333">
        <f>'第二面（入力）'!K15</f>
        <v>0</v>
      </c>
      <c r="AO83" s="333">
        <f>'第二面（入力）'!K16</f>
        <v>0</v>
      </c>
      <c r="AP83" s="333">
        <f>'第二面（入力）'!K17</f>
        <v>0</v>
      </c>
      <c r="AQ83" s="383">
        <f>'第二面（入力）'!K18</f>
        <v>0</v>
      </c>
      <c r="AR83" s="383">
        <f>'第二面（入力）'!K19</f>
        <v>0</v>
      </c>
      <c r="AS83" s="333" t="str">
        <f>IF('第二面（入力）'!$K$20="","",'第二面（入力）'!$K$20)</f>
        <v/>
      </c>
    </row>
    <row r="84" spans="1:45" ht="13.5">
      <c r="A84" s="382" t="s">
        <v>2760</v>
      </c>
      <c r="Y84" s="333" t="s">
        <v>2602</v>
      </c>
      <c r="AC84" s="333" t="s">
        <v>2603</v>
      </c>
      <c r="AF84" s="333" t="s">
        <v>2584</v>
      </c>
      <c r="AG84" s="333">
        <f>'第二面（入力）'!L22</f>
        <v>0</v>
      </c>
      <c r="AH84" s="333">
        <f>'第二面（入力）'!S22</f>
        <v>0</v>
      </c>
      <c r="AI84" s="383">
        <f>'第二面（入力）'!Z22</f>
        <v>0</v>
      </c>
      <c r="AJ84" s="333">
        <f>'第二面（入力）'!K23</f>
        <v>0</v>
      </c>
      <c r="AK84" s="333">
        <f>'第二面（入力）'!L24</f>
        <v>0</v>
      </c>
      <c r="AL84" s="333">
        <f>'第二面（入力）'!T24</f>
        <v>0</v>
      </c>
      <c r="AM84" s="383">
        <f>'第二面（入力）'!AA24</f>
        <v>0</v>
      </c>
      <c r="AN84" s="333">
        <f>'第二面（入力）'!K25</f>
        <v>0</v>
      </c>
      <c r="AO84" s="333">
        <f>'第二面（入力）'!K26</f>
        <v>0</v>
      </c>
      <c r="AP84" s="333">
        <f>'第二面（入力）'!K27</f>
        <v>0</v>
      </c>
      <c r="AQ84" s="383">
        <f>'第二面（入力）'!K28</f>
        <v>0</v>
      </c>
      <c r="AR84" s="383">
        <f>'第二面（入力）'!K29</f>
        <v>0</v>
      </c>
      <c r="AS84" s="333" t="str">
        <f>IF('第二面（入力）'!$K$30="","",'第二面（入力）'!$K$30)</f>
        <v/>
      </c>
    </row>
    <row r="85" spans="1:45" ht="13.5">
      <c r="A85" s="382" t="s">
        <v>2761</v>
      </c>
      <c r="Y85" s="333" t="s">
        <v>2605</v>
      </c>
      <c r="AC85" s="333" t="s">
        <v>2606</v>
      </c>
      <c r="AF85" s="333" t="s">
        <v>2585</v>
      </c>
      <c r="AG85" s="333">
        <f>'第二面（入力）'!L32</f>
        <v>0</v>
      </c>
      <c r="AH85" s="333">
        <f>'第二面（入力）'!S32</f>
        <v>0</v>
      </c>
      <c r="AI85" s="383">
        <f>'第二面（入力）'!Z32</f>
        <v>0</v>
      </c>
      <c r="AJ85" s="333">
        <f>'第二面（入力）'!K33</f>
        <v>0</v>
      </c>
      <c r="AK85" s="333">
        <f>'第二面（入力）'!L34</f>
        <v>0</v>
      </c>
      <c r="AL85" s="333">
        <f>'第二面（入力）'!T34</f>
        <v>0</v>
      </c>
      <c r="AM85" s="383">
        <f>'第二面（入力）'!AA34</f>
        <v>0</v>
      </c>
      <c r="AN85" s="333">
        <f>'第二面（入力）'!K35</f>
        <v>0</v>
      </c>
      <c r="AO85" s="333">
        <f>'第二面（入力）'!K36</f>
        <v>0</v>
      </c>
      <c r="AP85" s="333">
        <f>'第二面（入力）'!K37</f>
        <v>0</v>
      </c>
      <c r="AQ85" s="383">
        <f>'第二面（入力）'!K38</f>
        <v>0</v>
      </c>
      <c r="AR85" s="383">
        <f>'第二面（入力）'!K39</f>
        <v>0</v>
      </c>
      <c r="AS85" s="333" t="str">
        <f>IF('第二面（入力）'!$K$40="","",'第二面（入力）'!$K$40)</f>
        <v/>
      </c>
    </row>
    <row r="86" spans="1:45" ht="13.5">
      <c r="A86" s="382" t="s">
        <v>2762</v>
      </c>
      <c r="Y86" s="333" t="s">
        <v>2608</v>
      </c>
      <c r="AC86" s="333" t="s">
        <v>2609</v>
      </c>
      <c r="AF86" s="333" t="s">
        <v>2586</v>
      </c>
      <c r="AG86" s="333">
        <f>'第二面（入力）'!L42</f>
        <v>0</v>
      </c>
      <c r="AH86" s="333">
        <f>'第二面（入力）'!S42</f>
        <v>0</v>
      </c>
      <c r="AI86" s="383">
        <f>'第二面（入力）'!Z42</f>
        <v>0</v>
      </c>
      <c r="AJ86" s="333">
        <f>'第二面（入力）'!K43</f>
        <v>0</v>
      </c>
      <c r="AK86" s="333">
        <f>'第二面（入力）'!L44</f>
        <v>0</v>
      </c>
      <c r="AL86" s="333">
        <f>'第二面（入力）'!T44</f>
        <v>0</v>
      </c>
      <c r="AM86" s="383">
        <f>'第二面（入力）'!AA44</f>
        <v>0</v>
      </c>
      <c r="AN86" s="333">
        <f>'第二面（入力）'!K45</f>
        <v>0</v>
      </c>
      <c r="AO86" s="333">
        <f>'第二面（入力）'!K46</f>
        <v>0</v>
      </c>
      <c r="AP86" s="333">
        <f>'第二面（入力）'!K47</f>
        <v>0</v>
      </c>
      <c r="AQ86" s="383">
        <f>'第二面（入力）'!K48</f>
        <v>0</v>
      </c>
      <c r="AR86" s="383">
        <f>'第二面（入力）'!K49</f>
        <v>0</v>
      </c>
      <c r="AS86" s="333" t="str">
        <f>IF('第二面（入力）'!$K$50="","",'第二面（入力）'!$K$50)</f>
        <v/>
      </c>
    </row>
    <row r="87" spans="1:45" ht="13.5">
      <c r="A87" s="382" t="s">
        <v>2763</v>
      </c>
      <c r="Y87" s="333" t="s">
        <v>2611</v>
      </c>
      <c r="AC87" s="333" t="s">
        <v>2612</v>
      </c>
      <c r="AF87" s="333" t="s">
        <v>2587</v>
      </c>
      <c r="AG87" s="333">
        <f>'第二面（入力）'!L52</f>
        <v>0</v>
      </c>
      <c r="AH87" s="333">
        <f>'第二面（入力）'!S52</f>
        <v>0</v>
      </c>
      <c r="AI87" s="383">
        <f>'第二面（入力）'!Z52</f>
        <v>0</v>
      </c>
      <c r="AJ87" s="333">
        <f>'第二面（入力）'!K53</f>
        <v>0</v>
      </c>
      <c r="AK87" s="333">
        <f>'第二面（入力）'!L54</f>
        <v>0</v>
      </c>
      <c r="AL87" s="333">
        <f>'第二面（入力）'!T54</f>
        <v>0</v>
      </c>
      <c r="AM87" s="383">
        <f>'第二面（入力）'!AA54</f>
        <v>0</v>
      </c>
      <c r="AN87" s="333">
        <f>'第二面（入力）'!K55</f>
        <v>0</v>
      </c>
      <c r="AO87" s="333">
        <f>'第二面（入力）'!K56</f>
        <v>0</v>
      </c>
      <c r="AP87" s="333">
        <f>'第二面（入力）'!K57</f>
        <v>0</v>
      </c>
      <c r="AQ87" s="383">
        <f>'第二面（入力）'!K58</f>
        <v>0</v>
      </c>
      <c r="AR87" s="383">
        <f>'第二面（入力）'!K59</f>
        <v>0</v>
      </c>
      <c r="AS87" s="333" t="str">
        <f>IF('第二面（入力）'!$K$60="","",'第二面（入力）'!$K$60)</f>
        <v/>
      </c>
    </row>
    <row r="88" spans="1:45" ht="13.5">
      <c r="A88" s="382" t="s">
        <v>2764</v>
      </c>
      <c r="Y88" s="333" t="s">
        <v>2614</v>
      </c>
      <c r="AC88" s="333" t="s">
        <v>2615</v>
      </c>
      <c r="AF88" s="333" t="s">
        <v>2588</v>
      </c>
      <c r="AG88" s="333">
        <f>'第二面（入力）'!L62</f>
        <v>0</v>
      </c>
      <c r="AH88" s="333">
        <f>'第二面（入力）'!S62</f>
        <v>0</v>
      </c>
      <c r="AI88" s="383">
        <f>'第二面（入力）'!Z62</f>
        <v>0</v>
      </c>
      <c r="AJ88" s="333">
        <f>'第二面（入力）'!K63</f>
        <v>0</v>
      </c>
      <c r="AK88" s="333">
        <f>'第二面（入力）'!L64</f>
        <v>0</v>
      </c>
      <c r="AL88" s="333">
        <f>'第二面（入力）'!T64</f>
        <v>0</v>
      </c>
      <c r="AM88" s="383">
        <f>'第二面（入力）'!AA64</f>
        <v>0</v>
      </c>
      <c r="AN88" s="333">
        <f>'第二面（入力）'!K65</f>
        <v>0</v>
      </c>
      <c r="AO88" s="333">
        <f>'第二面（入力）'!K66</f>
        <v>0</v>
      </c>
      <c r="AP88" s="333">
        <f>'第二面（入力）'!K67</f>
        <v>0</v>
      </c>
      <c r="AQ88" s="383">
        <f>'第二面（入力）'!K68</f>
        <v>0</v>
      </c>
      <c r="AR88" s="383">
        <f>'第二面（入力）'!K69</f>
        <v>0</v>
      </c>
      <c r="AS88" s="333" t="str">
        <f>IF('第二面（入力）'!$K$70="","",'第二面（入力）'!$K$70)</f>
        <v/>
      </c>
    </row>
    <row r="89" spans="1:45" ht="13.5">
      <c r="A89" s="382" t="s">
        <v>2765</v>
      </c>
      <c r="Y89" s="333" t="s">
        <v>2617</v>
      </c>
      <c r="AC89" s="333" t="s">
        <v>2618</v>
      </c>
      <c r="AF89" s="333" t="s">
        <v>2589</v>
      </c>
      <c r="AG89" s="333">
        <f>'第二面（入力）'!L72</f>
        <v>0</v>
      </c>
      <c r="AH89" s="333">
        <f>'第二面（入力）'!S72</f>
        <v>0</v>
      </c>
      <c r="AI89" s="383">
        <f>'第二面（入力）'!Z72</f>
        <v>0</v>
      </c>
      <c r="AJ89" s="333">
        <f>'第二面（入力）'!K73</f>
        <v>0</v>
      </c>
      <c r="AK89" s="333">
        <f>'第二面（入力）'!L74</f>
        <v>0</v>
      </c>
      <c r="AL89" s="333">
        <f>'第二面（入力）'!T74</f>
        <v>0</v>
      </c>
      <c r="AM89" s="383">
        <f>'第二面（入力）'!AA74</f>
        <v>0</v>
      </c>
      <c r="AN89" s="333">
        <f>'第二面（入力）'!K75</f>
        <v>0</v>
      </c>
      <c r="AO89" s="333">
        <f>'第二面（入力）'!K76</f>
        <v>0</v>
      </c>
      <c r="AP89" s="333">
        <f>'第二面（入力）'!K77</f>
        <v>0</v>
      </c>
      <c r="AQ89" s="383">
        <f>'第二面（入力）'!K78</f>
        <v>0</v>
      </c>
      <c r="AR89" s="383">
        <f>'第二面（入力）'!K79</f>
        <v>0</v>
      </c>
      <c r="AS89" s="333" t="str">
        <f>IF('第二面（入力）'!$K$80="","",'第二面（入力）'!$K$80)</f>
        <v/>
      </c>
    </row>
    <row r="90" spans="1:45" ht="13.5">
      <c r="A90" s="382" t="s">
        <v>2766</v>
      </c>
      <c r="Y90" s="333" t="s">
        <v>2620</v>
      </c>
      <c r="AC90" s="333" t="s">
        <v>2621</v>
      </c>
      <c r="AF90" s="333" t="s">
        <v>2590</v>
      </c>
      <c r="AG90" s="333">
        <f>'第二面（入力）'!L82</f>
        <v>0</v>
      </c>
      <c r="AH90" s="333">
        <f>'第二面（入力）'!S82</f>
        <v>0</v>
      </c>
      <c r="AI90" s="383">
        <f>'第二面（入力）'!Z82</f>
        <v>0</v>
      </c>
      <c r="AJ90" s="333">
        <f>'第二面（入力）'!K83</f>
        <v>0</v>
      </c>
      <c r="AK90" s="333">
        <f>'第二面（入力）'!L84</f>
        <v>0</v>
      </c>
      <c r="AL90" s="333">
        <f>'第二面（入力）'!T84</f>
        <v>0</v>
      </c>
      <c r="AM90" s="383">
        <f>'第二面（入力）'!AA84</f>
        <v>0</v>
      </c>
      <c r="AN90" s="333">
        <f>'第二面（入力）'!K85</f>
        <v>0</v>
      </c>
      <c r="AO90" s="333">
        <f>'第二面（入力）'!K86</f>
        <v>0</v>
      </c>
      <c r="AP90" s="333">
        <f>'第二面（入力）'!K87</f>
        <v>0</v>
      </c>
      <c r="AQ90" s="383">
        <f>'第二面（入力）'!K88</f>
        <v>0</v>
      </c>
      <c r="AR90" s="383">
        <f>'第二面（入力）'!K89</f>
        <v>0</v>
      </c>
      <c r="AS90" s="333" t="str">
        <f>IF('第二面（入力）'!$K$90="","",'第二面（入力）'!$K$90)</f>
        <v/>
      </c>
    </row>
    <row r="91" spans="1:45" ht="13.5">
      <c r="A91" s="382" t="s">
        <v>2767</v>
      </c>
      <c r="Y91" s="333" t="s">
        <v>2623</v>
      </c>
      <c r="AC91" s="333" t="s">
        <v>2624</v>
      </c>
      <c r="AF91" s="333" t="s">
        <v>2591</v>
      </c>
      <c r="AG91" s="333">
        <f>'第二面（入力）'!L92</f>
        <v>0</v>
      </c>
      <c r="AH91" s="333">
        <f>'第二面（入力）'!S92</f>
        <v>0</v>
      </c>
      <c r="AI91" s="383">
        <f>'第二面（入力）'!Z92</f>
        <v>0</v>
      </c>
      <c r="AJ91" s="333">
        <f>'第二面（入力）'!K93</f>
        <v>0</v>
      </c>
      <c r="AK91" s="333">
        <f>'第二面（入力）'!L94</f>
        <v>0</v>
      </c>
      <c r="AL91" s="333">
        <f>'第二面（入力）'!T94</f>
        <v>0</v>
      </c>
      <c r="AM91" s="383">
        <f>'第二面（入力）'!AA94</f>
        <v>0</v>
      </c>
      <c r="AN91" s="333">
        <f>'第二面（入力）'!K95</f>
        <v>0</v>
      </c>
      <c r="AO91" s="333">
        <f>'第二面（入力）'!K96</f>
        <v>0</v>
      </c>
      <c r="AP91" s="333">
        <f>'第二面（入力）'!K97</f>
        <v>0</v>
      </c>
      <c r="AQ91" s="383">
        <f>'第二面（入力）'!K98</f>
        <v>0</v>
      </c>
      <c r="AR91" s="383">
        <f>'第二面（入力）'!K99</f>
        <v>0</v>
      </c>
      <c r="AS91" s="333" t="str">
        <f>IF('第二面（入力）'!$K$100="","",'第二面（入力）'!$K$100)</f>
        <v/>
      </c>
    </row>
    <row r="92" spans="1:45" ht="13.5">
      <c r="A92" s="382" t="s">
        <v>2768</v>
      </c>
      <c r="Y92" s="333" t="s">
        <v>2626</v>
      </c>
      <c r="AC92" s="333" t="s">
        <v>2627</v>
      </c>
    </row>
    <row r="93" spans="1:45" ht="13.5">
      <c r="A93" s="382" t="s">
        <v>2769</v>
      </c>
      <c r="Y93" s="333" t="s">
        <v>2629</v>
      </c>
      <c r="AC93" s="333" t="s">
        <v>2630</v>
      </c>
    </row>
    <row r="94" spans="1:45" ht="13.5">
      <c r="A94" s="382" t="s">
        <v>2770</v>
      </c>
      <c r="Y94" s="333" t="s">
        <v>2632</v>
      </c>
      <c r="AC94" s="333" t="s">
        <v>2633</v>
      </c>
    </row>
    <row r="95" spans="1:45" ht="13.5">
      <c r="A95" s="382" t="s">
        <v>2771</v>
      </c>
      <c r="Y95" s="333" t="s">
        <v>2635</v>
      </c>
      <c r="AC95" s="333" t="s">
        <v>2636</v>
      </c>
    </row>
    <row r="96" spans="1:45" ht="13.5">
      <c r="A96" s="382" t="s">
        <v>2772</v>
      </c>
      <c r="Y96" s="333" t="s">
        <v>2638</v>
      </c>
      <c r="AC96" s="333" t="s">
        <v>2639</v>
      </c>
    </row>
    <row r="97" spans="1:29" ht="13.5">
      <c r="A97" s="382" t="s">
        <v>2773</v>
      </c>
      <c r="Y97" s="333" t="s">
        <v>2641</v>
      </c>
      <c r="AC97" s="333" t="s">
        <v>2642</v>
      </c>
    </row>
    <row r="98" spans="1:29" ht="13.5">
      <c r="A98" s="382" t="s">
        <v>2777</v>
      </c>
      <c r="Y98" s="333" t="s">
        <v>2644</v>
      </c>
      <c r="AC98" s="333" t="s">
        <v>2645</v>
      </c>
    </row>
    <row r="99" spans="1:29" ht="13.5">
      <c r="A99" s="382" t="s">
        <v>2782</v>
      </c>
      <c r="Y99" s="333" t="s">
        <v>2646</v>
      </c>
      <c r="AC99" s="333" t="s">
        <v>2647</v>
      </c>
    </row>
    <row r="100" spans="1:29" ht="13.5">
      <c r="A100" s="382" t="s">
        <v>2774</v>
      </c>
      <c r="Y100" s="333" t="s">
        <v>2648</v>
      </c>
      <c r="AC100" s="333" t="s">
        <v>2649</v>
      </c>
    </row>
    <row r="101" spans="1:29" ht="13.5">
      <c r="A101" s="382" t="s">
        <v>2776</v>
      </c>
      <c r="Y101" s="333" t="s">
        <v>2650</v>
      </c>
      <c r="AC101" s="333" t="s">
        <v>2651</v>
      </c>
    </row>
    <row r="102" spans="1:29" ht="13.5">
      <c r="A102" s="382" t="s">
        <v>2778</v>
      </c>
      <c r="Y102" s="333" t="s">
        <v>2652</v>
      </c>
      <c r="AC102" s="333" t="s">
        <v>2653</v>
      </c>
    </row>
    <row r="103" spans="1:29" ht="13.5">
      <c r="A103" s="382" t="s">
        <v>2780</v>
      </c>
      <c r="Y103" s="333" t="s">
        <v>2654</v>
      </c>
      <c r="AC103" s="333" t="s">
        <v>2655</v>
      </c>
    </row>
    <row r="104" spans="1:29" ht="13.5">
      <c r="A104" s="382" t="s">
        <v>2781</v>
      </c>
      <c r="Y104" s="333" t="s">
        <v>2656</v>
      </c>
      <c r="AC104" s="333" t="s">
        <v>2657</v>
      </c>
    </row>
    <row r="105" spans="1:29" ht="13.5">
      <c r="A105" s="382" t="s">
        <v>2821</v>
      </c>
      <c r="Y105" s="333" t="s">
        <v>2658</v>
      </c>
      <c r="AC105" s="333" t="s">
        <v>2659</v>
      </c>
    </row>
    <row r="106" spans="1:29">
      <c r="Y106" s="333" t="s">
        <v>2660</v>
      </c>
      <c r="AC106" s="333" t="s">
        <v>2661</v>
      </c>
    </row>
    <row r="107" spans="1:29">
      <c r="Y107" s="333" t="s">
        <v>2662</v>
      </c>
      <c r="AC107" s="333" t="s">
        <v>2663</v>
      </c>
    </row>
    <row r="108" spans="1:29">
      <c r="Y108" s="333" t="s">
        <v>2664</v>
      </c>
      <c r="AC108" s="333" t="s">
        <v>2665</v>
      </c>
    </row>
    <row r="109" spans="1:29">
      <c r="Y109" s="333" t="s">
        <v>2666</v>
      </c>
      <c r="AC109" s="333" t="s">
        <v>2667</v>
      </c>
    </row>
    <row r="110" spans="1:29">
      <c r="Y110" s="333" t="s">
        <v>2668</v>
      </c>
      <c r="AC110" s="333" t="s">
        <v>2669</v>
      </c>
    </row>
    <row r="111" spans="1:29">
      <c r="Y111" s="333" t="s">
        <v>2670</v>
      </c>
      <c r="AC111" s="333" t="s">
        <v>2671</v>
      </c>
    </row>
    <row r="112" spans="1:29">
      <c r="Y112" s="333" t="s">
        <v>2672</v>
      </c>
      <c r="AC112" s="333" t="s">
        <v>2673</v>
      </c>
    </row>
    <row r="113" spans="25:29">
      <c r="Y113" s="333" t="s">
        <v>2674</v>
      </c>
      <c r="AC113" s="333" t="s">
        <v>2675</v>
      </c>
    </row>
    <row r="114" spans="25:29">
      <c r="Y114" s="333" t="s">
        <v>2676</v>
      </c>
      <c r="AC114" s="333" t="s">
        <v>2677</v>
      </c>
    </row>
    <row r="115" spans="25:29">
      <c r="Y115" s="333" t="s">
        <v>2678</v>
      </c>
      <c r="AC115" s="333" t="s">
        <v>2679</v>
      </c>
    </row>
    <row r="116" spans="25:29">
      <c r="Y116" s="333" t="s">
        <v>2680</v>
      </c>
      <c r="AC116" s="333" t="s">
        <v>2681</v>
      </c>
    </row>
    <row r="117" spans="25:29">
      <c r="Y117" s="333" t="s">
        <v>2682</v>
      </c>
      <c r="AC117" s="333" t="s">
        <v>2683</v>
      </c>
    </row>
    <row r="118" spans="25:29">
      <c r="Y118" s="333" t="s">
        <v>2684</v>
      </c>
      <c r="AC118" s="333" t="s">
        <v>2685</v>
      </c>
    </row>
    <row r="119" spans="25:29">
      <c r="Y119" s="333" t="s">
        <v>2686</v>
      </c>
      <c r="AC119" s="333" t="s">
        <v>2687</v>
      </c>
    </row>
    <row r="120" spans="25:29">
      <c r="Y120" s="333" t="s">
        <v>2688</v>
      </c>
      <c r="AC120" s="333" t="s">
        <v>2689</v>
      </c>
    </row>
    <row r="121" spans="25:29">
      <c r="Y121" s="333" t="s">
        <v>2690</v>
      </c>
      <c r="AC121" s="333" t="s">
        <v>2691</v>
      </c>
    </row>
    <row r="122" spans="25:29">
      <c r="Y122" s="333" t="s">
        <v>2692</v>
      </c>
      <c r="AC122" s="333" t="s">
        <v>2693</v>
      </c>
    </row>
    <row r="123" spans="25:29">
      <c r="Y123" s="333" t="s">
        <v>2694</v>
      </c>
      <c r="AC123" s="333" t="s">
        <v>2695</v>
      </c>
    </row>
    <row r="124" spans="25:29">
      <c r="Y124" s="333" t="s">
        <v>2696</v>
      </c>
      <c r="AC124" s="333" t="s">
        <v>2697</v>
      </c>
    </row>
    <row r="125" spans="25:29">
      <c r="Y125" s="333" t="s">
        <v>2698</v>
      </c>
      <c r="AC125" s="333" t="s">
        <v>2699</v>
      </c>
    </row>
    <row r="126" spans="25:29">
      <c r="Y126" s="333" t="s">
        <v>2700</v>
      </c>
      <c r="AC126" s="333" t="s">
        <v>2701</v>
      </c>
    </row>
    <row r="127" spans="25:29">
      <c r="Y127" s="333" t="s">
        <v>2702</v>
      </c>
      <c r="AC127" s="333" t="s">
        <v>2703</v>
      </c>
    </row>
    <row r="128" spans="25:29">
      <c r="Y128" s="333" t="s">
        <v>2704</v>
      </c>
      <c r="AC128" s="333" t="s">
        <v>2705</v>
      </c>
    </row>
    <row r="150" spans="1:1">
      <c r="A150" s="333" t="s">
        <v>4481</v>
      </c>
    </row>
    <row r="151" spans="1:1">
      <c r="A151" s="333" t="s">
        <v>4482</v>
      </c>
    </row>
    <row r="152" spans="1:1">
      <c r="A152" s="333" t="s">
        <v>4483</v>
      </c>
    </row>
    <row r="153" spans="1:1">
      <c r="A153" s="333" t="s">
        <v>4484</v>
      </c>
    </row>
  </sheetData>
  <mergeCells count="82">
    <mergeCell ref="E51:AC51"/>
    <mergeCell ref="A52:AC52"/>
    <mergeCell ref="A53:AC53"/>
    <mergeCell ref="A54:AC54"/>
    <mergeCell ref="G50:AB50"/>
    <mergeCell ref="G44:AB44"/>
    <mergeCell ref="G45:AB45"/>
    <mergeCell ref="G46:AA46"/>
    <mergeCell ref="L38:O38"/>
    <mergeCell ref="R38:S38"/>
    <mergeCell ref="U38:AB38"/>
    <mergeCell ref="K39:AC39"/>
    <mergeCell ref="K40:M40"/>
    <mergeCell ref="G48:AB48"/>
    <mergeCell ref="G49:AB49"/>
    <mergeCell ref="K37:AC37"/>
    <mergeCell ref="K29:AC29"/>
    <mergeCell ref="L30:M30"/>
    <mergeCell ref="N30:R30"/>
    <mergeCell ref="S30:T30"/>
    <mergeCell ref="U30:X30"/>
    <mergeCell ref="Y30:AA30"/>
    <mergeCell ref="K31:AC31"/>
    <mergeCell ref="K32:M32"/>
    <mergeCell ref="K33:AC33"/>
    <mergeCell ref="K34:AC34"/>
    <mergeCell ref="K35:AC35"/>
    <mergeCell ref="K41:AC41"/>
    <mergeCell ref="K42:AC42"/>
    <mergeCell ref="K23:AC23"/>
    <mergeCell ref="K24:M24"/>
    <mergeCell ref="K25:AC25"/>
    <mergeCell ref="K26:AC26"/>
    <mergeCell ref="K27:AC27"/>
    <mergeCell ref="L28:N28"/>
    <mergeCell ref="O28:Q28"/>
    <mergeCell ref="R28:T28"/>
    <mergeCell ref="U28:W28"/>
    <mergeCell ref="X28:AA28"/>
    <mergeCell ref="K21:AC21"/>
    <mergeCell ref="L22:M22"/>
    <mergeCell ref="N22:R22"/>
    <mergeCell ref="S22:T22"/>
    <mergeCell ref="U22:X22"/>
    <mergeCell ref="Y22:AA22"/>
    <mergeCell ref="K15:AC15"/>
    <mergeCell ref="K16:M16"/>
    <mergeCell ref="K17:AC17"/>
    <mergeCell ref="K18:AC18"/>
    <mergeCell ref="K19:AC19"/>
    <mergeCell ref="L20:N20"/>
    <mergeCell ref="O20:Q20"/>
    <mergeCell ref="R20:T20"/>
    <mergeCell ref="U20:W20"/>
    <mergeCell ref="X20:AA20"/>
    <mergeCell ref="K13:AC13"/>
    <mergeCell ref="L14:M14"/>
    <mergeCell ref="N14:R14"/>
    <mergeCell ref="S14:T14"/>
    <mergeCell ref="U14:X14"/>
    <mergeCell ref="Y14:AA14"/>
    <mergeCell ref="K7:M7"/>
    <mergeCell ref="K8:AC8"/>
    <mergeCell ref="K9:AC9"/>
    <mergeCell ref="K10:AC10"/>
    <mergeCell ref="L12:N12"/>
    <mergeCell ref="O12:Q12"/>
    <mergeCell ref="R12:T12"/>
    <mergeCell ref="U12:W12"/>
    <mergeCell ref="X12:AA12"/>
    <mergeCell ref="K6:AC6"/>
    <mergeCell ref="L3:N3"/>
    <mergeCell ref="O3:Q3"/>
    <mergeCell ref="R3:T3"/>
    <mergeCell ref="U3:W3"/>
    <mergeCell ref="X3:AA3"/>
    <mergeCell ref="K4:AC4"/>
    <mergeCell ref="L5:M5"/>
    <mergeCell ref="N5:R5"/>
    <mergeCell ref="S5:T5"/>
    <mergeCell ref="U5:X5"/>
    <mergeCell ref="Y5:AA5"/>
  </mergeCells>
  <phoneticPr fontId="1"/>
  <dataValidations count="6">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 type="list" allowBlank="1" showInputMessage="1" showErrorMessage="1" sqref="B50" xr:uid="{52BE7F63-FE3F-44F3-BD7F-F53D2F3118DE}">
      <formula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99</vt:i4>
      </vt:variant>
    </vt:vector>
  </HeadingPairs>
  <TitlesOfParts>
    <vt:vector size="175"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建築主１</vt:lpstr>
      <vt:lpstr>建築主２</vt:lpstr>
      <vt:lpstr>建築主３</vt:lpstr>
      <vt:lpstr>代理者</vt:lpstr>
      <vt:lpstr>設計者１</vt:lpstr>
      <vt:lpstr>設計者２</vt:lpstr>
      <vt:lpstr>設計者３</vt:lpstr>
      <vt:lpstr>設計者４</vt:lpstr>
      <vt:lpstr>工事監理者</vt:lpstr>
      <vt:lpstr>ゲスト登録</vt:lpstr>
      <vt:lpstr>電申2</vt:lpstr>
      <vt:lpstr>電申3</vt:lpstr>
      <vt:lpstr>電申4</vt:lpstr>
      <vt:lpstr>電申5</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工第一面</vt:lpstr>
      <vt:lpstr>工第二面</vt:lpstr>
      <vt:lpstr>工第三面</vt:lpstr>
      <vt:lpstr>工第四面</vt:lpstr>
      <vt:lpstr>工第一面（主）</vt:lpstr>
      <vt:lpstr>注意（工事届）</vt:lpstr>
      <vt:lpstr>別表</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工第一面!Print_Area</vt:lpstr>
      <vt:lpstr>'工第一面（主）'!Print_Area</vt:lpstr>
      <vt:lpstr>工第三面!Print_Area</vt:lpstr>
      <vt:lpstr>工第四面!Print_Area</vt:lpstr>
      <vt:lpstr>工第二面!Print_Area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別表!Print_Area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Fukunaga</cp:lastModifiedBy>
  <cp:lastPrinted>2025-05-26T07:20:59Z</cp:lastPrinted>
  <dcterms:created xsi:type="dcterms:W3CDTF">2015-01-05T10:10:56Z</dcterms:created>
  <dcterms:modified xsi:type="dcterms:W3CDTF">2025-06-16T07:21:53Z</dcterms:modified>
</cp:coreProperties>
</file>